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1.xml" ContentType="application/vnd.openxmlformats-officedocument.spreadsheetml.comments+xml"/>
  <Override PartName="/xl/drawings/drawing29.xml" ContentType="application/vnd.openxmlformats-officedocument.drawing+xml"/>
  <Override PartName="/xl/comments12.xml" ContentType="application/vnd.openxmlformats-officedocument.spreadsheetml.comments+xml"/>
  <Override PartName="/xl/drawings/drawing30.xml" ContentType="application/vnd.openxmlformats-officedocument.drawing+xml"/>
  <Override PartName="/xl/comments13.xml" ContentType="application/vnd.openxmlformats-officedocument.spreadsheetml.comments+xml"/>
  <Override PartName="/xl/drawings/drawing31.xml" ContentType="application/vnd.openxmlformats-officedocument.drawing+xml"/>
  <Override PartName="/xl/comments1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comments18.xml" ContentType="application/vnd.openxmlformats-officedocument.spreadsheetml.comments+xml"/>
  <Override PartName="/xl/drawings/drawing39.xml" ContentType="application/vnd.openxmlformats-officedocument.drawing+xml"/>
  <Override PartName="/xl/comments19.xml" ContentType="application/vnd.openxmlformats-officedocument.spreadsheetml.comments+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1.xml" ContentType="application/vnd.openxmlformats-officedocument.spreadsheetml.comments+xml"/>
  <Override PartName="/xl/comments22.xml" ContentType="application/vnd.openxmlformats-officedocument.spreadsheetml.comments+xml"/>
  <Override PartName="/xl/drawings/drawing42.xml" ContentType="application/vnd.openxmlformats-officedocument.drawing+xml"/>
  <Override PartName="/xl/comments23.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50801確認申請書\"/>
    </mc:Choice>
  </mc:AlternateContent>
  <xr:revisionPtr revIDLastSave="0" documentId="13_ncr:1_{D2AC635F-F089-4DEF-AE0C-EB62D7A4AA20}"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建築主１" sheetId="73" r:id="rId46"/>
    <sheet name="建築主２" sheetId="74" r:id="rId47"/>
    <sheet name="建築主３" sheetId="75" r:id="rId48"/>
    <sheet name="代理者" sheetId="76" r:id="rId49"/>
    <sheet name="設計者１" sheetId="77" r:id="rId50"/>
    <sheet name="設計者２" sheetId="78" r:id="rId51"/>
    <sheet name="設計者３" sheetId="79" r:id="rId52"/>
    <sheet name="設計者４" sheetId="80" r:id="rId53"/>
    <sheet name="工事監理者" sheetId="81" r:id="rId54"/>
    <sheet name="ゲスト登録" sheetId="86" r:id="rId55"/>
    <sheet name="電申2" sheetId="82" r:id="rId56"/>
    <sheet name="電申3" sheetId="83" r:id="rId57"/>
    <sheet name="電申4" sheetId="84" r:id="rId58"/>
    <sheet name="電申5" sheetId="85" r:id="rId59"/>
    <sheet name="用途番号用" sheetId="19" state="hidden" r:id="rId60"/>
    <sheet name="注意欄再掲（参照用）" sheetId="22" r:id="rId61"/>
    <sheet name="追加記入欄" sheetId="20" r:id="rId62"/>
    <sheet name="中間シート" sheetId="16" state="hidden" r:id="rId63"/>
    <sheet name="中間シート (2)" sheetId="17" state="hidden" r:id="rId64"/>
    <sheet name="エラー23シート" sheetId="8" state="hidden" r:id="rId65"/>
    <sheet name="市町村コード" sheetId="7" state="hidden" r:id="rId66"/>
    <sheet name="市町村コード (2)" sheetId="14" state="hidden" r:id="rId67"/>
    <sheet name="エラー32シート" sheetId="10" state="hidden" r:id="rId68"/>
    <sheet name="行政集計シート※記入不要です" sheetId="18" r:id="rId69"/>
    <sheet name="工第一面" sheetId="51" r:id="rId70"/>
    <sheet name="工第二面" sheetId="52" r:id="rId71"/>
    <sheet name="工第三面" sheetId="53" r:id="rId72"/>
    <sheet name="工第四面" sheetId="54" r:id="rId73"/>
    <sheet name="工第一面（主）" sheetId="55" r:id="rId74"/>
    <sheet name="注意（工事届）" sheetId="57" r:id="rId75"/>
    <sheet name="別表" sheetId="56" r:id="rId76"/>
  </sheets>
  <definedNames>
    <definedName name="_xlnm._FilterDatabase" localSheetId="28" hidden="1">'建築工事届（別記第40号様式）'!$A$59:$N$60</definedName>
    <definedName name="_xlnm._FilterDatabase" localSheetId="66" hidden="1">'市町村コード (2)'!$A$1:$F$1899</definedName>
    <definedName name="_xlnm._FilterDatabase" localSheetId="62" hidden="1">中間シート!$A$5:$AW$81</definedName>
    <definedName name="_xlnm._FilterDatabase" localSheetId="63" hidden="1">'中間シート (2)'!$A$5:$BD$79</definedName>
    <definedName name="_xlnm._FilterDatabase" localSheetId="29" hidden="1">'注意（工事届）20250101'!#REF!</definedName>
    <definedName name="_xlnm._FilterDatabase" localSheetId="60" hidden="1">'注意欄再掲（参照用）'!#REF!</definedName>
    <definedName name="_xlnm._FilterDatabase" localSheetId="61"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'概第二面-2'!$A$1:$AC$30</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69">工第一面!$A$1:$AC$48</definedName>
    <definedName name="_xlnm.Print_Area" localSheetId="73">'工第一面（主）'!$A$1:$AC$32</definedName>
    <definedName name="_xlnm.Print_Area" localSheetId="71">工第三面!$A$1:$AC$14</definedName>
    <definedName name="_xlnm.Print_Area" localSheetId="72">工第四面!$A$1:$AC$11</definedName>
    <definedName name="_xlnm.Print_Area" localSheetId="70">工第二面!$A$1:$AC$49</definedName>
    <definedName name="_xlnm.Print_Area" localSheetId="68">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'第三面-2'!$A$1:$AC$40</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62">中間シート!$A$1:$AR$73</definedName>
    <definedName name="_xlnm.Print_Area" localSheetId="63">'中間シート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60">'注意欄再掲（参照用）'!$A$1:$AL$194</definedName>
    <definedName name="_xlnm.Print_Area" localSheetId="32">調査表!$A$1:$AD$97</definedName>
    <definedName name="_xlnm.Print_Area" localSheetId="61">追加記入欄!$A$1:$GR$76</definedName>
    <definedName name="_xlnm.Print_Area" localSheetId="1">電申申込書!$A$1:$Z$26</definedName>
    <definedName name="_xlnm.Print_Area" localSheetId="75">別表!$A$1:$D$47</definedName>
    <definedName name="_xlnm.Print_Area" localSheetId="2">郵送先!$A$7:$Y$11</definedName>
    <definedName name="_xlnm.Print_Area" localSheetId="31">連絡先!$A$2:$Y$52</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A2" i="72" l="1"/>
  <c r="EF2" i="72" l="1"/>
  <c r="H2" i="72"/>
  <c r="J29" i="28"/>
  <c r="E2" i="72" s="1"/>
  <c r="I3" i="86"/>
  <c r="H3" i="86"/>
  <c r="G3" i="86"/>
  <c r="F3" i="86"/>
  <c r="E3" i="86"/>
  <c r="D3" i="86"/>
  <c r="C3" i="86"/>
  <c r="A3" i="86"/>
  <c r="I4" i="86"/>
  <c r="H4" i="86"/>
  <c r="G4" i="86"/>
  <c r="F4" i="86"/>
  <c r="E4" i="86"/>
  <c r="D4" i="86"/>
  <c r="C4" i="86"/>
  <c r="A4" i="86"/>
  <c r="I5" i="86"/>
  <c r="H5" i="86"/>
  <c r="G5" i="86"/>
  <c r="F5" i="86"/>
  <c r="E5" i="86"/>
  <c r="D5" i="86"/>
  <c r="C5" i="86"/>
  <c r="A5" i="86"/>
  <c r="I6" i="86"/>
  <c r="H6" i="86"/>
  <c r="G6" i="86"/>
  <c r="F6" i="86"/>
  <c r="E6" i="86"/>
  <c r="D6" i="86"/>
  <c r="C6" i="86"/>
  <c r="A6" i="86"/>
  <c r="A2" i="86"/>
  <c r="I2" i="86"/>
  <c r="H2" i="86"/>
  <c r="G2" i="86"/>
  <c r="F2" i="86"/>
  <c r="E2" i="86"/>
  <c r="D2" i="86"/>
  <c r="C2" i="86"/>
  <c r="CO2" i="72"/>
  <c r="CP4" i="72"/>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G14" i="72" l="1"/>
  <c r="C27" i="48"/>
  <c r="C26" i="48"/>
  <c r="J24" i="48"/>
  <c r="G24" i="48"/>
  <c r="B49" i="31"/>
  <c r="FX2" i="72"/>
  <c r="FW2" i="72"/>
  <c r="H27" i="58"/>
  <c r="S2" i="72"/>
  <c r="L61" i="1"/>
  <c r="L60" i="1"/>
  <c r="Y10" i="1"/>
  <c r="A11" i="51"/>
  <c r="J85" i="1"/>
  <c r="I34" i="1"/>
  <c r="G28" i="51"/>
  <c r="O33" i="1"/>
  <c r="I33" i="1"/>
  <c r="G27" i="51"/>
  <c r="P32" i="1"/>
  <c r="K26" i="51"/>
  <c r="I31" i="1"/>
  <c r="G25" i="51"/>
  <c r="I25" i="1"/>
  <c r="G22" i="51"/>
  <c r="O24" i="1"/>
  <c r="I24" i="1"/>
  <c r="G21" i="51"/>
  <c r="P23" i="1"/>
  <c r="K20" i="51"/>
  <c r="I16" i="1"/>
  <c r="I22" i="1"/>
  <c r="G19" i="51"/>
  <c r="I18" i="1"/>
  <c r="G16" i="51"/>
  <c r="O17" i="1"/>
  <c r="I17" i="1"/>
  <c r="G15" i="51"/>
  <c r="G14" i="51"/>
  <c r="K2" i="85"/>
  <c r="J2" i="85"/>
  <c r="F2" i="85"/>
  <c r="B2" i="85"/>
  <c r="A2" i="85"/>
  <c r="K2" i="84"/>
  <c r="J2" i="84"/>
  <c r="F2" i="84"/>
  <c r="B2" i="84"/>
  <c r="A2" i="84"/>
  <c r="K2" i="83"/>
  <c r="J2" i="83"/>
  <c r="F2" i="83"/>
  <c r="B2" i="83"/>
  <c r="A2" i="83"/>
  <c r="K2" i="82"/>
  <c r="J2" i="82"/>
  <c r="F2" i="82"/>
  <c r="B2" i="82"/>
  <c r="A2" i="82"/>
  <c r="J2" i="75"/>
  <c r="I2" i="75"/>
  <c r="H2" i="75"/>
  <c r="E2" i="75"/>
  <c r="D2" i="75"/>
  <c r="C2" i="75"/>
  <c r="B2" i="75"/>
  <c r="A2" i="75"/>
  <c r="J2" i="74"/>
  <c r="I2" i="74"/>
  <c r="H2" i="74"/>
  <c r="E2" i="74"/>
  <c r="D2" i="74"/>
  <c r="C2" i="74"/>
  <c r="B2" i="74"/>
  <c r="A2" i="74"/>
  <c r="J2" i="73"/>
  <c r="I2" i="73"/>
  <c r="H2" i="73"/>
  <c r="E2" i="73"/>
  <c r="D2" i="73"/>
  <c r="C2" i="73"/>
  <c r="B2" i="73"/>
  <c r="A2" i="73"/>
  <c r="J2" i="72" s="1"/>
  <c r="G55" i="72"/>
  <c r="G54" i="72"/>
  <c r="G53" i="72"/>
  <c r="G52" i="72"/>
  <c r="G51" i="72"/>
  <c r="G50" i="72"/>
  <c r="CP31" i="72"/>
  <c r="CP2" i="72" s="1"/>
  <c r="DN26" i="72"/>
  <c r="DN25" i="72"/>
  <c r="DN24" i="72"/>
  <c r="CP22" i="72"/>
  <c r="CP21" i="72"/>
  <c r="CP20" i="72"/>
  <c r="CP6" i="72"/>
  <c r="IR2" i="72"/>
  <c r="IQ2" i="72"/>
  <c r="IP2" i="72"/>
  <c r="FN2" i="72"/>
  <c r="FK2" i="72"/>
  <c r="FJ2" i="72"/>
  <c r="FI2" i="72"/>
  <c r="FH2" i="72"/>
  <c r="FG2" i="72"/>
  <c r="FF2" i="72"/>
  <c r="FE2" i="72"/>
  <c r="FC2" i="72"/>
  <c r="FB2" i="72"/>
  <c r="EX2" i="72"/>
  <c r="EN2" i="72"/>
  <c r="EM2" i="72"/>
  <c r="EL2" i="72"/>
  <c r="DY2" i="72" a="1"/>
  <c r="DY2" i="72" s="1"/>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W2" i="72"/>
  <c r="V2" i="72"/>
  <c r="T2" i="72"/>
  <c r="Q2" i="72"/>
  <c r="R2" i="72" s="1"/>
  <c r="L2" i="72"/>
  <c r="K2" i="72"/>
  <c r="I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K125" i="65"/>
  <c r="K124" i="65"/>
  <c r="K123" i="65"/>
  <c r="K116" i="65"/>
  <c r="K115" i="65"/>
  <c r="K114" i="65"/>
  <c r="K107" i="65"/>
  <c r="K106" i="65"/>
  <c r="K103" i="65"/>
  <c r="K97" i="65"/>
  <c r="L88" i="65"/>
  <c r="K82" i="65"/>
  <c r="K81" i="65"/>
  <c r="Y80" i="65"/>
  <c r="L78" i="65"/>
  <c r="K76" i="65"/>
  <c r="L72" i="65"/>
  <c r="K64" i="65"/>
  <c r="K63" i="65"/>
  <c r="Q27" i="64" s="1"/>
  <c r="L60" i="65"/>
  <c r="K56" i="65"/>
  <c r="K55" i="65"/>
  <c r="X49" i="65"/>
  <c r="K43" i="65"/>
  <c r="Y42" i="65"/>
  <c r="K37" i="65"/>
  <c r="K32" i="65"/>
  <c r="X31" i="65"/>
  <c r="Y23" i="65"/>
  <c r="K17" i="65"/>
  <c r="K16" i="65"/>
  <c r="AG11" i="65"/>
  <c r="R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M35" i="58"/>
  <c r="M33" i="58"/>
  <c r="H29" i="58"/>
  <c r="G32" i="55"/>
  <c r="G31" i="55"/>
  <c r="G30" i="55"/>
  <c r="G29" i="55"/>
  <c r="G27" i="55"/>
  <c r="G26" i="55"/>
  <c r="G25" i="55"/>
  <c r="G24" i="55"/>
  <c r="G22" i="55"/>
  <c r="G21" i="55"/>
  <c r="G20" i="55"/>
  <c r="G19" i="55"/>
  <c r="G17" i="55"/>
  <c r="G16" i="55"/>
  <c r="G15" i="55"/>
  <c r="G14" i="55"/>
  <c r="G12" i="55"/>
  <c r="G11" i="55"/>
  <c r="G10" i="55"/>
  <c r="G9" i="55"/>
  <c r="G7" i="55"/>
  <c r="G6" i="55"/>
  <c r="G5" i="55"/>
  <c r="G4" i="55"/>
  <c r="H4" i="54"/>
  <c r="H3" i="54"/>
  <c r="H2" i="54"/>
  <c r="N49" i="52"/>
  <c r="H21" i="52"/>
  <c r="H20" i="52"/>
  <c r="H19" i="52"/>
  <c r="H17" i="52"/>
  <c r="S16" i="52"/>
  <c r="H16" i="52"/>
  <c r="P15" i="52"/>
  <c r="H15" i="52"/>
  <c r="H14" i="52"/>
  <c r="Q32" i="51"/>
  <c r="N32" i="51"/>
  <c r="K32" i="51"/>
  <c r="G17" i="51"/>
  <c r="H31" i="50"/>
  <c r="I30" i="50"/>
  <c r="H29" i="50"/>
  <c r="H28" i="50"/>
  <c r="H26" i="50"/>
  <c r="I25" i="50"/>
  <c r="H24" i="50"/>
  <c r="H23" i="50"/>
  <c r="H21" i="50"/>
  <c r="I20" i="50"/>
  <c r="H19" i="50"/>
  <c r="H18" i="50"/>
  <c r="H16" i="50"/>
  <c r="I15" i="50"/>
  <c r="H14" i="50"/>
  <c r="H13" i="50"/>
  <c r="H11" i="50"/>
  <c r="I10" i="50"/>
  <c r="H9" i="50"/>
  <c r="H8" i="50"/>
  <c r="H6" i="50"/>
  <c r="I5" i="50"/>
  <c r="H4" i="50"/>
  <c r="H3" i="50"/>
  <c r="B29"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X33" i="46"/>
  <c r="Q33" i="46"/>
  <c r="J33" i="46"/>
  <c r="H28" i="46"/>
  <c r="H27" i="46"/>
  <c r="I26" i="46"/>
  <c r="W22" i="46"/>
  <c r="P22" i="46"/>
  <c r="J22" i="46"/>
  <c r="X15" i="46"/>
  <c r="Q15" i="46"/>
  <c r="J15" i="46"/>
  <c r="H9" i="46"/>
  <c r="H8" i="46"/>
  <c r="I7" i="46"/>
  <c r="W3" i="46"/>
  <c r="P3" i="46"/>
  <c r="J3" i="46"/>
  <c r="H48" i="45"/>
  <c r="K46" i="45"/>
  <c r="H40" i="45"/>
  <c r="K31" i="45"/>
  <c r="H30" i="45"/>
  <c r="M21" i="45"/>
  <c r="O20" i="45"/>
  <c r="O13" i="45"/>
  <c r="O11" i="45"/>
  <c r="O5" i="45"/>
  <c r="H59" i="44"/>
  <c r="W53" i="44"/>
  <c r="H51" i="44"/>
  <c r="X47" i="44"/>
  <c r="H43" i="44"/>
  <c r="X39" i="44"/>
  <c r="W37" i="44"/>
  <c r="X30" i="44"/>
  <c r="W28" i="44"/>
  <c r="H24" i="44"/>
  <c r="P19" i="44"/>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60" i="33"/>
  <c r="P59"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IE2" i="72" s="1"/>
  <c r="B45" i="31"/>
  <c r="B44" i="31"/>
  <c r="B46" i="31" s="1"/>
  <c r="K35" i="31"/>
  <c r="L38" i="46" s="1"/>
  <c r="K34" i="31"/>
  <c r="H37" i="46" s="1"/>
  <c r="K33" i="31"/>
  <c r="K32" i="31"/>
  <c r="K31" i="31"/>
  <c r="Y30" i="31"/>
  <c r="Y88" i="65" s="1"/>
  <c r="S30" i="31"/>
  <c r="L30" i="31"/>
  <c r="K29" i="31"/>
  <c r="H32" i="46" s="1"/>
  <c r="X28" i="31"/>
  <c r="W31" i="46" s="1"/>
  <c r="R28" i="31"/>
  <c r="L28" i="31"/>
  <c r="K27" i="31"/>
  <c r="K26" i="31"/>
  <c r="K84" i="65" s="1"/>
  <c r="K25" i="31"/>
  <c r="K83" i="65" s="1"/>
  <c r="K24" i="31"/>
  <c r="K23" i="31"/>
  <c r="H25" i="46" s="1"/>
  <c r="Y22" i="31"/>
  <c r="X24" i="46" s="1"/>
  <c r="S22" i="31"/>
  <c r="L22" i="31"/>
  <c r="K21" i="31"/>
  <c r="X20" i="31"/>
  <c r="X78" i="65" s="1"/>
  <c r="R20" i="31"/>
  <c r="R78" i="65" s="1"/>
  <c r="L20" i="31"/>
  <c r="K19" i="31"/>
  <c r="L20" i="46" s="1"/>
  <c r="K18" i="31"/>
  <c r="H19" i="46" s="1"/>
  <c r="K17" i="31"/>
  <c r="K16" i="31"/>
  <c r="K15" i="31"/>
  <c r="Y14" i="31"/>
  <c r="Y72" i="65" s="1"/>
  <c r="S14" i="31"/>
  <c r="S72" i="65" s="1"/>
  <c r="L14" i="31"/>
  <c r="K13" i="31"/>
  <c r="H14" i="46" s="1"/>
  <c r="X12" i="31"/>
  <c r="W13" i="46" s="1"/>
  <c r="R12" i="31"/>
  <c r="L12" i="31"/>
  <c r="K10" i="31"/>
  <c r="K9" i="31"/>
  <c r="G29" i="51" s="1"/>
  <c r="K8" i="31"/>
  <c r="K7" i="31"/>
  <c r="K6" i="31"/>
  <c r="Y5" i="31"/>
  <c r="X5" i="46" s="1"/>
  <c r="S5" i="31"/>
  <c r="L5" i="31"/>
  <c r="K4" i="31"/>
  <c r="X3" i="31"/>
  <c r="X60" i="65" s="1"/>
  <c r="R3" i="31"/>
  <c r="R60" i="65" s="1"/>
  <c r="L3" i="3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47" i="30"/>
  <c r="K122" i="65" s="1"/>
  <c r="K46" i="30"/>
  <c r="K120" i="65" s="1"/>
  <c r="K45" i="30"/>
  <c r="K44" i="30"/>
  <c r="K43" i="30"/>
  <c r="K42" i="30"/>
  <c r="I42" i="45" s="1"/>
  <c r="K41" i="30"/>
  <c r="H41" i="45" s="1"/>
  <c r="K40" i="30"/>
  <c r="K39" i="30"/>
  <c r="K112" i="65" s="1"/>
  <c r="K38" i="30"/>
  <c r="K111" i="65" s="1"/>
  <c r="K37" i="30"/>
  <c r="K36" i="30"/>
  <c r="K35" i="30"/>
  <c r="K34" i="30"/>
  <c r="H34" i="45" s="1"/>
  <c r="K33" i="30"/>
  <c r="H33" i="45" s="1"/>
  <c r="K31" i="30"/>
  <c r="K30" i="30"/>
  <c r="K102" i="65" s="1"/>
  <c r="K29" i="30"/>
  <c r="K101" i="65" s="1"/>
  <c r="K28" i="30"/>
  <c r="K27" i="30"/>
  <c r="K26" i="30"/>
  <c r="K25" i="30"/>
  <c r="H25" i="45" s="1"/>
  <c r="N22" i="30"/>
  <c r="O22" i="45" s="1"/>
  <c r="M21" i="30"/>
  <c r="N20" i="30"/>
  <c r="M19" i="30"/>
  <c r="M19" i="45" s="1"/>
  <c r="N18" i="30"/>
  <c r="O18" i="45" s="1"/>
  <c r="M17" i="30"/>
  <c r="M17" i="45" s="1"/>
  <c r="N15" i="30"/>
  <c r="O15" i="45" s="1"/>
  <c r="M14" i="30"/>
  <c r="M14" i="45" s="1"/>
  <c r="N13" i="30"/>
  <c r="M12" i="30"/>
  <c r="M12" i="45" s="1"/>
  <c r="N11" i="30"/>
  <c r="M10" i="30"/>
  <c r="M10" i="45" s="1"/>
  <c r="A9" i="30"/>
  <c r="B9" i="45" s="1"/>
  <c r="N8" i="30"/>
  <c r="O8" i="45" s="1"/>
  <c r="M7" i="30"/>
  <c r="M7" i="45" s="1"/>
  <c r="A6" i="30"/>
  <c r="B6" i="45" s="1"/>
  <c r="N5" i="30"/>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5" i="29"/>
  <c r="A2" i="80" s="1"/>
  <c r="K54" i="29"/>
  <c r="H58" i="44" s="1"/>
  <c r="K53" i="29"/>
  <c r="I57" i="44" s="1"/>
  <c r="K52" i="29"/>
  <c r="Y51" i="29"/>
  <c r="Y51" i="65" s="1"/>
  <c r="S51" i="29"/>
  <c r="S51" i="65" s="1"/>
  <c r="L51" i="29"/>
  <c r="L51" i="65" s="1"/>
  <c r="K50" i="29"/>
  <c r="X49" i="29"/>
  <c r="R49" i="29"/>
  <c r="P53" i="44" s="1"/>
  <c r="L49" i="29"/>
  <c r="J53" i="44" s="1"/>
  <c r="K47" i="29"/>
  <c r="K46" i="29"/>
  <c r="K45" i="29"/>
  <c r="H50" i="44" s="1"/>
  <c r="K44" i="29"/>
  <c r="K43" i="29"/>
  <c r="Y42" i="29"/>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X31" i="29"/>
  <c r="R31" i="29"/>
  <c r="P37" i="44" s="1"/>
  <c r="L31" i="29"/>
  <c r="J37" i="44" s="1"/>
  <c r="K28" i="29"/>
  <c r="K27" i="29"/>
  <c r="K26" i="29"/>
  <c r="K25" i="29"/>
  <c r="K24" i="29"/>
  <c r="Y23" i="29"/>
  <c r="S23" i="29"/>
  <c r="Q30" i="44" s="1"/>
  <c r="L23" i="29"/>
  <c r="J30" i="44" s="1"/>
  <c r="K22" i="29"/>
  <c r="X21" i="29"/>
  <c r="X21" i="65" s="1"/>
  <c r="R21" i="29"/>
  <c r="R21" i="65" s="1"/>
  <c r="L21" i="29"/>
  <c r="L21" i="65" s="1"/>
  <c r="K17" i="29"/>
  <c r="K16" i="29"/>
  <c r="I2" i="76" s="1"/>
  <c r="K15" i="29"/>
  <c r="I23" i="44" s="1"/>
  <c r="K14" i="29"/>
  <c r="Y13" i="29"/>
  <c r="S13" i="29"/>
  <c r="S13" i="65" s="1"/>
  <c r="L13" i="29"/>
  <c r="L13" i="65" s="1"/>
  <c r="K12" i="29"/>
  <c r="X11" i="29"/>
  <c r="W19" i="44" s="1"/>
  <c r="R11" i="29"/>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I31" i="51" s="1"/>
  <c r="AF39" i="27"/>
  <c r="AD39" i="27"/>
  <c r="AA39" i="27"/>
  <c r="H39" i="27"/>
  <c r="F39" i="27"/>
  <c r="C39" i="27"/>
  <c r="AF18" i="27"/>
  <c r="AG10" i="1" s="1"/>
  <c r="AD18" i="27"/>
  <c r="AD10" i="1" s="1"/>
  <c r="AB18" i="27"/>
  <c r="W10" i="51" s="1"/>
  <c r="AS6" i="27"/>
  <c r="AT6" i="27" s="1"/>
  <c r="V7" i="24"/>
  <c r="V4" i="24"/>
  <c r="AT106" i="1"/>
  <c r="AT104" i="1"/>
  <c r="AT95" i="1"/>
  <c r="AD26" i="16"/>
  <c r="AD22" i="16"/>
  <c r="EE2" i="72" l="1"/>
  <c r="G2" i="72"/>
  <c r="ED2" i="72" s="1"/>
  <c r="T7" i="44"/>
  <c r="V53" i="47"/>
  <c r="Z53" i="47" s="1"/>
  <c r="AA1" i="33"/>
  <c r="M4" i="52"/>
  <c r="O4" i="52"/>
  <c r="O3" i="52"/>
  <c r="K3" i="52"/>
  <c r="M3" i="52"/>
  <c r="Y10" i="51"/>
  <c r="AA10" i="51"/>
  <c r="F10" i="72"/>
  <c r="B2" i="76"/>
  <c r="M31" i="58"/>
  <c r="K44" i="65"/>
  <c r="H2" i="79"/>
  <c r="K99" i="65"/>
  <c r="I27" i="45"/>
  <c r="I35" i="46"/>
  <c r="K90" i="65"/>
  <c r="N14" i="48"/>
  <c r="J28" i="44"/>
  <c r="J39" i="44"/>
  <c r="I49" i="44"/>
  <c r="H47" i="45"/>
  <c r="V32" i="47"/>
  <c r="K12" i="65"/>
  <c r="K77" i="65"/>
  <c r="K92" i="65"/>
  <c r="K127" i="65"/>
  <c r="H52" i="45"/>
  <c r="K4" i="52"/>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Q27" i="63"/>
  <c r="X70" i="65"/>
  <c r="I17" i="46"/>
  <c r="K74" i="65"/>
  <c r="I2" i="77"/>
  <c r="K26" i="65"/>
  <c r="K45" i="65"/>
  <c r="I2" i="79"/>
  <c r="K110" i="65"/>
  <c r="H37" i="45"/>
  <c r="Y13" i="65"/>
  <c r="X21" i="44"/>
  <c r="A4" i="83"/>
  <c r="A4" i="77"/>
  <c r="K28" i="65"/>
  <c r="A4" i="84"/>
  <c r="L35" i="44"/>
  <c r="A4" i="85"/>
  <c r="A4" i="82"/>
  <c r="K41" i="65"/>
  <c r="H46" i="44"/>
  <c r="P11" i="72"/>
  <c r="O11" i="72"/>
  <c r="B2" i="79"/>
  <c r="K52" i="65"/>
  <c r="H56" i="44"/>
  <c r="F2" i="80"/>
  <c r="F2" i="81"/>
  <c r="H6" i="46"/>
  <c r="N13" i="48"/>
  <c r="I21" i="44"/>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G23" i="51"/>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P2" i="72" l="1"/>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3F2A79B9-F92D-4CB0-BDA2-4550137C0E84}">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B2DC2205-3701-470E-A5F0-05B1D5EDB17B}">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EE6E941-54D0-4AB0-9A52-E19C88DD5207}">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15" authorId="0" shapeId="0" xr:uid="{94BCE7E5-5EF4-4EFF-97CC-3442EE67833E}">
      <text>
        <r>
          <rPr>
            <b/>
            <sz val="11"/>
            <color indexed="81"/>
            <rFont val="MS P ゴシック"/>
            <family val="3"/>
            <charset val="128"/>
          </rPr>
          <t>計画変更の場合、黄セルに４桁が入っていなかったら入力してください。</t>
        </r>
      </text>
    </comment>
    <comment ref="H15" authorId="0" shapeId="0" xr:uid="{086D2DAA-C285-4594-B67B-F32E43D8BFC8}">
      <text>
        <r>
          <rPr>
            <b/>
            <sz val="11"/>
            <color indexed="81"/>
            <rFont val="MS P ゴシック"/>
            <family val="3"/>
            <charset val="128"/>
          </rPr>
          <t>計画変更回数を選択してください。</t>
        </r>
        <r>
          <rPr>
            <sz val="11"/>
            <color indexed="81"/>
            <rFont val="MS P 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G37" authorId="0" shapeId="0" xr:uid="{D0984F7D-4E37-4F3A-A8B2-43BB591D6754}">
      <text>
        <r>
          <rPr>
            <b/>
            <sz val="9"/>
            <color indexed="81"/>
            <rFont val="ＭＳ Ｐゴシック"/>
            <family val="3"/>
            <charset val="128"/>
          </rPr>
          <t>ハイフンは入力しなくて結構です。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L29" authorId="0" shapeId="0" xr:uid="{A272BBB3-40FB-4C9F-A6F0-280665928F8A}">
      <text>
        <r>
          <rPr>
            <b/>
            <sz val="9"/>
            <color indexed="81"/>
            <rFont val="MS P ゴシック"/>
            <family val="3"/>
            <charset val="128"/>
          </rPr>
          <t>ここは４桁を入力してください。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<sst xmlns="http://schemas.openxmlformats.org/spreadsheetml/2006/main" count="13818" uniqueCount="4551">
  <si>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</si>
  <si>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</si>
  <si>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</si>
  <si>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</si>
  <si>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</si>
  <si>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</si>
  <si>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</si>
  <si>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</si>
  <si>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</si>
  <si>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</si>
  <si>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</si>
  <si>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</si>
  <si>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</si>
  <si>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</si>
  <si>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</si>
  <si>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</si>
  <si>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</si>
  <si>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</si>
  <si>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</si>
  <si>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</si>
  <si>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</si>
  <si>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</si>
  <si>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</si>
  <si>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</si>
  <si>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</si>
  <si>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</si>
  <si>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</si>
  <si>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</si>
  <si>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</si>
  <si>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</si>
  <si>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</si>
  <si>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</si>
  <si>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</si>
  <si>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</si>
  <si>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</si>
  <si>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</si>
  <si>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</si>
  <si>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</si>
  <si>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</si>
  <si>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</si>
  <si>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</si>
  <si>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</si>
  <si>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</si>
  <si>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</si>
  <si>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</si>
  <si>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</si>
  <si>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</si>
  <si>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</si>
  <si>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</si>
  <si>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</si>
  <si>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</si>
  <si>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</si>
  <si>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</si>
  <si>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</si>
  <si>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</si>
  <si>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</si>
  <si>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</si>
  <si>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</si>
  <si>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</si>
  <si>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</si>
  <si>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</si>
  <si>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</si>
  <si>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</si>
  <si>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</si>
  <si>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</si>
  <si>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</si>
  <si>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</si>
  <si>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</si>
  <si>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</si>
  <si>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</si>
  <si>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</si>
  <si>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</si>
  <si>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</si>
  <si>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</si>
  <si>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</si>
  <si>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</si>
  <si>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</si>
  <si>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</si>
  <si>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</si>
  <si>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</si>
  <si>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</si>
  <si>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</si>
  <si>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</si>
  <si>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</si>
  <si>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</si>
  <si>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</si>
  <si>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</si>
  <si>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</si>
  <si>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</si>
  <si>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</si>
  <si>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</si>
  <si>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</si>
  <si>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</si>
  <si>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</si>
  <si>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</si>
  <si>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</si>
  <si>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</si>
  <si>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</si>
  <si>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</si>
  <si>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</si>
  <si>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</si>
  <si>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</si>
  <si>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</si>
  <si>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</si>
  <si>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</si>
  <si>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</si>
  <si>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</si>
  <si>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</si>
  <si>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</si>
  <si>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</si>
  <si>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</si>
  <si>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</si>
  <si>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</si>
  <si>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</si>
  <si>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</si>
  <si>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</si>
  <si>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</si>
  <si>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</si>
  <si>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</si>
  <si>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</si>
  <si>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</si>
  <si>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</si>
  <si>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</si>
  <si>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</si>
  <si>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</si>
  <si>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</si>
  <si>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</si>
  <si>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</si>
  <si>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</si>
  <si>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</si>
  <si>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</si>
  <si>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</si>
  <si>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</si>
  <si>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</si>
  <si>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</si>
  <si>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</si>
  <si>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</si>
  <si>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</si>
  <si>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</si>
  <si>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</si>
  <si>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</si>
  <si>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</si>
  <si>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</si>
  <si>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</si>
  <si>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</si>
  <si>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</si>
  <si>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</si>
  <si>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</si>
  <si>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</si>
  <si>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</si>
  <si>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</si>
  <si>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</si>
  <si>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</si>
  <si>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</si>
  <si>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</si>
  <si>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</si>
  <si>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</si>
  <si>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</si>
  <si>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</si>
  <si>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</si>
  <si>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</si>
  <si>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</si>
  <si>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</si>
  <si>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</si>
  <si>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</si>
  <si>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</si>
  <si>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</si>
  <si>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</si>
  <si>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</si>
  <si>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</si>
  <si>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</si>
  <si>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</si>
  <si>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</si>
  <si>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</si>
  <si>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</si>
  <si>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</si>
  <si>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</si>
  <si>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</si>
  <si>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</si>
  <si>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</si>
  <si>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</si>
  <si>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</si>
  <si>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</si>
  <si>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</si>
  <si>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</si>
  <si>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</si>
  <si>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</si>
  <si>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</si>
  <si>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</si>
  <si>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</si>
  <si>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</si>
  <si>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</si>
  <si>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</si>
  <si>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</si>
  <si>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</si>
  <si>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</si>
  <si>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</si>
  <si>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</si>
  <si>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</si>
  <si>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</si>
  <si>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</si>
  <si>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</si>
  <si>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</si>
  <si>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</si>
  <si>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</si>
  <si>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</si>
  <si>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</si>
  <si>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</si>
  <si>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</si>
  <si>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</si>
  <si>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</si>
  <si>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</si>
  <si>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</si>
  <si>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</si>
  <si>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</si>
  <si>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</si>
  <si>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</si>
  <si>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</si>
  <si>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</si>
  <si>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</si>
  <si>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</si>
  <si>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</si>
  <si>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</si>
  <si>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</si>
  <si>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</si>
  <si>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</si>
  <si>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</si>
  <si>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</si>
  <si>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</si>
  <si>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</si>
  <si>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</si>
  <si>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</si>
  <si>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</si>
  <si>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</si>
  <si>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</si>
  <si>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</si>
  <si>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</si>
  <si>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</si>
  <si>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</si>
  <si>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</si>
  <si>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</si>
  <si>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</si>
  <si>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</si>
  <si>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</si>
  <si>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</si>
  <si>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</si>
  <si>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</si>
  <si>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</si>
  <si>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</si>
  <si>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</si>
  <si>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</si>
  <si>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</si>
  <si>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</si>
  <si>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</si>
  <si>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</si>
  <si>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</si>
  <si>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</si>
  <si>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</si>
  <si>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</si>
  <si>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</si>
  <si>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</si>
  <si>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</si>
  <si>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</si>
  <si>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</si>
  <si>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</si>
  <si>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</si>
  <si>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</si>
  <si>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</si>
  <si>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</si>
  <si>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</si>
  <si>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</si>
  <si>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</si>
  <si>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</si>
  <si>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</si>
  <si>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</si>
  <si>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</si>
  <si>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</si>
  <si>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</si>
  <si>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</si>
  <si>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</si>
  <si>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</si>
  <si>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</si>
  <si>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</si>
  <si>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</si>
  <si>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</si>
  <si>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</si>
  <si>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</si>
  <si>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</si>
  <si>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</si>
  <si>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</si>
  <si>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</si>
  <si>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</si>
  <si>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</si>
  <si>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</si>
  <si>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</si>
  <si>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</si>
  <si>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</si>
  <si>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</si>
  <si>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</si>
  <si>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</si>
  <si>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</si>
  <si>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</si>
  <si>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</si>
  <si>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</si>
  <si>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</si>
  <si>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</si>
  <si>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</si>
  <si>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</si>
  <si>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</si>
  <si>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</si>
  <si>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</si>
  <si>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</si>
  <si>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</si>
  <si>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</si>
  <si>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</si>
  <si>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</si>
  <si>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</si>
  <si>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</si>
  <si>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</si>
  <si>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</si>
  <si>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</si>
  <si>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</si>
  <si>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</si>
  <si>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</si>
  <si>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</si>
  <si>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</si>
  <si>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</si>
  <si>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</si>
  <si>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</si>
  <si>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</si>
  <si>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</si>
  <si>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</si>
  <si>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</si>
  <si>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</si>
  <si>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</si>
  <si>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</si>
  <si>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</si>
  <si>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</si>
  <si>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</si>
  <si>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</si>
  <si>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</si>
  <si>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</si>
  <si>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</si>
  <si>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</si>
  <si>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</si>
  <si>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</si>
  <si>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</si>
  <si>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</si>
  <si>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</si>
  <si>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</si>
  <si>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</si>
  <si>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</si>
  <si>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</si>
  <si>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</si>
  <si>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</si>
  <si>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</si>
  <si>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</si>
  <si>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</si>
  <si>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</si>
  <si>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</si>
  <si>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</si>
  <si>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</si>
  <si>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</si>
  <si>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</si>
  <si>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</si>
  <si>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</si>
  <si>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</si>
  <si>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</si>
  <si>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</si>
  <si>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</si>
  <si>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</si>
  <si>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</si>
  <si>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</si>
  <si>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</si>
  <si>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</si>
  <si>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</si>
  <si>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</si>
  <si>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</si>
  <si>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</si>
  <si>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</si>
  <si>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</si>
  <si>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</si>
  <si>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</si>
  <si>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</si>
  <si>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</si>
  <si>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</si>
  <si>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</si>
  <si>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</si>
  <si>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</si>
  <si>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</si>
  <si>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</si>
  <si>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</si>
  <si>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</si>
  <si>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</si>
  <si>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</si>
  <si>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</si>
  <si>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</si>
  <si>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</si>
  <si>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</si>
  <si>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</si>
  <si>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</si>
  <si>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</si>
  <si>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</si>
  <si>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</si>
  <si>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</si>
  <si>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</si>
  <si>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</si>
  <si>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</si>
  <si>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</si>
  <si>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</si>
  <si>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</si>
  <si>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</si>
  <si>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</si>
  <si>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</si>
  <si>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</si>
  <si>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</si>
  <si>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</si>
  <si>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</si>
  <si>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</si>
  <si>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</si>
  <si>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</si>
  <si>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</si>
  <si>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</si>
  <si>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</si>
  <si>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</si>
  <si>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</si>
  <si>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</si>
  <si>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</si>
  <si>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</si>
  <si>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</si>
  <si>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</si>
  <si>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</si>
  <si>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</si>
  <si>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</si>
  <si>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</si>
  <si>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</si>
  <si>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</si>
  <si>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</si>
  <si>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</si>
  <si>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</si>
  <si>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</si>
  <si>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</si>
  <si>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</si>
  <si>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</si>
  <si>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</si>
  <si>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</si>
  <si>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</si>
  <si>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</si>
  <si>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</si>
  <si>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</si>
  <si>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</si>
  <si>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</si>
  <si>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</si>
  <si>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</si>
  <si>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</si>
  <si>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</si>
  <si>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</si>
  <si>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</si>
  <si>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</si>
  <si>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</si>
  <si>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</si>
  <si>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</si>
  <si>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</si>
  <si>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</si>
  <si>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</si>
  <si>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</si>
  <si>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</si>
  <si>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</si>
  <si>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</si>
  <si>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</si>
  <si>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</si>
  <si>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</si>
  <si>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</si>
  <si>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</si>
  <si>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</si>
  <si>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</si>
  <si>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</si>
  <si>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</si>
  <si>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</si>
  <si>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</si>
  <si>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</si>
  <si>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</si>
  <si>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</si>
  <si>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</si>
  <si>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</si>
  <si>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</si>
  <si>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</si>
  <si>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</si>
  <si>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</si>
  <si>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</si>
  <si>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</si>
  <si>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</si>
  <si>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</si>
  <si>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</si>
  <si>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</si>
  <si>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</si>
  <si>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</si>
  <si>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</si>
  <si>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</si>
  <si>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</si>
  <si>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</si>
  <si>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</si>
  <si>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</si>
  <si>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</si>
  <si>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</si>
  <si>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</si>
  <si>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</si>
  <si>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</si>
  <si>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</si>
  <si>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</si>
  <si>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</si>
  <si>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</si>
  <si>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</si>
  <si>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</si>
  <si>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</si>
  <si>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</si>
  <si>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</si>
  <si>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</si>
  <si>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</si>
  <si>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</si>
  <si>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</si>
  <si>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</si>
  <si>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</si>
  <si>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</si>
  <si>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</si>
  <si>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</si>
  <si>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</si>
  <si>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</si>
  <si>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</si>
  <si>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</si>
  <si>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</si>
  <si>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</si>
  <si>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</si>
  <si>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</si>
  <si>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</si>
  <si>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</si>
  <si>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</si>
  <si>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</si>
  <si>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</si>
  <si>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</si>
  <si>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</si>
  <si>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</si>
  <si>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</si>
  <si>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</si>
  <si>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</si>
  <si>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</si>
  <si>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</si>
  <si>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</si>
  <si>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</si>
  <si>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</si>
  <si>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</si>
  <si>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</si>
  <si>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</si>
  <si>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</si>
  <si>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</si>
  <si>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</si>
  <si>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</si>
  <si>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</si>
  <si>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</si>
  <si>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</si>
  <si>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</si>
  <si>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</si>
  <si>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</si>
  <si>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</si>
  <si>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</si>
  <si>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</si>
  <si>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</si>
  <si>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</si>
  <si>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</si>
  <si>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</si>
  <si>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</si>
  <si>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</si>
  <si>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</si>
  <si>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</si>
  <si>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</si>
  <si>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</si>
  <si>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</si>
  <si>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</si>
  <si>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</si>
  <si>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</si>
  <si>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</si>
  <si>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</si>
  <si>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</si>
  <si>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</si>
  <si>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</si>
  <si>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</si>
  <si>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</si>
  <si>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</si>
  <si>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</si>
  <si>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</si>
  <si>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</si>
  <si>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</si>
  <si>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</si>
  <si>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</si>
  <si>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</si>
  <si>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</si>
  <si>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</si>
  <si>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</si>
  <si>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</si>
  <si>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</si>
  <si>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</si>
  <si>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</si>
  <si>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</si>
  <si>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</si>
  <si>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</si>
  <si>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</si>
  <si>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</si>
  <si>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</si>
  <si>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</si>
  <si>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</si>
  <si>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</si>
  <si>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</si>
  <si>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</si>
  <si>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</si>
  <si>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</si>
  <si>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</si>
  <si>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</si>
  <si>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</si>
  <si>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</si>
  <si>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</si>
  <si>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</si>
  <si>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</si>
  <si>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</si>
  <si>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</si>
  <si>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</si>
  <si>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</si>
  <si>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</si>
  <si>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</si>
  <si>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</si>
  <si>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</si>
  <si>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</si>
  <si>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</si>
  <si>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</si>
  <si>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</si>
  <si>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</si>
  <si>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</si>
  <si>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</si>
  <si>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</si>
  <si>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</si>
  <si>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</si>
  <si>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</si>
  <si>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</si>
  <si>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</si>
  <si>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</si>
  <si>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</si>
  <si>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</si>
  <si>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</si>
  <si>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</si>
  <si>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</si>
  <si>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</si>
  <si>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</si>
  <si>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</si>
  <si>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</si>
  <si>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</si>
  <si>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</si>
  <si>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</si>
  <si>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</si>
  <si>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</si>
  <si>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</si>
  <si>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</si>
  <si>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</si>
  <si>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</si>
  <si>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</si>
  <si>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</si>
  <si>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</si>
  <si>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</si>
  <si>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</si>
  <si>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</si>
  <si>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</si>
  <si>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</si>
  <si>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</si>
  <si>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</si>
  <si>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</si>
  <si>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</si>
  <si>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</si>
  <si>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</si>
  <si>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</si>
  <si>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</si>
  <si>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</si>
  <si>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</si>
  <si>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</si>
  <si>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</si>
  <si>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</si>
  <si>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</si>
  <si>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</si>
  <si>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</si>
  <si>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</si>
  <si>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</si>
  <si>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</si>
  <si>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</si>
  <si>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</si>
  <si>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</si>
  <si>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</si>
  <si>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</si>
  <si>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</si>
  <si>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</si>
  <si>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</si>
  <si>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</si>
  <si>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</si>
  <si>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</si>
  <si>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</si>
  <si>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</si>
  <si>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</si>
  <si>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</si>
  <si>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</si>
  <si>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</si>
  <si>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</si>
  <si>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</si>
  <si>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</si>
  <si>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</si>
  <si>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</si>
  <si>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</si>
  <si>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</si>
  <si>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</si>
  <si>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</si>
  <si>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</si>
  <si>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</si>
  <si>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</si>
  <si>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</si>
  <si>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</si>
  <si>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</si>
  <si>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</si>
  <si>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</si>
  <si>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</si>
  <si>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</si>
  <si>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</si>
  <si>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</si>
  <si>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</si>
  <si>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</si>
  <si>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</si>
  <si>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</si>
  <si>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</si>
  <si>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</si>
  <si>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</si>
  <si>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</si>
  <si>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</si>
  <si>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</si>
  <si>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</si>
  <si>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</si>
  <si>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</si>
  <si>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</si>
  <si>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</si>
  <si>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</si>
  <si>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</si>
  <si>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</si>
  <si>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</si>
  <si>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</si>
  <si>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</si>
  <si>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</si>
  <si>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</si>
  <si>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</si>
  <si>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</si>
  <si>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</si>
  <si>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</si>
  <si>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</si>
  <si>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</si>
  <si>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</si>
  <si>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</si>
  <si>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</si>
  <si>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</si>
  <si>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</si>
  <si>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</si>
  <si>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</si>
  <si>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</si>
  <si>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</si>
  <si>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</si>
  <si>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</si>
  <si>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</si>
  <si>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</si>
  <si>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</si>
  <si>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</si>
  <si>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</si>
  <si>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</si>
  <si>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</si>
  <si>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</si>
  <si>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</si>
  <si>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</si>
  <si>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</si>
  <si>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</si>
  <si>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</si>
  <si>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</si>
  <si>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</si>
  <si>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</si>
  <si>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</si>
  <si>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</si>
  <si>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</si>
  <si>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</si>
  <si>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</si>
  <si>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</si>
  <si>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</si>
  <si>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</si>
  <si>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</si>
  <si>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</si>
  <si>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</si>
  <si>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</si>
  <si>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</si>
  <si>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</si>
  <si>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</si>
  <si>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</si>
  <si>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</si>
  <si>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</si>
  <si>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</si>
  <si>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</si>
  <si>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</si>
  <si>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</si>
  <si>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</si>
  <si>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</si>
  <si>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</si>
  <si>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</si>
  <si>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</si>
  <si>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</si>
  <si>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</si>
  <si>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</si>
  <si>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</si>
  <si>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</si>
  <si>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</si>
  <si>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</si>
  <si>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</si>
  <si>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</si>
  <si>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</si>
  <si>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</si>
  <si>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</si>
  <si>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</si>
  <si>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</si>
  <si>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</si>
  <si>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</si>
  <si>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</si>
  <si>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</si>
  <si>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</si>
  <si>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</si>
  <si>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</si>
  <si>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</si>
  <si>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</si>
  <si>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</si>
  <si>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</si>
  <si>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</si>
  <si>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</si>
  <si>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</si>
  <si>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</si>
  <si>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</si>
  <si>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</si>
  <si>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</si>
  <si>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</si>
  <si>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</si>
  <si>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</si>
  <si>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</si>
  <si>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</si>
  <si>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</si>
  <si>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</si>
  <si>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</si>
  <si>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</si>
  <si>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</si>
  <si>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</si>
  <si>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</si>
  <si>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</si>
  <si>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</si>
  <si>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</si>
  <si>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</si>
  <si>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</si>
  <si>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</si>
  <si>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</si>
  <si>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</si>
  <si>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</si>
  <si>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</si>
  <si>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</si>
  <si>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</si>
  <si>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</si>
  <si>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</si>
  <si>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</si>
  <si>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</si>
  <si>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</si>
  <si>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</si>
  <si>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</si>
  <si>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</si>
  <si>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</si>
  <si>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</si>
  <si>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</si>
  <si>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</si>
  <si>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</si>
  <si>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</si>
  <si>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</si>
  <si>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</si>
  <si>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</si>
  <si>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</si>
  <si>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</si>
  <si>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</si>
  <si>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</si>
  <si>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</si>
  <si>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</si>
  <si>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</si>
  <si>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</si>
  <si>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</si>
  <si>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</si>
  <si>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</si>
  <si>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</si>
  <si>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</si>
  <si>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</si>
  <si>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</si>
  <si>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</si>
  <si>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</si>
  <si>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</si>
  <si>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</si>
  <si>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</si>
  <si>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</si>
  <si>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</si>
  <si>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</si>
  <si>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</si>
  <si>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</si>
  <si>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</si>
  <si>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</si>
  <si>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</si>
  <si>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</si>
  <si>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</si>
  <si>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</si>
  <si>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</si>
  <si>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</si>
  <si>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</si>
  <si>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</si>
  <si>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</si>
  <si>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</si>
  <si>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</si>
  <si>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</si>
  <si>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</si>
  <si>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</si>
  <si>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</si>
  <si>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</si>
  <si>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</si>
  <si>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</si>
  <si>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</si>
  <si>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</si>
  <si>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</si>
  <si>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</si>
  <si>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</si>
  <si>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</si>
  <si>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</si>
  <si>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</si>
  <si>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</si>
  <si>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</si>
  <si>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</si>
  <si>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</si>
  <si>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</si>
  <si>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</si>
  <si>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</si>
  <si>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</si>
  <si>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</si>
  <si>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</si>
  <si>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</si>
  <si>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</si>
  <si>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</si>
  <si>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</si>
  <si>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</si>
  <si>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</si>
  <si>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</si>
  <si>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</si>
  <si>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</si>
  <si>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</si>
  <si>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</si>
  <si>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</si>
  <si>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</si>
  <si>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</si>
  <si>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</si>
  <si>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</si>
  <si>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</si>
  <si>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</si>
  <si>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</si>
  <si>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</si>
  <si>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</si>
  <si>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</si>
  <si>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</si>
  <si>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</si>
  <si>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</si>
  <si>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</si>
  <si>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</si>
  <si>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</si>
  <si>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</si>
  <si>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</si>
  <si>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</si>
  <si>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</si>
  <si>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</si>
  <si>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</si>
  <si>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</si>
  <si>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</si>
  <si>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</si>
  <si>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</si>
  <si>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</si>
  <si>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</si>
  <si>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</si>
  <si>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</si>
  <si>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</si>
  <si>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</si>
  <si>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</si>
  <si>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</si>
  <si>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</si>
  <si>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</si>
  <si>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</si>
  <si>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</si>
  <si>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</si>
  <si>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</si>
  <si>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</si>
  <si>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</si>
  <si>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</si>
  <si>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</si>
  <si>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</si>
  <si>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</si>
  <si>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</si>
  <si>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</si>
  <si>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</si>
  <si>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</si>
  <si>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</si>
  <si>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</si>
  <si>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</si>
  <si>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</si>
  <si>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</si>
  <si>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</si>
  <si>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</si>
  <si>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</si>
  <si>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</si>
  <si>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</si>
  <si>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</si>
  <si>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</si>
  <si>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</si>
  <si>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</si>
  <si>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</si>
  <si>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</si>
  <si>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</si>
  <si>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</si>
  <si>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</si>
  <si>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</si>
  <si>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</si>
  <si>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</si>
  <si>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</si>
  <si>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</si>
  <si>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</si>
  <si>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</si>
  <si>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</si>
  <si>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</si>
  <si>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</si>
  <si>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</si>
  <si>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</si>
  <si>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</si>
  <si>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</si>
  <si>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</si>
  <si>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</si>
  <si>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</si>
  <si>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</si>
  <si>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</si>
  <si>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</si>
  <si>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</si>
  <si>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</si>
  <si>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</si>
  <si>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</si>
  <si>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</si>
  <si>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</si>
  <si>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</si>
  <si>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</si>
  <si>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</si>
  <si>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</si>
  <si>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</si>
  <si>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</si>
  <si>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</si>
  <si>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</si>
  <si>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</si>
  <si>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</si>
  <si>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</si>
  <si>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</si>
  <si>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</si>
  <si>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</si>
  <si>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</si>
  <si>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</si>
  <si>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</si>
  <si>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</si>
  <si>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</si>
  <si>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</si>
  <si>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</si>
  <si>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</si>
  <si>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</si>
  <si>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</si>
  <si>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</si>
  <si>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</si>
  <si>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</si>
  <si>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</si>
  <si>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</si>
  <si>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</si>
  <si>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</si>
  <si>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</si>
  <si>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</si>
  <si>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</si>
  <si>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</si>
  <si>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</si>
  <si>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</si>
  <si>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</si>
  <si>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</si>
  <si>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</si>
  <si>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</si>
  <si>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</si>
  <si>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</si>
  <si>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</si>
  <si>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</si>
  <si>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</si>
  <si>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</si>
  <si>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</si>
  <si>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</si>
  <si>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</si>
  <si>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</si>
  <si>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</si>
  <si>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</si>
  <si>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</si>
  <si>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</si>
  <si>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</si>
  <si>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</si>
  <si>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</si>
  <si>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</si>
  <si>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</si>
  <si>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</si>
  <si>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</si>
  <si>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</si>
  <si>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</si>
  <si>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</si>
  <si>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</si>
  <si>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</si>
  <si>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</si>
  <si>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</si>
  <si>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</si>
  <si>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</si>
  <si>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</si>
  <si>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</si>
  <si>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</si>
  <si>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</si>
  <si>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</si>
  <si>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</si>
  <si>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</si>
  <si>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</si>
  <si>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</si>
  <si>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</si>
  <si>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</si>
  <si>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</si>
  <si>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</si>
  <si>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</si>
  <si>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</si>
  <si>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</si>
  <si>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</si>
  <si>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</si>
  <si>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</si>
  <si>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</si>
  <si>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</si>
  <si>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</si>
  <si>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</si>
  <si>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</si>
  <si>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</si>
  <si>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</si>
  <si>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</si>
  <si>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</si>
  <si>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</si>
  <si>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</si>
  <si>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</si>
  <si>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</si>
  <si>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</si>
  <si>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</si>
  <si>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</si>
  <si>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</si>
  <si>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</si>
  <si>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</si>
  <si>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</si>
  <si>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</si>
  <si>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</si>
  <si>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</si>
  <si>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</si>
  <si>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</si>
  <si>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</si>
  <si>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</si>
  <si>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</si>
  <si>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</si>
  <si>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</si>
  <si>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</si>
  <si>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</si>
  <si>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</si>
  <si>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</si>
  <si>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</si>
  <si>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</si>
  <si>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</si>
  <si>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</si>
  <si>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</si>
  <si>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</si>
  <si>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</si>
  <si>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</si>
  <si>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</si>
  <si>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</si>
  <si>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</si>
  <si>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</si>
  <si>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</si>
  <si>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</si>
  <si>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</si>
  <si>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</si>
  <si>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</si>
  <si>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</si>
  <si>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</si>
  <si>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</si>
  <si>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</si>
  <si>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</si>
  <si>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</si>
  <si>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</si>
  <si>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</si>
  <si>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</si>
  <si>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</si>
  <si>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</si>
  <si>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</si>
  <si>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</si>
  <si>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</si>
  <si>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</si>
  <si>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</si>
  <si>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</si>
  <si>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</si>
  <si>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</si>
  <si>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</si>
  <si>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</si>
  <si>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</si>
  <si>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</si>
  <si>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</si>
  <si>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</si>
  <si>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</si>
  <si>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</si>
  <si>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</si>
  <si>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</si>
  <si>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</si>
  <si>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</si>
  <si>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</si>
  <si>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</si>
  <si>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</si>
  <si>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</si>
  <si>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</si>
  <si>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</si>
  <si>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</si>
  <si>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</si>
  <si>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</si>
  <si>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</si>
  <si>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</si>
  <si>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</si>
  <si>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</si>
  <si>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</si>
  <si>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</si>
  <si>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</si>
  <si>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</si>
  <si>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</si>
  <si>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</si>
  <si>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</si>
  <si>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</si>
  <si>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</si>
  <si>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</si>
  <si>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</si>
  <si>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</si>
  <si>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</si>
  <si>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</si>
  <si>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</si>
  <si>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</si>
  <si>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</si>
  <si>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</si>
  <si>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</si>
  <si>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</si>
  <si>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</si>
  <si>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</si>
  <si>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</si>
  <si>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</si>
  <si>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</si>
  <si>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</si>
  <si>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</si>
  <si>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</si>
  <si>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</si>
  <si>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</si>
  <si>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</si>
  <si>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</si>
  <si>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</si>
  <si>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</si>
  <si>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</si>
  <si>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</si>
  <si>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</si>
  <si>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</si>
  <si>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</si>
  <si>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</si>
  <si>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</si>
  <si>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</si>
  <si>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</si>
  <si>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</si>
  <si>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</si>
  <si>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</si>
  <si>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</si>
  <si>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</si>
  <si>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</si>
  <si>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</si>
  <si>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</si>
  <si>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</si>
  <si>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</si>
  <si>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</si>
  <si>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</si>
  <si>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</si>
  <si>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</si>
  <si>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</si>
  <si>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</si>
  <si>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</si>
  <si>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</si>
  <si>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</si>
  <si>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</si>
  <si>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</si>
  <si>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</si>
  <si>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</si>
  <si>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</si>
  <si>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</si>
  <si>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</si>
  <si>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</si>
  <si>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</si>
  <si>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</si>
  <si>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</si>
  <si>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</si>
  <si>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</si>
  <si>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</si>
  <si>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</si>
  <si>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</si>
  <si>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</si>
  <si>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</si>
  <si>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</si>
  <si>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</si>
  <si>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</si>
  <si>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</si>
  <si>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</si>
  <si>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</si>
  <si>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</si>
  <si>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</si>
  <si>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</si>
  <si>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</si>
  <si>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</si>
  <si>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</si>
  <si>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</si>
  <si>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</si>
  <si>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</si>
  <si>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</si>
  <si>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</si>
  <si>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</si>
  <si>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</si>
  <si>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</si>
  <si>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</si>
  <si>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</si>
  <si>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</si>
  <si>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</si>
  <si>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</si>
  <si>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</si>
  <si>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</si>
  <si>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</si>
  <si>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</si>
  <si>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</si>
  <si>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</si>
  <si>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</si>
  <si>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</si>
  <si>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</si>
  <si>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</si>
  <si>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</si>
  <si>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</si>
  <si>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</si>
  <si>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</si>
  <si>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</si>
  <si>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</si>
  <si>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</si>
  <si>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</si>
  <si>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</si>
  <si>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</si>
  <si>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</si>
  <si>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</si>
  <si>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</si>
  <si>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</si>
  <si>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</si>
  <si>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</si>
  <si>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</si>
  <si>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</si>
  <si>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</si>
  <si>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</si>
  <si>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</si>
  <si>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</si>
  <si>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</si>
  <si>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</si>
  <si>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</si>
  <si>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</si>
  <si>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</si>
  <si>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</si>
  <si>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</si>
  <si>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</si>
  <si>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</si>
  <si>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</si>
  <si>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</si>
  <si>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</si>
  <si>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</si>
  <si>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</si>
  <si>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</si>
  <si>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</si>
  <si>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</si>
  <si>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</si>
  <si>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</si>
  <si>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</si>
  <si>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</si>
  <si>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</si>
  <si>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</si>
  <si>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</si>
  <si>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</si>
  <si>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</si>
  <si>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</si>
  <si>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</si>
  <si>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</si>
  <si>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</si>
  <si>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</si>
  <si>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</si>
  <si>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</si>
  <si>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</si>
  <si>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</si>
  <si>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</si>
  <si>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</si>
  <si>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</si>
  <si>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</si>
  <si>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</si>
  <si>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</si>
  <si>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</si>
  <si>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</si>
  <si>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</si>
  <si>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</si>
  <si>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</si>
  <si>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</si>
  <si>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</si>
  <si>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</si>
  <si>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</si>
  <si>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</si>
  <si>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</si>
  <si>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</si>
  <si>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</si>
  <si>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</si>
  <si>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</si>
  <si>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</si>
  <si>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</si>
  <si>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</si>
  <si>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</si>
  <si>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</si>
  <si>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</si>
  <si>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</si>
  <si>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</si>
  <si>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</si>
  <si>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</si>
  <si>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</si>
  <si>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</si>
  <si>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</si>
  <si>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</si>
  <si>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</si>
  <si>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</si>
  <si>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</si>
  <si>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</si>
  <si>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</si>
  <si>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</si>
  <si>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</si>
  <si>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</si>
  <si>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</si>
  <si>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</si>
  <si>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</si>
  <si>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</si>
  <si>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</si>
  <si>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</si>
  <si>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</si>
  <si>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</si>
  <si>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</si>
  <si>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</si>
  <si>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</si>
  <si>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</si>
  <si>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</si>
  <si>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</si>
  <si>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</si>
  <si>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</si>
  <si>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</si>
  <si>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</si>
  <si>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</si>
  <si>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</si>
  <si>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</si>
  <si>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</si>
  <si>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</si>
  <si>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</si>
  <si>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</si>
  <si>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</si>
  <si>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</si>
  <si>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</si>
  <si>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</si>
  <si>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</si>
  <si>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</si>
  <si>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</si>
  <si>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</si>
  <si>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</si>
  <si>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</si>
  <si>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</si>
  <si>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</si>
  <si>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</si>
  <si>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</si>
  <si>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</si>
  <si>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</si>
  <si>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</si>
  <si>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</si>
  <si>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</si>
  <si>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</si>
  <si>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</si>
  <si>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</si>
  <si>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</si>
  <si>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</si>
  <si>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</si>
  <si>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</si>
  <si>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</si>
  <si>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</si>
  <si>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</si>
  <si>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</si>
  <si>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</si>
  <si>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</si>
  <si>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</si>
  <si>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</si>
  <si>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</si>
  <si>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</si>
  <si>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</si>
  <si>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</si>
  <si>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</si>
  <si>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</si>
  <si>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</si>
  <si>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</si>
  <si>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</si>
  <si>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</si>
  <si>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</si>
  <si>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</si>
  <si>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</si>
  <si>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</si>
  <si>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</si>
  <si>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</si>
  <si>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</si>
  <si>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</si>
  <si>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</si>
  <si>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</si>
  <si>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</si>
  <si>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</si>
  <si>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</si>
  <si>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</si>
  <si>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</si>
  <si>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</si>
  <si>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</si>
  <si>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</si>
  <si>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</si>
  <si>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</si>
  <si>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</si>
  <si>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</si>
  <si>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</si>
  <si>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</si>
  <si>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</si>
  <si>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</si>
  <si>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</si>
  <si>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</si>
  <si>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</si>
  <si>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</si>
  <si>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</si>
  <si>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</si>
  <si>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</si>
  <si>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</si>
  <si>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</si>
  <si>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</si>
  <si>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</si>
  <si>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</si>
  <si>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</si>
  <si>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</si>
  <si>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</si>
  <si>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</si>
  <si>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</si>
  <si>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</si>
  <si>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</si>
  <si>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</si>
  <si>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</si>
  <si>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</si>
  <si>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</si>
  <si>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</si>
  <si>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</si>
  <si>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</si>
  <si>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</si>
  <si>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</si>
  <si>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</si>
  <si>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</si>
  <si>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</si>
  <si>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</si>
  <si>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</si>
  <si>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</si>
  <si>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</si>
  <si>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</si>
  <si>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</si>
  <si>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</si>
  <si>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</si>
  <si>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</si>
  <si>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</si>
  <si>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</si>
  <si>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</si>
  <si>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</si>
  <si>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</si>
  <si>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</si>
  <si>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</si>
  <si>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</si>
  <si>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</si>
  <si>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</si>
  <si>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</si>
  <si>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</si>
  <si>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</si>
  <si>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</si>
  <si>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</si>
  <si>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</si>
  <si>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</si>
  <si>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</si>
  <si>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</si>
  <si>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</si>
  <si>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</si>
  <si>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</si>
  <si>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</si>
  <si>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</si>
  <si>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</si>
  <si>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</si>
  <si>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</si>
  <si>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</si>
  <si>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</si>
  <si>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</si>
  <si>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</si>
  <si>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</si>
  <si>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</si>
  <si>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</si>
  <si>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</si>
  <si>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</si>
  <si>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</si>
  <si>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</si>
  <si>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</si>
  <si>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</si>
  <si>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</si>
  <si>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</si>
  <si>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</si>
  <si>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</si>
  <si>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</si>
  <si>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</si>
  <si>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</si>
  <si>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</si>
  <si>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</si>
  <si>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</si>
  <si>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</si>
  <si>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</si>
  <si>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</si>
  <si>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</si>
  <si>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</si>
  <si>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</si>
  <si>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</si>
  <si>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</si>
  <si>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</si>
  <si>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</si>
  <si>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</si>
  <si>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</si>
  <si>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</si>
  <si>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</si>
  <si>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</si>
  <si>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</si>
  <si>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</si>
  <si>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</si>
  <si>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</si>
  <si>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</si>
  <si>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</si>
  <si>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</si>
  <si>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</si>
  <si>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</si>
  <si>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</si>
  <si>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</si>
  <si>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</si>
  <si>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</si>
  <si>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</si>
  <si>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</si>
  <si>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</si>
  <si>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</si>
  <si>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</si>
  <si>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</si>
  <si>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</si>
  <si>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</si>
  <si>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</si>
  <si>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</si>
  <si>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</si>
  <si>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</si>
  <si>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</si>
  <si>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</si>
  <si>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</si>
  <si>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</si>
  <si>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</si>
  <si>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</si>
  <si>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</si>
  <si>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</si>
  <si>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</si>
  <si>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</si>
  <si>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</si>
  <si>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</si>
  <si>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</si>
  <si>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</si>
  <si>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</si>
  <si>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</si>
  <si>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</si>
  <si>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</si>
  <si>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</si>
  <si>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</si>
  <si>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</si>
  <si>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</si>
  <si>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</si>
  <si>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</si>
  <si>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</si>
  <si>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</si>
  <si>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</si>
  <si>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</si>
  <si>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</si>
  <si>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</si>
  <si>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</si>
  <si>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</si>
  <si>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</si>
  <si>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</si>
  <si>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</si>
  <si>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</si>
  <si>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</si>
  <si>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</si>
  <si>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</si>
  <si>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</si>
  <si>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</si>
  <si>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</si>
  <si>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</si>
  <si>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</si>
  <si>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</si>
  <si>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</si>
  <si>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</si>
  <si>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</si>
  <si>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</si>
  <si>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</si>
  <si>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</si>
  <si>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</si>
  <si>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</si>
  <si>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</si>
  <si>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</si>
  <si>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</si>
  <si>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</si>
  <si>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</si>
  <si>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</si>
  <si>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</si>
  <si>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</si>
  <si>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</si>
  <si>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</si>
  <si>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</si>
  <si>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</si>
  <si>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</si>
  <si>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</si>
  <si>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</si>
  <si>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</si>
  <si>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</si>
  <si>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</si>
  <si>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</si>
  <si>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</si>
  <si>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</si>
  <si>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</si>
  <si>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</si>
  <si>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</si>
  <si>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</si>
  <si>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</si>
  <si>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</si>
  <si>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</si>
  <si>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</si>
  <si>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</si>
  <si>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</si>
  <si>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</si>
  <si>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</si>
  <si>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</si>
  <si>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</si>
  <si>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</si>
  <si>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</si>
  <si>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</si>
  <si>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</si>
  <si>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</si>
  <si>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</si>
  <si>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</si>
  <si>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</si>
  <si>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</si>
  <si>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</si>
  <si>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</si>
  <si>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</si>
  <si>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</si>
  <si>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</si>
  <si>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</si>
  <si>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</si>
  <si>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</si>
  <si>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</si>
  <si>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</si>
  <si>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</si>
  <si>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</si>
  <si>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</si>
  <si>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</si>
  <si>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</si>
  <si>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</si>
  <si>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</si>
  <si>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</si>
  <si>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</si>
  <si>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</si>
  <si>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</si>
  <si>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</si>
  <si>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</si>
  <si>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</si>
  <si>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</si>
  <si>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</si>
  <si>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</si>
  <si>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</si>
  <si>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</si>
  <si>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</si>
  <si>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</si>
  <si>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</si>
  <si>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</si>
  <si>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</si>
  <si>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</si>
  <si>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</si>
  <si>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</si>
  <si>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</si>
  <si>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</si>
  <si>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</si>
  <si>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</si>
  <si>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</si>
  <si>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</si>
  <si>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</si>
  <si>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</si>
  <si>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</si>
  <si>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</si>
  <si>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</si>
  <si>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</si>
  <si>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</si>
  <si>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</si>
  <si>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</si>
  <si>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</si>
  <si>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</si>
  <si>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</si>
  <si>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</si>
  <si>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</si>
  <si>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</si>
  <si>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</si>
  <si>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</si>
  <si>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</si>
  <si>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</si>
  <si>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</si>
  <si>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</si>
  <si>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</si>
  <si>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</si>
  <si>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</si>
  <si>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</si>
  <si>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</si>
  <si>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</si>
  <si>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</si>
  <si>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</si>
  <si>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</si>
  <si>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</si>
  <si>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</si>
  <si>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</si>
  <si>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</si>
  <si>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</si>
  <si>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</si>
  <si>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</si>
  <si>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</si>
  <si>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</si>
  <si>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</si>
  <si>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</si>
  <si>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</si>
  <si>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</si>
  <si>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</si>
  <si>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</si>
  <si>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</si>
  <si>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</si>
  <si>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</si>
  <si>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</si>
  <si>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</si>
  <si>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</si>
  <si>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</si>
  <si>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</si>
  <si>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</si>
  <si>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</si>
  <si>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</si>
  <si>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</si>
  <si>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</si>
  <si>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</si>
  <si>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</si>
  <si>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</si>
  <si>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</si>
  <si>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</si>
  <si>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</si>
  <si>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</si>
  <si>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</si>
  <si>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</si>
  <si>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</si>
  <si>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</si>
  <si>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</si>
  <si>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</si>
  <si>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</si>
  <si>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</si>
  <si>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</si>
  <si>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</si>
  <si>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</si>
  <si>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</si>
  <si>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</si>
  <si>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</si>
  <si>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</si>
  <si>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</si>
  <si>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</si>
  <si>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</si>
  <si>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</si>
  <si>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</si>
  <si>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</si>
  <si>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</si>
  <si>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</si>
  <si>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</si>
  <si>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</si>
  <si>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</si>
  <si>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</si>
  <si>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</si>
  <si>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</si>
  <si>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</si>
  <si>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</si>
  <si>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</si>
  <si>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</si>
  <si>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</si>
  <si>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</si>
  <si>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</si>
  <si>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</si>
  <si>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</si>
  <si>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</si>
  <si>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</si>
  <si>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</si>
  <si>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</si>
  <si>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</si>
  <si>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</si>
  <si>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</si>
  <si>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</si>
  <si>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</si>
  <si>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</si>
  <si>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</si>
  <si>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</si>
  <si>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</si>
  <si>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</si>
  <si>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</si>
  <si>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</si>
  <si>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</si>
  <si>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</si>
  <si>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</si>
  <si>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</si>
  <si>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</si>
  <si>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</si>
  <si>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</si>
  <si>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</si>
  <si>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</si>
  <si>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</si>
  <si>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</si>
  <si>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</si>
  <si>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</si>
  <si>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</si>
  <si>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</si>
  <si>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</si>
  <si>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</si>
  <si>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</si>
  <si>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</si>
  <si>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</si>
  <si>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</si>
  <si>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</si>
  <si>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</si>
  <si>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</si>
  <si>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</si>
  <si>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</si>
  <si>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</si>
  <si>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</si>
  <si>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</si>
  <si>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</si>
  <si>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</si>
  <si>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</si>
  <si>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</si>
  <si>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</si>
  <si>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</si>
  <si>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</si>
  <si>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</si>
  <si>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</si>
  <si>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</si>
  <si>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</si>
  <si>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</si>
  <si>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</si>
  <si>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</si>
  <si>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</si>
  <si>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</si>
  <si>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</si>
  <si>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</si>
  <si>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</si>
  <si>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</si>
  <si>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</si>
  <si>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</si>
  <si>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</si>
  <si>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</si>
  <si>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</si>
  <si>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</si>
  <si>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</si>
  <si>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</si>
  <si>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</si>
  <si>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</si>
  <si>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</si>
  <si>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</si>
  <si>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</si>
  <si>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</si>
  <si>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</si>
  <si>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</si>
  <si>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</si>
  <si>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</si>
  <si>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</si>
  <si>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</si>
  <si>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</si>
  <si>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</si>
  <si>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</si>
  <si>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</si>
  <si>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</si>
  <si>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</si>
  <si>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</si>
  <si>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</si>
  <si>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</si>
  <si>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</si>
  <si>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</si>
  <si>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</si>
  <si>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</si>
  <si>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</si>
  <si>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</si>
  <si>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</si>
  <si>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</si>
  <si>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</si>
  <si>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</si>
  <si>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</si>
  <si>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</si>
  <si>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</si>
  <si>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</si>
  <si>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</si>
  <si>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</si>
  <si>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</si>
  <si>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</si>
  <si>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</si>
  <si>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</si>
  <si>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</si>
  <si>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</si>
  <si>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</si>
  <si>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</si>
  <si>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</si>
  <si>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</si>
  <si>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</si>
  <si>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</si>
  <si>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</si>
  <si>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</si>
  <si>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</si>
  <si>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</si>
  <si>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</si>
  <si>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</si>
  <si>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</si>
  <si>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</si>
  <si>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</si>
  <si>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</si>
  <si>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</si>
  <si>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</si>
  <si>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</si>
  <si>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</si>
  <si>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</si>
  <si>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</si>
  <si>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</si>
  <si>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</si>
  <si>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</si>
  <si>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</si>
  <si>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</si>
  <si>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</si>
  <si>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</si>
  <si>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</si>
  <si>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</si>
  <si>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</si>
  <si>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</si>
  <si>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</si>
  <si>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</si>
  <si>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</si>
  <si>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</si>
  <si>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</si>
  <si>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</si>
  <si>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</si>
  <si>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</si>
  <si>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</si>
  <si>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</si>
  <si>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</si>
  <si>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</si>
  <si>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</si>
  <si>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</si>
  <si>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</si>
  <si>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</si>
  <si>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</si>
  <si>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</si>
  <si>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</si>
  <si>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</si>
  <si>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</si>
  <si>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</si>
  <si>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</si>
  <si>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</si>
  <si>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</si>
  <si>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</si>
  <si>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</si>
  <si>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</si>
  <si>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</si>
  <si>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</si>
  <si>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</si>
  <si>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</si>
  <si>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</si>
  <si>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</si>
  <si>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</si>
  <si>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</si>
  <si>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</si>
  <si>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</si>
  <si>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</si>
  <si>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</si>
  <si>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</si>
  <si>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</si>
  <si>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</si>
  <si>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</si>
  <si>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</si>
  <si>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</si>
  <si>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</si>
  <si>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</si>
  <si>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</si>
  <si>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</si>
  <si>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</si>
  <si>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</si>
  <si>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</si>
  <si>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</si>
  <si>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</si>
  <si>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</si>
  <si>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</si>
  <si>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</si>
  <si>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</si>
  <si>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</si>
  <si>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</si>
  <si>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</si>
  <si>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</si>
  <si>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</si>
  <si>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</si>
  <si>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</si>
  <si>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</si>
  <si>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</si>
  <si>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</si>
  <si>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</si>
  <si>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</si>
  <si>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</si>
  <si>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</si>
  <si>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</si>
  <si>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</si>
  <si>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</si>
  <si>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</si>
  <si>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</si>
  <si>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</si>
  <si>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</si>
  <si>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</si>
  <si>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</si>
  <si>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</si>
  <si>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</si>
  <si>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</si>
  <si>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</si>
  <si>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</si>
  <si>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</si>
  <si>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</si>
  <si>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</si>
  <si>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</si>
  <si>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</si>
  <si>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</si>
  <si>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</si>
  <si>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</si>
  <si>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</si>
  <si>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</si>
  <si>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</si>
  <si>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</si>
  <si>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</si>
  <si>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</si>
  <si>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</si>
  <si>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</si>
  <si>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</si>
  <si>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</si>
  <si>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</si>
  <si>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</si>
  <si>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</si>
  <si>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</si>
  <si>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</si>
  <si>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</si>
  <si>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</si>
  <si>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</si>
  <si>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</si>
  <si>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</si>
  <si>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</si>
  <si>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</si>
  <si>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</si>
  <si>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</si>
  <si>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</si>
  <si>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</si>
  <si>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</si>
  <si>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</si>
  <si>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</si>
  <si>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</si>
  <si>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</si>
  <si>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</si>
  <si>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</si>
  <si>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</si>
  <si>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</si>
  <si>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</si>
  <si>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</si>
  <si>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</si>
  <si>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</si>
  <si>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</si>
  <si>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</si>
  <si>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</si>
  <si>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</si>
  <si>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</si>
  <si>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</si>
  <si>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</si>
  <si>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</si>
  <si>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</si>
  <si>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</si>
  <si>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</si>
  <si>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</si>
  <si>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</si>
  <si>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</si>
  <si>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</si>
  <si>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</si>
  <si>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</si>
  <si>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</si>
  <si>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</si>
  <si>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</si>
  <si>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</si>
  <si>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</si>
  <si>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</si>
  <si>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</si>
  <si>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</si>
  <si>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</si>
  <si>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</si>
  <si>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</si>
  <si>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</si>
  <si>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</si>
  <si>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</si>
  <si>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</si>
  <si>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</si>
  <si>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</si>
  <si>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</si>
  <si>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</si>
  <si>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</si>
  <si>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</si>
  <si>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</si>
  <si>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</si>
  <si>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</si>
  <si>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</si>
  <si>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</si>
  <si>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</si>
  <si>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</si>
  <si>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</si>
  <si>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</si>
  <si>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</si>
  <si>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</si>
  <si>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</si>
  <si>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</si>
  <si>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</si>
  <si>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</si>
  <si>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</si>
  <si>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</si>
  <si>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</si>
  <si>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</si>
  <si>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</si>
  <si>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</si>
  <si>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</si>
  <si>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</si>
  <si>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</si>
  <si>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</si>
  <si>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</si>
  <si>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</si>
  <si>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</si>
  <si>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</si>
  <si>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</si>
  <si>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</si>
  <si>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</si>
  <si>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</si>
  <si>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</si>
  <si>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</si>
  <si>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</si>
  <si>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</si>
  <si>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</si>
  <si>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</si>
  <si>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</si>
  <si>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</si>
  <si>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</si>
  <si>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</si>
  <si>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</si>
  <si>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</si>
  <si>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</si>
  <si>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</si>
  <si>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</si>
  <si>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</si>
  <si>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</si>
  <si>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</si>
  <si>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</si>
  <si>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</si>
  <si>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</si>
  <si>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</si>
  <si>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</si>
  <si>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</si>
  <si>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</si>
  <si>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</si>
  <si>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</si>
  <si>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</si>
  <si>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</si>
  <si>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</si>
  <si>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</si>
  <si>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</si>
  <si>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</si>
  <si>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</si>
  <si>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</si>
  <si>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</si>
  <si>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</si>
  <si>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</si>
  <si>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</si>
  <si>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</si>
  <si>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</si>
  <si>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</si>
  <si>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</si>
  <si>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</si>
  <si>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</si>
  <si>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</si>
  <si>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</si>
  <si>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</si>
  <si>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</si>
  <si>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</si>
  <si>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</si>
  <si>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</si>
  <si>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</si>
  <si>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</si>
  <si>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</si>
  <si>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</si>
  <si>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</si>
  <si>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</si>
  <si>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</si>
  <si>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</si>
  <si>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</si>
  <si>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</si>
  <si>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</si>
  <si>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</si>
  <si>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</si>
  <si>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</si>
  <si>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</si>
  <si>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</si>
  <si>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</si>
  <si>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</si>
  <si>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</si>
  <si>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</si>
  <si>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</si>
  <si>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</si>
  <si>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</si>
  <si>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</si>
  <si>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</si>
  <si>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</si>
  <si>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</si>
  <si>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</si>
  <si>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</si>
  <si>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</si>
  <si>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</si>
  <si>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</si>
  <si>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</si>
  <si>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</si>
  <si>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</si>
  <si>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</si>
  <si>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</si>
  <si>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</si>
  <si>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</si>
  <si>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</si>
  <si>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</si>
  <si>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</si>
  <si>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</si>
  <si>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</si>
  <si>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</si>
  <si>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</si>
  <si>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</si>
  <si>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</si>
  <si>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</si>
  <si>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</si>
  <si>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</si>
  <si>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</si>
  <si>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</si>
  <si>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</si>
  <si>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</si>
  <si>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</si>
  <si>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</si>
  <si>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</si>
  <si>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</si>
  <si>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</si>
  <si>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</si>
  <si>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</si>
  <si>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</si>
  <si>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</si>
  <si>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</si>
  <si>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</si>
  <si>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</si>
  <si>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</si>
  <si>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</si>
  <si>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</si>
  <si>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</si>
  <si>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</si>
  <si>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</si>
  <si>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</si>
  <si>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</si>
  <si>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</si>
  <si>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</si>
  <si>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</si>
  <si>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</si>
  <si>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</si>
  <si>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</si>
  <si>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</si>
  <si>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</si>
  <si>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</si>
  <si>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</si>
  <si>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</si>
  <si>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</si>
  <si>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</si>
  <si>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</si>
  <si>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</si>
  <si>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</si>
  <si>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</si>
  <si>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</si>
  <si>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</si>
  <si>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</si>
  <si>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</si>
  <si>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</si>
  <si>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</si>
  <si>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</si>
  <si>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</si>
  <si>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</si>
  <si>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</si>
  <si>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</si>
  <si>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</si>
  <si>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</si>
  <si>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</si>
  <si>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</si>
  <si>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</si>
  <si>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</si>
  <si>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</si>
  <si>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</si>
  <si>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</si>
  <si>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</si>
  <si>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</si>
  <si>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</si>
  <si>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</si>
  <si>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</si>
  <si>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</si>
  <si>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</si>
  <si>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</si>
  <si>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</si>
  <si>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</si>
  <si>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</si>
  <si>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</si>
  <si>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</si>
  <si>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</si>
  <si>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</si>
  <si>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</si>
  <si>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</si>
  <si>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</si>
  <si>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</si>
  <si>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</si>
  <si>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</si>
  <si>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</si>
  <si>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</si>
  <si>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</si>
  <si>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</si>
  <si>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</si>
  <si>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</si>
  <si>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</si>
  <si>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</si>
  <si>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</si>
  <si>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</si>
  <si>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</si>
  <si>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</si>
  <si>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</si>
  <si>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</si>
  <si>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</si>
  <si>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</si>
  <si>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</si>
  <si>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</si>
  <si>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</si>
  <si>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</si>
  <si>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</si>
  <si>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</si>
  <si>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</si>
  <si>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</si>
  <si>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</si>
  <si>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</si>
  <si>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</si>
  <si>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</si>
  <si>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</si>
  <si>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</si>
  <si>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</si>
  <si>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</si>
  <si>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</si>
  <si>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</si>
  <si>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</si>
  <si>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</si>
  <si>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</si>
  <si>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確認申請書</t>
    <rPh sb="0" eb="2">
      <t>カクニン</t>
    </rPh>
    <rPh sb="2" eb="5">
      <t>シンセイショ</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</si>
  <si>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また、仮受時にこのＥＸＣＥＬＢＯＯＫを添付して下記メールアドレスにお送りいただくと、</t>
    </r>
    <r>
      <rPr>
        <b/>
        <sz val="20"/>
        <color indexed="10"/>
        <rFont val="ＭＳ Ｐゴシック"/>
        <family val="3"/>
        <charset val="128"/>
      </rPr>
      <t>メールが届いた時点で</t>
    </r>
    <r>
      <rPr>
        <b/>
        <sz val="20"/>
        <color indexed="12"/>
        <rFont val="ＭＳ Ｐゴシック"/>
        <family val="3"/>
        <charset val="128"/>
      </rPr>
      <t>「仮受付」</t>
    </r>
    <r>
      <rPr>
        <b/>
        <sz val="16"/>
        <color indexed="10"/>
        <rFont val="ＭＳ Ｐゴシック"/>
        <family val="3"/>
        <charset val="128"/>
      </rPr>
      <t>といたします。
　</t>
    </r>
    <r>
      <rPr>
        <b/>
        <sz val="16"/>
        <color indexed="8"/>
        <rFont val="ＭＳ Ｐゴシック"/>
        <family val="3"/>
        <charset val="128"/>
      </rPr>
      <t>通常、確認申請図書等の提出をもって仮受付とし、その順番で審査を行っていますが、メールを送っていただいた場合は優先的に順番を確保いたします。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216" eb="218">
      <t>カクニン</t>
    </rPh>
    <rPh sb="287" eb="289">
      <t>ソウフ</t>
    </rPh>
    <rPh sb="292" eb="294">
      <t>ジュンバン</t>
    </rPh>
    <rPh sb="295" eb="297">
      <t>カクホ</t>
    </rPh>
    <rPh sb="298" eb="300">
      <t>カノウ</t>
    </rPh>
    <rPh sb="353" eb="355">
      <t>トショ</t>
    </rPh>
    <rPh sb="356" eb="358">
      <t>テイシュツ</t>
    </rPh>
    <rPh sb="363" eb="365">
      <t>バアイ</t>
    </rPh>
    <rPh sb="366" eb="368">
      <t>ジテン</t>
    </rPh>
    <rPh sb="369" eb="371">
      <t>ブッケン</t>
    </rPh>
    <rPh sb="372" eb="375">
      <t>ユウセンテキ</t>
    </rPh>
    <rPh sb="376" eb="378">
      <t>シンサ</t>
    </rPh>
    <rPh sb="421" eb="423">
      <t>ヘンシュウ</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</si>
  <si>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</si>
  <si>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</si>
  <si>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</si>
  <si>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</si>
  <si>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</si>
  <si>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</si>
  <si>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</si>
  <si>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</si>
  <si>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</si>
  <si>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</si>
  <si>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</si>
  <si>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</si>
  <si>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</si>
  <si>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</si>
  <si>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</si>
  <si>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</si>
  <si>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</si>
  <si>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</si>
  <si>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</si>
  <si>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</si>
  <si>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</si>
  <si>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</si>
  <si>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</si>
  <si>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</si>
  <si>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</si>
  <si>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</si>
  <si>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</si>
  <si>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</si>
  <si>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</si>
  <si>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</si>
  <si>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</si>
  <si>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</si>
  <si>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</si>
  <si>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</si>
  <si>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</si>
  <si>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</si>
  <si>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</si>
  <si>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</si>
  <si>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</si>
  <si>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</si>
  <si>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</si>
  <si>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</si>
  <si>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</si>
  <si>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</si>
  <si>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</si>
  <si>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</si>
  <si>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</si>
  <si>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</si>
  <si>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意匠</t>
    <rPh sb="0" eb="2">
      <t>イショウ</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</si>
  <si>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</si>
  <si>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</si>
  <si>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</si>
  <si>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設備</t>
    <rPh sb="0" eb="2">
      <t>セツビ</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</si>
  <si>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</si>
  <si>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</si>
  <si>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</si>
  <si>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</si>
  <si>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</si>
  <si>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</si>
  <si>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</si>
  <si>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</si>
  <si>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</si>
  <si>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</si>
  <si>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</si>
  <si>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</si>
  <si>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</si>
  <si>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</si>
  <si>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</si>
  <si>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</si>
  <si>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</si>
  <si>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</si>
  <si>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</si>
  <si>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</si>
  <si>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</si>
  <si>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</si>
  <si>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</si>
  <si>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</si>
  <si>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</si>
  <si>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</si>
  <si>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</si>
  <si>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</si>
  <si>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</si>
  <si>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</si>
  <si>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</si>
  <si>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</si>
  <si>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</si>
  <si>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</si>
  <si>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</si>
  <si>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</si>
  <si>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</si>
  <si>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</si>
  <si>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</si>
  <si>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</si>
  <si>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</si>
  <si>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</si>
  <si>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</si>
  <si>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</si>
  <si>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</si>
  <si>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</si>
  <si>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</si>
  <si>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</si>
  <si>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</si>
  <si>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</si>
  <si>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</si>
  <si>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</si>
  <si>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</si>
  <si>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</si>
  <si>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</si>
  <si>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</si>
  <si>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</si>
  <si>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</si>
  <si>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</si>
  <si>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</si>
  <si>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</si>
  <si>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</si>
  <si>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</si>
  <si>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</si>
  <si>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</si>
  <si>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</si>
  <si>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</si>
  <si>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</si>
  <si>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</si>
  <si>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</si>
  <si>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</si>
  <si>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</si>
  <si>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</si>
  <si>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</si>
  <si>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</si>
  <si>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</si>
  <si>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</si>
  <si>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</si>
  <si>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</si>
  <si>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</si>
  <si>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</si>
  <si>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</si>
  <si>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</si>
  <si>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</si>
  <si>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</si>
  <si>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</si>
  <si>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</si>
  <si>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</si>
  <si>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</si>
  <si>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</si>
  <si>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</si>
  <si>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</si>
  <si>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</si>
  <si>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</si>
  <si>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</si>
  <si>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</si>
  <si>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</si>
  <si>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</si>
  <si>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</si>
  <si>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</si>
  <si>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</si>
  <si>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</si>
  <si>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</si>
  <si>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</si>
  <si>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</si>
  <si>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</si>
  <si>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</si>
  <si>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</si>
  <si>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</si>
  <si>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</si>
  <si>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</si>
  <si>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</si>
  <si>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</si>
  <si>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</si>
  <si>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</si>
  <si>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</si>
  <si>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</si>
  <si>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</si>
  <si>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</si>
  <si>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</si>
  <si>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</si>
  <si>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</si>
  <si>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</si>
  <si>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</si>
  <si>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</si>
  <si>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</si>
  <si>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</si>
  <si>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</si>
  <si>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</si>
  <si>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</si>
  <si>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</si>
  <si>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</si>
  <si>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</si>
  <si>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</si>
  <si>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</si>
  <si>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</si>
  <si>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</si>
  <si>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</si>
  <si>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</si>
  <si>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</si>
  <si>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</si>
  <si>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</si>
  <si>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</si>
  <si>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</si>
  <si>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</si>
  <si>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</si>
  <si>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</si>
  <si>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</si>
  <si>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</si>
  <si>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</si>
  <si>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</si>
  <si>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</si>
  <si>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</si>
  <si>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</si>
  <si>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</si>
  <si>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</si>
  <si>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</si>
  <si>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</si>
  <si>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</si>
  <si>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</si>
  <si>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</si>
  <si>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</si>
  <si>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</si>
  <si>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</si>
  <si>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</si>
  <si>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</si>
  <si>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</si>
  <si>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</si>
  <si>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</si>
  <si>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</si>
  <si>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</si>
  <si>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</si>
  <si>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</si>
  <si>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</si>
  <si>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</si>
  <si>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</si>
  <si>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</si>
  <si>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</si>
  <si>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</si>
  <si>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</si>
  <si>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</si>
  <si>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</si>
  <si>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</si>
  <si>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</si>
  <si>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</si>
  <si>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</si>
  <si>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</si>
  <si>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</si>
  <si>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</si>
  <si>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</si>
  <si>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</si>
  <si>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</si>
  <si>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</si>
  <si>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</si>
  <si>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</si>
  <si>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</si>
  <si>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</si>
  <si>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</si>
  <si>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</si>
  <si>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</si>
  <si>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</si>
  <si>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</si>
  <si>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</si>
  <si>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</si>
  <si>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</si>
  <si>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</si>
  <si>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</si>
  <si>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</si>
  <si>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</si>
  <si>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</si>
  <si>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</si>
  <si>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</si>
  <si>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</si>
  <si>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</si>
  <si>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</si>
  <si>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</si>
  <si>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</si>
  <si>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</si>
  <si>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</si>
  <si>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</si>
  <si>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</si>
  <si>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</si>
  <si>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</si>
  <si>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</si>
  <si>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</si>
  <si>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</si>
  <si>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</si>
  <si>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</si>
  <si>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</si>
  <si>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</si>
  <si>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</si>
  <si>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</si>
  <si>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</si>
  <si>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</si>
  <si>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</si>
  <si>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</si>
  <si>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</si>
  <si>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</si>
  <si>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</si>
  <si>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</si>
  <si>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</si>
  <si>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</si>
  <si>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</si>
  <si>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</si>
  <si>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</si>
  <si>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</si>
  <si>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</si>
  <si>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</si>
  <si>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</si>
  <si>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</si>
  <si>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</si>
  <si>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</si>
  <si>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</si>
  <si>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</si>
  <si>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</si>
  <si>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</si>
  <si>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</si>
  <si>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</si>
  <si>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</si>
  <si>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</si>
  <si>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</si>
  <si>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</si>
  <si>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</si>
  <si>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</si>
  <si>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</si>
  <si>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</si>
  <si>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</si>
  <si>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</si>
  <si>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</si>
  <si>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</si>
  <si>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</si>
  <si>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</si>
  <si>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</si>
  <si>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</si>
  <si>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</si>
  <si>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</si>
  <si>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</si>
  <si>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</si>
  <si>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</si>
  <si>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</si>
  <si>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</si>
  <si>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</si>
  <si>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</si>
  <si>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</si>
  <si>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</si>
  <si>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</si>
  <si>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</si>
  <si>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</si>
  <si>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</si>
  <si>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</si>
  <si>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</si>
  <si>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</si>
  <si>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</si>
  <si>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</si>
  <si>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</si>
  <si>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</si>
  <si>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</si>
  <si>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</si>
  <si>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</si>
  <si>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</si>
  <si>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</si>
  <si>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</si>
  <si>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</si>
  <si>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</si>
  <si>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</si>
  <si>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</si>
  <si>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</si>
  <si>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</si>
  <si>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</si>
  <si>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</si>
  <si>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</si>
  <si>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</si>
  <si>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</si>
  <si>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</si>
  <si>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</si>
  <si>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</si>
  <si>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</si>
  <si>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</si>
  <si>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</si>
  <si>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</si>
  <si>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</si>
  <si>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</si>
  <si>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</si>
  <si>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</si>
  <si>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</si>
  <si>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</si>
  <si>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</si>
  <si>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</si>
  <si>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</si>
  <si>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</si>
  <si>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</si>
  <si>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</si>
  <si>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</si>
  <si>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</si>
  <si>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</si>
  <si>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</si>
  <si>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</si>
  <si>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</si>
  <si>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</si>
  <si>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</si>
  <si>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</si>
  <si>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</si>
  <si>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</si>
  <si>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</si>
  <si>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</si>
  <si>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</si>
  <si>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</si>
  <si>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</si>
  <si>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</si>
  <si>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</si>
  <si>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</si>
  <si>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</si>
  <si>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</si>
  <si>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</si>
  <si>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</si>
  <si>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</si>
  <si>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</si>
  <si>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</si>
  <si>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</si>
  <si>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</si>
  <si>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</si>
  <si>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</si>
  <si>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</si>
  <si>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</si>
  <si>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</si>
  <si>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</si>
  <si>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</si>
  <si>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</si>
  <si>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</si>
  <si>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</si>
  <si>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</si>
  <si>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</si>
  <si>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</si>
  <si>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</si>
  <si>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</si>
  <si>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</si>
  <si>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</si>
  <si>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</si>
  <si>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</si>
  <si>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</si>
  <si>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</si>
  <si>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</si>
  <si>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</si>
  <si>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</si>
  <si>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</si>
  <si>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</si>
  <si>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</si>
  <si>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</si>
  <si>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</si>
  <si>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</si>
  <si>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</si>
  <si>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</si>
  <si>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</si>
  <si>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</si>
  <si>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</si>
  <si>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</si>
  <si>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</si>
  <si>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</si>
  <si>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</si>
  <si>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</si>
  <si>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</si>
  <si>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</si>
  <si>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</si>
  <si>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</si>
  <si>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</si>
  <si>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</si>
  <si>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</si>
  <si>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</si>
  <si>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</si>
  <si>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</si>
  <si>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</si>
  <si>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</si>
  <si>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</si>
  <si>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</si>
  <si>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</si>
  <si>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</si>
  <si>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</si>
  <si>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</si>
  <si>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</si>
  <si>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</si>
  <si>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</si>
  <si>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</si>
  <si>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</si>
  <si>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</si>
  <si>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</si>
  <si>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</si>
  <si>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</si>
  <si>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</si>
  <si>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</si>
  <si>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</si>
  <si>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</si>
  <si>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</si>
  <si>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</si>
  <si>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</si>
  <si>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</si>
  <si>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</si>
  <si>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</si>
  <si>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</si>
  <si>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</si>
  <si>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</si>
  <si>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</si>
  <si>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</si>
  <si>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</si>
  <si>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</si>
  <si>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</si>
  <si>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</si>
  <si>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</si>
  <si>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</si>
  <si>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</si>
  <si>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</si>
  <si>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</si>
  <si>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</si>
  <si>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</si>
  <si>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</si>
  <si>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</si>
  <si>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</si>
  <si>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</si>
  <si>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</si>
  <si>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</si>
  <si>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</si>
  <si>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</si>
  <si>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</si>
  <si>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</si>
  <si>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</si>
  <si>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</si>
  <si>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</si>
  <si>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</si>
  <si>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</si>
  <si>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</si>
  <si>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</si>
  <si>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</si>
  <si>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</si>
  <si>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</si>
  <si>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</si>
  <si>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</si>
  <si>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</si>
  <si>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</si>
  <si>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</si>
  <si>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</si>
  <si>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</si>
  <si>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</si>
  <si>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</si>
  <si>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</si>
  <si>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</si>
  <si>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</si>
  <si>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</si>
  <si>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</si>
  <si>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</si>
  <si>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</si>
  <si>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</si>
  <si>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</si>
  <si>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</si>
  <si>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</si>
  <si>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</si>
  <si>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</si>
  <si>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</si>
  <si>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</si>
  <si>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</si>
  <si>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</si>
  <si>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</si>
  <si>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</si>
  <si>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</si>
  <si>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</si>
  <si>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</si>
  <si>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</si>
  <si>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</si>
  <si>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</si>
  <si>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</si>
  <si>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</si>
  <si>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</si>
  <si>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</si>
  <si>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</si>
  <si>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</si>
  <si>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</si>
  <si>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</si>
  <si>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</si>
  <si>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</si>
  <si>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</si>
  <si>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</si>
  <si>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</si>
  <si>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</si>
  <si>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</si>
  <si>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</si>
  <si>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</si>
  <si>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</si>
  <si>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</si>
  <si>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</si>
  <si>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</si>
  <si>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</si>
  <si>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</si>
  <si>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</si>
  <si>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</si>
  <si>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</si>
  <si>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</si>
  <si>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</si>
  <si>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</si>
  <si>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</si>
  <si>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</si>
  <si>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</si>
  <si>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</si>
  <si>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</si>
  <si>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</si>
  <si>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</si>
  <si>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</si>
  <si>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</si>
  <si>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</si>
  <si>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</si>
  <si>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</si>
  <si>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</si>
  <si>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</si>
  <si>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</si>
  <si>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</si>
  <si>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</si>
  <si>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</si>
  <si>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</si>
  <si>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</si>
  <si>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</si>
  <si>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</si>
  <si>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</si>
  <si>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</si>
  <si>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</si>
  <si>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</si>
  <si>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</si>
  <si>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</si>
  <si>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</si>
  <si>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</si>
  <si>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</si>
  <si>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</si>
  <si>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</si>
  <si>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</si>
  <si>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</si>
  <si>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</si>
  <si>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</si>
  <si>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</si>
  <si>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</si>
  <si>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</si>
  <si>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</si>
  <si>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</si>
  <si>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</si>
  <si>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</si>
  <si>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</si>
  <si>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</si>
  <si>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</si>
  <si>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</si>
  <si>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</si>
  <si>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</si>
  <si>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</si>
  <si>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</si>
  <si>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</si>
  <si>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</si>
  <si>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</si>
  <si>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</si>
  <si>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</si>
  <si>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</si>
  <si>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</si>
  <si>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</si>
  <si>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</si>
  <si>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</si>
  <si>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</si>
  <si>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</si>
  <si>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</si>
  <si>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</si>
  <si>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</si>
  <si>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</si>
  <si>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</si>
  <si>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</si>
  <si>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</si>
  <si>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</si>
  <si>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</si>
  <si>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</si>
  <si>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</si>
  <si>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</si>
  <si>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</si>
  <si>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</si>
  <si>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</si>
  <si>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</si>
  <si>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</si>
  <si>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</si>
  <si>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</si>
  <si>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</si>
  <si>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</si>
  <si>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</si>
  <si>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</si>
  <si>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</si>
  <si>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</si>
  <si>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</si>
  <si>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</si>
  <si>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</si>
  <si>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</si>
  <si>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</si>
  <si>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</si>
  <si>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</si>
  <si>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</si>
  <si>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</si>
  <si>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</si>
  <si>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</si>
  <si>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</si>
  <si>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</si>
  <si>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</si>
  <si>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</si>
  <si>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</si>
  <si>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</si>
  <si>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</si>
  <si>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</si>
  <si>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</si>
  <si>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</si>
  <si>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</si>
  <si>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</si>
  <si>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</si>
  <si>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</si>
  <si>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</si>
  <si>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</si>
  <si>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</si>
  <si>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</si>
  <si>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</si>
  <si>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</si>
  <si>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</si>
  <si>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</si>
  <si>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</si>
  <si>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</si>
  <si>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</si>
  <si>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</si>
  <si>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</si>
  <si>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</si>
  <si>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</si>
  <si>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</si>
  <si>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</si>
  <si>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</si>
  <si>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</si>
  <si>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</si>
  <si>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</si>
  <si>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</si>
  <si>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</si>
  <si>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</si>
  <si>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</si>
  <si>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</si>
  <si>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</si>
  <si>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</si>
  <si>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</si>
  <si>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</si>
  <si>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</si>
  <si>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</si>
  <si>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</si>
  <si>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</si>
  <si>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</si>
  <si>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</si>
  <si>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</si>
  <si>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</si>
  <si>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</si>
  <si>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</si>
  <si>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</si>
  <si>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</si>
  <si>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</si>
  <si>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</si>
  <si>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</si>
  <si>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</si>
  <si>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</si>
  <si>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</si>
  <si>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</si>
  <si>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</si>
  <si>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</si>
  <si>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</si>
  <si>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</si>
  <si>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</si>
  <si>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</si>
  <si>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</si>
  <si>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</si>
  <si>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</si>
  <si>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</si>
  <si>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</si>
  <si>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</si>
  <si>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</si>
  <si>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</si>
  <si>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</si>
  <si>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</si>
  <si>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</si>
  <si>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</si>
  <si>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</si>
  <si>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</si>
  <si>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</si>
  <si>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</si>
  <si>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</si>
  <si>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</si>
  <si>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</si>
  <si>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</si>
  <si>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</si>
  <si>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</si>
  <si>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</si>
  <si>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</si>
  <si>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</si>
  <si>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</si>
  <si>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</si>
  <si>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</si>
  <si>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</si>
  <si>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</si>
  <si>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</si>
  <si>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</si>
  <si>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</si>
  <si>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</si>
  <si>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</si>
  <si>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</si>
  <si>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</si>
  <si>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</si>
  <si>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</si>
  <si>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</si>
  <si>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</si>
  <si>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</si>
  <si>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</si>
  <si>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</si>
  <si>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</si>
  <si>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</si>
  <si>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</si>
  <si>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</si>
  <si>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</si>
  <si>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</si>
  <si>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</si>
  <si>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</si>
  <si>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規則別記</t>
    <rPh sb="0" eb="2">
      <t>キソク</t>
    </rPh>
    <rPh sb="2" eb="4">
      <t>ベッキ</t>
    </rPh>
    <phoneticPr fontId="1"/>
  </si>
  <si>
    <t>第４０号様式（第８条関係）（Ａ４）</t>
    <phoneticPr fontId="1"/>
  </si>
  <si>
    <t>建築基準法第１５条第１項の規定による</t>
    <phoneticPr fontId="1"/>
  </si>
  <si>
    <t>建 築 工 事 届</t>
  </si>
  <si>
    <t>（第一面）</t>
  </si>
  <si>
    <t>　　　氏名　　　</t>
    <phoneticPr fontId="1"/>
  </si>
  <si>
    <t>　　　郵便番号</t>
  </si>
  <si>
    <t>　　　住所</t>
  </si>
  <si>
    <t>　　　電話番号</t>
  </si>
  <si>
    <t>工事施工者（設計者又は代理者）</t>
  </si>
  <si>
    <t>代理者</t>
  </si>
  <si>
    <t>　　　氏名</t>
  </si>
  <si>
    <t>　　　営業所名（建築士事務所名）</t>
  </si>
  <si>
    <t>　　　所在地</t>
  </si>
  <si>
    <t>工事監理者</t>
    <rPh sb="2" eb="4">
      <t>カンリ</t>
    </rPh>
    <phoneticPr fontId="1"/>
  </si>
  <si>
    <t>建築確認</t>
  </si>
  <si>
    <t>　　　確認済証番号　</t>
    <phoneticPr fontId="1"/>
  </si>
  <si>
    <t>　　　確認済証交付年月日</t>
    <phoneticPr fontId="1"/>
  </si>
  <si>
    <t>　　　確認済証交付者</t>
  </si>
  <si>
    <t>株式会社　都市建築確認センター　代表取締役　本田　實</t>
    <rPh sb="5" eb="7">
      <t>トシ</t>
    </rPh>
    <rPh sb="7" eb="9">
      <t>ケンチク</t>
    </rPh>
    <rPh sb="9" eb="11">
      <t>カクニン</t>
    </rPh>
    <rPh sb="16" eb="18">
      <t>ダイヒョウ</t>
    </rPh>
    <rPh sb="18" eb="21">
      <t>トリシマリヤク</t>
    </rPh>
    <rPh sb="22" eb="24">
      <t>ホンダ</t>
    </rPh>
    <rPh sb="25" eb="26">
      <t>ミノル</t>
    </rPh>
    <phoneticPr fontId="1"/>
  </si>
  <si>
    <t>除却工事施工者</t>
  </si>
  <si>
    <t>　　　氏名　　　　　　　　　　　　　　　　　　　　　　　　　　　　　　　　　</t>
    <phoneticPr fontId="1"/>
  </si>
  <si>
    <t>　　　営業所名</t>
  </si>
  <si>
    <t>※受付経由機関記載欄</t>
  </si>
  <si>
    <t>（第二面）</t>
    <rPh sb="1" eb="2">
      <t>ダイ</t>
    </rPh>
    <rPh sb="2" eb="3">
      <t>2</t>
    </rPh>
    <rPh sb="3" eb="4">
      <t>メン</t>
    </rPh>
    <phoneticPr fontId="1"/>
  </si>
  <si>
    <t>【１.着工及び工事完了の予定期日】</t>
    <rPh sb="3" eb="5">
      <t>チャッコウ</t>
    </rPh>
    <rPh sb="5" eb="6">
      <t>オヨ</t>
    </rPh>
    <rPh sb="7" eb="9">
      <t>コウジ</t>
    </rPh>
    <rPh sb="9" eb="11">
      <t>カンリョウ</t>
    </rPh>
    <rPh sb="12" eb="14">
      <t>ヨテイ</t>
    </rPh>
    <rPh sb="14" eb="16">
      <t>キジツ</t>
    </rPh>
    <phoneticPr fontId="1"/>
  </si>
  <si>
    <t>　　【イ.着工予定期日】</t>
    <rPh sb="5" eb="7">
      <t>チャッコウ</t>
    </rPh>
    <rPh sb="7" eb="9">
      <t>ヨテイ</t>
    </rPh>
    <rPh sb="9" eb="11">
      <t>キジツ</t>
    </rPh>
    <phoneticPr fontId="1"/>
  </si>
  <si>
    <t>　　【ロ.工事完了予定期日】</t>
    <rPh sb="5" eb="7">
      <t>コウジ</t>
    </rPh>
    <rPh sb="7" eb="9">
      <t>カンリョウ</t>
    </rPh>
    <rPh sb="9" eb="11">
      <t>ヨテイ</t>
    </rPh>
    <phoneticPr fontId="1"/>
  </si>
  <si>
    <t>【２.建築主】</t>
    <rPh sb="3" eb="6">
      <t>ケンチクヌシ</t>
    </rPh>
    <phoneticPr fontId="1"/>
  </si>
  <si>
    <t>　　【イ.建築主の種別】</t>
    <rPh sb="5" eb="8">
      <t>ケンチクヌシ</t>
    </rPh>
    <phoneticPr fontId="1"/>
  </si>
  <si>
    <t>（１）国</t>
    <phoneticPr fontId="1"/>
  </si>
  <si>
    <t>（２）都道府県</t>
    <phoneticPr fontId="1"/>
  </si>
  <si>
    <t>（３）市区町村</t>
    <phoneticPr fontId="1"/>
  </si>
  <si>
    <t>（４）会社</t>
    <phoneticPr fontId="1"/>
  </si>
  <si>
    <t>（５）会社でない団体</t>
    <phoneticPr fontId="1"/>
  </si>
  <si>
    <t>（６）個人</t>
    <phoneticPr fontId="1"/>
  </si>
  <si>
    <t>　　【ロ.資本の額又は出資の総額】</t>
    <rPh sb="5" eb="7">
      <t>シホン</t>
    </rPh>
    <rPh sb="8" eb="9">
      <t>ガク</t>
    </rPh>
    <rPh sb="9" eb="10">
      <t>マタ</t>
    </rPh>
    <rPh sb="11" eb="13">
      <t>シュッシ</t>
    </rPh>
    <rPh sb="14" eb="16">
      <t>ソウガク</t>
    </rPh>
    <phoneticPr fontId="1"/>
  </si>
  <si>
    <t>（１）１，０００万円以下</t>
    <rPh sb="8" eb="9">
      <t>マン</t>
    </rPh>
    <rPh sb="9" eb="10">
      <t>エン</t>
    </rPh>
    <rPh sb="10" eb="12">
      <t>イカ</t>
    </rPh>
    <phoneticPr fontId="1"/>
  </si>
  <si>
    <t>（２）１，０００万円超〜３，０００万円以下</t>
    <rPh sb="8" eb="10">
      <t>マンエン</t>
    </rPh>
    <rPh sb="10" eb="11">
      <t>チョウ</t>
    </rPh>
    <rPh sb="17" eb="19">
      <t>マンエン</t>
    </rPh>
    <rPh sb="19" eb="21">
      <t>イカ</t>
    </rPh>
    <phoneticPr fontId="1"/>
  </si>
  <si>
    <t>（３）３，０００万円超〜１億円以下</t>
    <rPh sb="13" eb="14">
      <t>オク</t>
    </rPh>
    <phoneticPr fontId="1"/>
  </si>
  <si>
    <t>（４）１億円超〜１０億円以下</t>
    <rPh sb="4" eb="5">
      <t>オク</t>
    </rPh>
    <rPh sb="5" eb="6">
      <t>エン</t>
    </rPh>
    <phoneticPr fontId="1"/>
  </si>
  <si>
    <t>（５）１０億円超</t>
    <phoneticPr fontId="1"/>
  </si>
  <si>
    <t>【３.敷地の位置】</t>
    <phoneticPr fontId="1"/>
  </si>
  <si>
    <t>　　【イ.地名地番】</t>
  </si>
  <si>
    <t>　　【ロ.都市計画】</t>
    <phoneticPr fontId="1"/>
  </si>
  <si>
    <t>（１）市街化区域</t>
    <phoneticPr fontId="1"/>
  </si>
  <si>
    <t>（２）市街化調整区域</t>
    <phoneticPr fontId="1"/>
  </si>
  <si>
    <t>（３）区域区分非設定都市計画区域</t>
    <phoneticPr fontId="1"/>
  </si>
  <si>
    <t>（４）準都市計画区域</t>
    <phoneticPr fontId="1"/>
  </si>
  <si>
    <t>（５）都市計画区域及び準都市計画区域外</t>
    <phoneticPr fontId="1"/>
  </si>
  <si>
    <t>【４.工事種別】</t>
    <phoneticPr fontId="1"/>
  </si>
  <si>
    <t>（１）新築</t>
    <rPh sb="3" eb="5">
      <t>シンチク</t>
    </rPh>
    <phoneticPr fontId="1"/>
  </si>
  <si>
    <t>（２）増築</t>
    <rPh sb="3" eb="5">
      <t>ゾウチク</t>
    </rPh>
    <phoneticPr fontId="1"/>
  </si>
  <si>
    <t>（３）改築</t>
    <rPh sb="3" eb="5">
      <t>カイチク</t>
    </rPh>
    <phoneticPr fontId="1"/>
  </si>
  <si>
    <t>（４）移転</t>
    <rPh sb="3" eb="5">
      <t>イテン</t>
    </rPh>
    <phoneticPr fontId="1"/>
  </si>
  <si>
    <t>【５.主要用途】　</t>
    <phoneticPr fontId="1"/>
  </si>
  <si>
    <t>居住専用建築物</t>
  </si>
  <si>
    <t>居住産業併用建築物</t>
  </si>
  <si>
    <t>産業専用建築物</t>
    <phoneticPr fontId="1"/>
  </si>
  <si>
    <t>【６.一の建築物ごとの内容】</t>
  </si>
  <si>
    <t xml:space="preserve">【イ.番号】（ </t>
    <phoneticPr fontId="1"/>
  </si>
  <si>
    <t>1</t>
  </si>
  <si>
    <t>【ロ.用途】　</t>
    <phoneticPr fontId="1"/>
  </si>
  <si>
    <t>（１）事務所等</t>
    <phoneticPr fontId="1"/>
  </si>
  <si>
    <t>（２）物品販売業を営む
　　　店舗等</t>
    <phoneticPr fontId="1"/>
  </si>
  <si>
    <t>（３）工場，作業場</t>
    <phoneticPr fontId="1"/>
  </si>
  <si>
    <t>（４）倉庫</t>
    <phoneticPr fontId="1"/>
  </si>
  <si>
    <t>（５）学校</t>
    <phoneticPr fontId="1"/>
  </si>
  <si>
    <t>（６）病院，診療所</t>
    <phoneticPr fontId="1"/>
  </si>
  <si>
    <t>（９）その他</t>
    <phoneticPr fontId="1"/>
  </si>
  <si>
    <t>多用途</t>
    <rPh sb="0" eb="3">
      <t>タヨウト</t>
    </rPh>
    <phoneticPr fontId="1"/>
  </si>
  <si>
    <t>【ハ.工事部分の構造】</t>
  </si>
  <si>
    <t>（１）木造</t>
    <phoneticPr fontId="1"/>
  </si>
  <si>
    <r>
      <t>（２）</t>
    </r>
    <r>
      <rPr>
        <sz val="9"/>
        <rFont val="ＭＳ 明朝"/>
        <family val="1"/>
        <charset val="128"/>
      </rPr>
      <t>鉄骨鉄筋ｺﾝｸﾘｰﾄ造</t>
    </r>
    <phoneticPr fontId="1"/>
  </si>
  <si>
    <t>（３）鉄筋ｺﾝｸﾘｰﾄ造</t>
    <phoneticPr fontId="1"/>
  </si>
  <si>
    <t>（４）鉄骨造</t>
    <phoneticPr fontId="1"/>
  </si>
  <si>
    <t>（５）ｺﾝｸﾘｰﾄﾌﾞﾛｯｸ造</t>
    <phoneticPr fontId="1"/>
  </si>
  <si>
    <t>（６）その他</t>
    <phoneticPr fontId="1"/>
  </si>
  <si>
    <t>【ニ.工事の予定期間】</t>
    <rPh sb="3" eb="5">
      <t>コウジ</t>
    </rPh>
    <rPh sb="6" eb="8">
      <t>ヨテイ</t>
    </rPh>
    <rPh sb="8" eb="10">
      <t>キカン</t>
    </rPh>
    <phoneticPr fontId="1"/>
  </si>
  <si>
    <t>月間</t>
    <rPh sb="0" eb="2">
      <t>ゲツカン</t>
    </rPh>
    <phoneticPr fontId="1"/>
  </si>
  <si>
    <t xml:space="preserve">【ホ.工事部分の床面積の合計】 </t>
    <phoneticPr fontId="1"/>
  </si>
  <si>
    <t>㎡)</t>
    <phoneticPr fontId="1"/>
  </si>
  <si>
    <t>【へ.建築工事費予定額】</t>
    <phoneticPr fontId="1"/>
  </si>
  <si>
    <t>万円）</t>
    <phoneticPr fontId="1"/>
  </si>
  <si>
    <t>【ト.新築工事の場合における地上の階数】　</t>
    <rPh sb="3" eb="5">
      <t>シンチク</t>
    </rPh>
    <rPh sb="5" eb="7">
      <t>コウジ</t>
    </rPh>
    <rPh sb="8" eb="10">
      <t>バアイ</t>
    </rPh>
    <rPh sb="14" eb="16">
      <t>チジョウ</t>
    </rPh>
    <phoneticPr fontId="1"/>
  </si>
  <si>
    <t>【チ.新築工事の場合における地下の階数】　</t>
    <rPh sb="15" eb="16">
      <t>カ</t>
    </rPh>
    <phoneticPr fontId="1"/>
  </si>
  <si>
    <t>【７.新築工事の場合における敷地面積】　</t>
    <phoneticPr fontId="1"/>
  </si>
  <si>
    <t>03</t>
    <phoneticPr fontId="1"/>
  </si>
  <si>
    <t>04</t>
    <phoneticPr fontId="1"/>
  </si>
  <si>
    <t>05</t>
    <phoneticPr fontId="1"/>
  </si>
  <si>
    <t>（第三面）</t>
    <rPh sb="1" eb="3">
      <t>ダイ３</t>
    </rPh>
    <rPh sb="3" eb="4">
      <t>メン</t>
    </rPh>
    <phoneticPr fontId="1"/>
  </si>
  <si>
    <t>【１.住宅部分の概要】</t>
    <rPh sb="3" eb="5">
      <t>ジュウタク</t>
    </rPh>
    <rPh sb="5" eb="7">
      <t>ブブン</t>
    </rPh>
    <rPh sb="8" eb="10">
      <t>ガイヨウ</t>
    </rPh>
    <phoneticPr fontId="1"/>
  </si>
  <si>
    <t>【イ.番号】</t>
  </si>
  <si>
    <t>【ロ.新設又はその他の別】</t>
    <rPh sb="5" eb="6">
      <t>マタ</t>
    </rPh>
    <phoneticPr fontId="1"/>
  </si>
  <si>
    <t>（１）新設</t>
    <rPh sb="3" eb="5">
      <t>シンセツ</t>
    </rPh>
    <phoneticPr fontId="1"/>
  </si>
  <si>
    <t>増築</t>
    <rPh sb="0" eb="2">
      <t>ゾウチク</t>
    </rPh>
    <phoneticPr fontId="1"/>
  </si>
  <si>
    <t>改築</t>
    <rPh sb="0" eb="2">
      <t>カイチク</t>
    </rPh>
    <phoneticPr fontId="1"/>
  </si>
  <si>
    <t>（２）その他</t>
    <rPh sb="5" eb="6">
      <t>タ</t>
    </rPh>
    <phoneticPr fontId="1"/>
  </si>
  <si>
    <t>【ハ.新設住宅の資金】</t>
    <rPh sb="3" eb="5">
      <t>シンセツ</t>
    </rPh>
    <rPh sb="5" eb="7">
      <t>ジュウタク</t>
    </rPh>
    <phoneticPr fontId="1"/>
  </si>
  <si>
    <t>（１）民間資金住宅</t>
    <rPh sb="7" eb="9">
      <t>ジュウタク</t>
    </rPh>
    <phoneticPr fontId="1"/>
  </si>
  <si>
    <t>（２）公営住宅</t>
    <rPh sb="5" eb="7">
      <t>ジュウタク</t>
    </rPh>
    <phoneticPr fontId="1"/>
  </si>
  <si>
    <t>（３）住宅金融支援機構住宅</t>
    <rPh sb="11" eb="13">
      <t>ジュウタク</t>
    </rPh>
    <phoneticPr fontId="1"/>
  </si>
  <si>
    <t>（４）都市再生機構住宅</t>
    <rPh sb="9" eb="11">
      <t>ジュウタク</t>
    </rPh>
    <phoneticPr fontId="1"/>
  </si>
  <si>
    <t>（５）その他</t>
    <phoneticPr fontId="1"/>
  </si>
  <si>
    <t>【ニ.住宅の建築工法】　</t>
    <rPh sb="3" eb="5">
      <t>ジュウタク</t>
    </rPh>
    <phoneticPr fontId="1"/>
  </si>
  <si>
    <t>（１）在来工法</t>
    <phoneticPr fontId="1"/>
  </si>
  <si>
    <t>（２）プレハブ工法</t>
    <phoneticPr fontId="1"/>
  </si>
  <si>
    <t>（３）枠組壁工法</t>
    <phoneticPr fontId="1"/>
  </si>
  <si>
    <t>【ホ.住宅の種類】</t>
    <rPh sb="3" eb="5">
      <t>ジュウタク</t>
    </rPh>
    <phoneticPr fontId="1"/>
  </si>
  <si>
    <t>（１）専用住宅</t>
    <phoneticPr fontId="1"/>
  </si>
  <si>
    <t>（２）併用住宅</t>
    <phoneticPr fontId="1"/>
  </si>
  <si>
    <t>（３）その他の住宅</t>
    <rPh sb="5" eb="6">
      <t>タ</t>
    </rPh>
    <rPh sb="7" eb="9">
      <t>ジュウタク</t>
    </rPh>
    <phoneticPr fontId="1"/>
  </si>
  <si>
    <t>【へ.住宅の建て方】</t>
    <rPh sb="6" eb="7">
      <t>タ</t>
    </rPh>
    <rPh sb="8" eb="9">
      <t>カタ</t>
    </rPh>
    <phoneticPr fontId="1"/>
  </si>
  <si>
    <t>（１）一戸建住宅</t>
    <rPh sb="3" eb="6">
      <t>イッコダ</t>
    </rPh>
    <rPh sb="6" eb="8">
      <t>ジュウタク</t>
    </rPh>
    <phoneticPr fontId="1"/>
  </si>
  <si>
    <t>（２）長屋建住宅</t>
    <rPh sb="3" eb="5">
      <t>ナガヤ</t>
    </rPh>
    <rPh sb="5" eb="6">
      <t>ダ</t>
    </rPh>
    <rPh sb="6" eb="8">
      <t>ジュウタク</t>
    </rPh>
    <phoneticPr fontId="1"/>
  </si>
  <si>
    <t>（３）共同住宅</t>
    <rPh sb="3" eb="5">
      <t>キョウドウ</t>
    </rPh>
    <rPh sb="5" eb="7">
      <t>ジュウタク</t>
    </rPh>
    <phoneticPr fontId="1"/>
  </si>
  <si>
    <t>【ト.利用関係】</t>
    <phoneticPr fontId="1"/>
  </si>
  <si>
    <t>（１）持家</t>
    <phoneticPr fontId="1"/>
  </si>
  <si>
    <t>（２）貸家</t>
    <rPh sb="3" eb="5">
      <t>カシヤ</t>
    </rPh>
    <phoneticPr fontId="1"/>
  </si>
  <si>
    <t>（３）給与住宅</t>
    <rPh sb="3" eb="5">
      <t>キュウヨ</t>
    </rPh>
    <rPh sb="5" eb="7">
      <t>ジュウタク</t>
    </rPh>
    <phoneticPr fontId="1"/>
  </si>
  <si>
    <t>（４）分譲住宅</t>
    <rPh sb="3" eb="5">
      <t>ブンジョウ</t>
    </rPh>
    <rPh sb="5" eb="7">
      <t>ジュウタク</t>
    </rPh>
    <phoneticPr fontId="1"/>
  </si>
  <si>
    <t>【チ.住宅の戸数】</t>
    <rPh sb="3" eb="5">
      <t>ジュウタク</t>
    </rPh>
    <phoneticPr fontId="1"/>
  </si>
  <si>
    <t>戸）（</t>
    <rPh sb="0" eb="1">
      <t>コ</t>
    </rPh>
    <phoneticPr fontId="1"/>
  </si>
  <si>
    <t>戸）（</t>
    <phoneticPr fontId="1"/>
  </si>
  <si>
    <t>戸</t>
    <rPh sb="0" eb="1">
      <t>ト</t>
    </rPh>
    <phoneticPr fontId="1"/>
  </si>
  <si>
    <t>【リ.工事部分の</t>
    <phoneticPr fontId="1"/>
  </si>
  <si>
    <t>㎡）（</t>
    <phoneticPr fontId="1"/>
  </si>
  <si>
    <t>　床面積の合計】　　</t>
    <phoneticPr fontId="1"/>
  </si>
  <si>
    <t>（第四面）</t>
    <rPh sb="1" eb="2">
      <t>ダイ</t>
    </rPh>
    <rPh sb="2" eb="3">
      <t>４</t>
    </rPh>
    <rPh sb="3" eb="4">
      <t>メン</t>
    </rPh>
    <phoneticPr fontId="1"/>
  </si>
  <si>
    <t>　【1.主要用途】</t>
    <rPh sb="4" eb="6">
      <t>シュヨウ</t>
    </rPh>
    <rPh sb="6" eb="8">
      <t>ヨウト</t>
    </rPh>
    <phoneticPr fontId="1"/>
  </si>
  <si>
    <t>居住専用建築物</t>
    <phoneticPr fontId="1"/>
  </si>
  <si>
    <t>居住産業併用建築物</t>
    <phoneticPr fontId="1"/>
  </si>
  <si>
    <t>　【2.除却原因】</t>
    <rPh sb="6" eb="8">
      <t>ゲンイン</t>
    </rPh>
    <phoneticPr fontId="1"/>
  </si>
  <si>
    <t>（１）老朽して危険があるため</t>
    <phoneticPr fontId="1"/>
  </si>
  <si>
    <t>（２）その他</t>
    <phoneticPr fontId="1"/>
  </si>
  <si>
    <t>　【3.構造】</t>
    <phoneticPr fontId="1"/>
  </si>
  <si>
    <t>　【4.建築物の数】</t>
    <phoneticPr fontId="1"/>
  </si>
  <si>
    <t>　【5.住宅の戸数】　　　</t>
    <phoneticPr fontId="1"/>
  </si>
  <si>
    <t>　【6.住宅の利用関係】</t>
    <phoneticPr fontId="1"/>
  </si>
  <si>
    <t>（２）貸家</t>
    <phoneticPr fontId="1"/>
  </si>
  <si>
    <t>（３）給与住宅</t>
    <phoneticPr fontId="1"/>
  </si>
  <si>
    <t>　【7.建築物の床面積の合計】</t>
    <phoneticPr fontId="1"/>
  </si>
  <si>
    <t>　【8.建築物の評価額】　　</t>
    <phoneticPr fontId="1"/>
  </si>
  <si>
    <t>千円</t>
    <rPh sb="0" eb="2">
      <t>センエン</t>
    </rPh>
    <phoneticPr fontId="1"/>
  </si>
  <si>
    <t>建築主2</t>
    <phoneticPr fontId="1"/>
  </si>
  <si>
    <t>建築主3</t>
    <phoneticPr fontId="1"/>
  </si>
  <si>
    <t>建築主4</t>
    <phoneticPr fontId="1"/>
  </si>
  <si>
    <t>建築主5</t>
    <phoneticPr fontId="1"/>
  </si>
  <si>
    <t>建築主6</t>
    <phoneticPr fontId="1"/>
  </si>
  <si>
    <t>建築主7</t>
    <phoneticPr fontId="1"/>
  </si>
  <si>
    <r>
      <rPr>
        <b/>
        <sz val="11"/>
        <rFont val="ＭＳ ゴシック"/>
        <family val="3"/>
        <charset val="128"/>
      </rPr>
      <t>別表１</t>
    </r>
  </si>
  <si>
    <r>
      <rPr>
        <b/>
        <sz val="11"/>
        <rFont val="ＭＳ ゴシック"/>
        <family val="3"/>
        <charset val="128"/>
      </rPr>
      <t>第二面【5.主要用途】(1)居住専用  の場合の用途記号</t>
    </r>
  </si>
  <si>
    <r>
      <rPr>
        <sz val="10"/>
        <rFont val="ＭＳ 明朝"/>
        <family val="1"/>
        <charset val="128"/>
      </rPr>
      <t>主要用途の区分</t>
    </r>
  </si>
  <si>
    <r>
      <rPr>
        <sz val="10"/>
        <rFont val="ＭＳ 明朝"/>
        <family val="1"/>
        <charset val="128"/>
      </rPr>
      <t>記号</t>
    </r>
  </si>
  <si>
    <r>
      <rPr>
        <sz val="10"/>
        <rFont val="ＭＳ 明朝"/>
        <family val="1"/>
        <charset val="128"/>
      </rPr>
      <t>居住専用住宅（附属建築物を除く。）</t>
    </r>
  </si>
  <si>
    <r>
      <rPr>
        <sz val="10"/>
        <rFont val="ＭＳ 明朝"/>
        <family val="1"/>
        <charset val="128"/>
      </rPr>
      <t>居住専用住宅附属建築物（物置，車庫等）</t>
    </r>
  </si>
  <si>
    <r>
      <rPr>
        <sz val="10"/>
        <rFont val="ＭＳ 明朝"/>
        <family val="1"/>
        <charset val="128"/>
      </rPr>
      <t>寮，寄宿舎，合宿所（附属建築物を除く。）</t>
    </r>
  </si>
  <si>
    <r>
      <rPr>
        <sz val="10"/>
        <rFont val="ＭＳ 明朝"/>
        <family val="1"/>
        <charset val="128"/>
      </rPr>
      <t>寮，寄宿舎，合宿所附属建築物（物置，車庫等）</t>
    </r>
  </si>
  <si>
    <r>
      <rPr>
        <sz val="10"/>
        <rFont val="ＭＳ 明朝"/>
        <family val="1"/>
        <charset val="128"/>
      </rPr>
      <t>他に分類されない居住専用建築物</t>
    </r>
  </si>
  <si>
    <r>
      <rPr>
        <b/>
        <sz val="11"/>
        <rFont val="ＭＳ ゴシック"/>
        <family val="3"/>
        <charset val="128"/>
      </rPr>
      <t>別表２</t>
    </r>
  </si>
  <si>
    <r>
      <rPr>
        <b/>
        <sz val="11"/>
        <rFont val="ＭＳ ゴシック"/>
        <family val="3"/>
        <charset val="128"/>
      </rPr>
      <t>第二面【5.主要用途】(2)居住産業併用，(3)産業専用  の場合の用途記号</t>
    </r>
  </si>
  <si>
    <r>
      <rPr>
        <sz val="10"/>
        <rFont val="ＭＳ 明朝"/>
        <family val="1"/>
        <charset val="128"/>
      </rPr>
      <t>農林水産業</t>
    </r>
  </si>
  <si>
    <r>
      <rPr>
        <sz val="10"/>
        <rFont val="ＭＳ 明朝"/>
        <family val="1"/>
        <charset val="128"/>
      </rPr>
      <t>農業，林業，漁業，水産養殖業</t>
    </r>
  </si>
  <si>
    <r>
      <rPr>
        <sz val="10"/>
        <rFont val="ＭＳ 明朝"/>
        <family val="1"/>
        <charset val="128"/>
      </rPr>
      <t>鉱業，採石業，砂利採取業，建設業</t>
    </r>
  </si>
  <si>
    <r>
      <rPr>
        <sz val="10"/>
        <rFont val="ＭＳ 明朝"/>
        <family val="1"/>
        <charset val="128"/>
      </rPr>
      <t>鉱業，採石業，砂利採取業</t>
    </r>
  </si>
  <si>
    <r>
      <rPr>
        <sz val="10"/>
        <rFont val="ＭＳ 明朝"/>
        <family val="1"/>
        <charset val="128"/>
      </rPr>
      <t>建設業</t>
    </r>
  </si>
  <si>
    <r>
      <rPr>
        <sz val="10"/>
        <rFont val="ＭＳ 明朝"/>
        <family val="1"/>
        <charset val="128"/>
      </rPr>
      <t>製造業</t>
    </r>
  </si>
  <si>
    <r>
      <rPr>
        <sz val="10"/>
        <rFont val="ＭＳ 明朝"/>
        <family val="1"/>
        <charset val="128"/>
      </rPr>
      <t xml:space="preserve">食料品製造業，飲料・たばこ・飼料製造業，繊維工業，木材・木
</t>
    </r>
    <r>
      <rPr>
        <sz val="10"/>
        <rFont val="ＭＳ 明朝"/>
        <family val="1"/>
        <charset val="128"/>
      </rPr>
      <t>製品製造業，家具・装備品製造業，パルプ・紙・紙加工品製造業，印刷・同関連業，プラスチック製品製造業（記号 15 から記号 18までに該当するものを除く。），窯業・土石製品製造業</t>
    </r>
  </si>
  <si>
    <r>
      <rPr>
        <sz val="10"/>
        <rFont val="ＭＳ 明朝"/>
        <family val="1"/>
        <charset val="128"/>
      </rPr>
      <t>化学工業，石油製品・石炭製品製造業</t>
    </r>
  </si>
  <si>
    <r>
      <rPr>
        <sz val="10"/>
        <rFont val="ＭＳ 明朝"/>
        <family val="1"/>
        <charset val="128"/>
      </rPr>
      <t>鉄鋼業，非鉄金属製造業，金属製品製造業</t>
    </r>
  </si>
  <si>
    <r>
      <rPr>
        <sz val="10"/>
        <rFont val="ＭＳ 明朝"/>
        <family val="1"/>
        <charset val="128"/>
      </rPr>
      <t xml:space="preserve">はん用機械器具製造業，生産用機械器具製造業，業務用機械器具
</t>
    </r>
    <r>
      <rPr>
        <sz val="10"/>
        <rFont val="ＭＳ 明朝"/>
        <family val="1"/>
        <charset val="128"/>
      </rPr>
      <t>製造業，電子部品・デバイス・電子回路製造業，電気機械器具製造業，情報通信機械器具製造業，輸送用機械器具製造業</t>
    </r>
  </si>
  <si>
    <r>
      <rPr>
        <sz val="10"/>
        <rFont val="ＭＳ 明朝"/>
        <family val="1"/>
        <charset val="128"/>
      </rPr>
      <t xml:space="preserve">ゴム製品製造業，なめし革・同製品・毛皮製造業，その他の製造
</t>
    </r>
    <r>
      <rPr>
        <sz val="10"/>
        <rFont val="ＭＳ 明朝"/>
        <family val="1"/>
        <charset val="128"/>
      </rPr>
      <t>業</t>
    </r>
  </si>
  <si>
    <r>
      <rPr>
        <sz val="10"/>
        <rFont val="ＭＳ 明朝"/>
        <family val="1"/>
        <charset val="128"/>
      </rPr>
      <t>電気・ガス・熱供給・水道業</t>
    </r>
  </si>
  <si>
    <r>
      <rPr>
        <sz val="10"/>
        <rFont val="ＭＳ 明朝"/>
        <family val="1"/>
        <charset val="128"/>
      </rPr>
      <t>電気業</t>
    </r>
  </si>
  <si>
    <r>
      <rPr>
        <sz val="10"/>
        <rFont val="ＭＳ 明朝"/>
        <family val="1"/>
        <charset val="128"/>
      </rPr>
      <t>ガス業</t>
    </r>
  </si>
  <si>
    <r>
      <rPr>
        <sz val="10"/>
        <rFont val="ＭＳ 明朝"/>
        <family val="1"/>
        <charset val="128"/>
      </rPr>
      <t>熱供給業</t>
    </r>
  </si>
  <si>
    <r>
      <rPr>
        <sz val="10"/>
        <rFont val="ＭＳ 明朝"/>
        <family val="1"/>
        <charset val="128"/>
      </rPr>
      <t>水道業</t>
    </r>
  </si>
  <si>
    <r>
      <rPr>
        <sz val="10"/>
        <rFont val="ＭＳ 明朝"/>
        <family val="1"/>
        <charset val="128"/>
      </rPr>
      <t>情報通信業</t>
    </r>
  </si>
  <si>
    <r>
      <rPr>
        <sz val="10"/>
        <rFont val="ＭＳ 明朝"/>
        <family val="1"/>
        <charset val="128"/>
      </rPr>
      <t>通信業</t>
    </r>
  </si>
  <si>
    <r>
      <rPr>
        <sz val="10"/>
        <rFont val="ＭＳ 明朝"/>
        <family val="1"/>
        <charset val="128"/>
      </rPr>
      <t>放送業，情報サービス業，インターネット附随サービス業</t>
    </r>
  </si>
  <si>
    <r>
      <rPr>
        <sz val="10"/>
        <rFont val="ＭＳ 明朝"/>
        <family val="1"/>
        <charset val="128"/>
      </rPr>
      <t>映像・音声・文字情報製作業（新聞業及び出版業を除く。）</t>
    </r>
  </si>
  <si>
    <r>
      <rPr>
        <sz val="10"/>
        <rFont val="ＭＳ 明朝"/>
        <family val="1"/>
        <charset val="128"/>
      </rPr>
      <t>映像・音声・文字情報制作業（新聞業及び出版業に限る。）</t>
    </r>
  </si>
  <si>
    <r>
      <rPr>
        <sz val="10"/>
        <rFont val="ＭＳ 明朝"/>
        <family val="1"/>
        <charset val="128"/>
      </rPr>
      <t>運輸業</t>
    </r>
  </si>
  <si>
    <r>
      <rPr>
        <sz val="10"/>
        <rFont val="ＭＳ 明朝"/>
        <family val="1"/>
        <charset val="128"/>
      </rPr>
      <t>鉄道業，道路旅客運送業，道路貨物運送業，水運業，航空運輸業，倉庫業，運輸に附帯するサービス業</t>
    </r>
  </si>
  <si>
    <r>
      <rPr>
        <sz val="10"/>
        <rFont val="ＭＳ 明朝"/>
        <family val="1"/>
        <charset val="128"/>
      </rPr>
      <t>卸売業，小売業</t>
    </r>
  </si>
  <si>
    <r>
      <rPr>
        <sz val="10"/>
        <rFont val="ＭＳ 明朝"/>
        <family val="1"/>
        <charset val="128"/>
      </rPr>
      <t>金融業，保険業</t>
    </r>
  </si>
  <si>
    <r>
      <rPr>
        <sz val="10"/>
        <rFont val="ＭＳ 明朝"/>
        <family val="1"/>
        <charset val="128"/>
      </rPr>
      <t>不動産業</t>
    </r>
  </si>
  <si>
    <r>
      <rPr>
        <sz val="10"/>
        <rFont val="ＭＳ 明朝"/>
        <family val="1"/>
        <charset val="128"/>
      </rPr>
      <t>不動産取引業，不動産賃貸業・管理業（駐車場業を除く。）</t>
    </r>
  </si>
  <si>
    <r>
      <rPr>
        <sz val="10"/>
        <rFont val="ＭＳ 明朝"/>
        <family val="1"/>
        <charset val="128"/>
      </rPr>
      <t>不動産賃貸業・管理業（駐車場業に限る。）</t>
    </r>
  </si>
  <si>
    <r>
      <rPr>
        <sz val="10"/>
        <rFont val="ＭＳ 明朝"/>
        <family val="1"/>
        <charset val="128"/>
      </rPr>
      <t xml:space="preserve">宿泊業，飲食サービス
</t>
    </r>
    <r>
      <rPr>
        <sz val="10"/>
        <rFont val="ＭＳ 明朝"/>
        <family val="1"/>
        <charset val="128"/>
      </rPr>
      <t>業</t>
    </r>
  </si>
  <si>
    <r>
      <rPr>
        <sz val="10"/>
        <rFont val="ＭＳ 明朝"/>
        <family val="1"/>
        <charset val="128"/>
      </rPr>
      <t>宿泊業</t>
    </r>
  </si>
  <si>
    <r>
      <rPr>
        <sz val="10"/>
        <rFont val="ＭＳ 明朝"/>
        <family val="1"/>
        <charset val="128"/>
      </rPr>
      <t>飲食店，持ち帰り・配達飲食サービス業</t>
    </r>
  </si>
  <si>
    <r>
      <rPr>
        <sz val="10"/>
        <rFont val="ＭＳ 明朝"/>
        <family val="1"/>
        <charset val="128"/>
      </rPr>
      <t>教育，学習支援業</t>
    </r>
  </si>
  <si>
    <r>
      <rPr>
        <sz val="10"/>
        <rFont val="ＭＳ 明朝"/>
        <family val="1"/>
        <charset val="128"/>
      </rPr>
      <t>学校教育</t>
    </r>
  </si>
  <si>
    <r>
      <rPr>
        <sz val="10"/>
        <rFont val="ＭＳ 明朝"/>
        <family val="1"/>
        <charset val="128"/>
      </rPr>
      <t>その他の教育及び学習支援業（社会教育に限る。）</t>
    </r>
  </si>
  <si>
    <r>
      <rPr>
        <sz val="10"/>
        <rFont val="ＭＳ 明朝"/>
        <family val="1"/>
        <charset val="128"/>
      </rPr>
      <t xml:space="preserve">その他の教育及び学習支援業（学習塾及び教養・技能教授業に限
</t>
    </r>
    <r>
      <rPr>
        <sz val="10"/>
        <rFont val="ＭＳ 明朝"/>
        <family val="1"/>
        <charset val="128"/>
      </rPr>
      <t>る。）</t>
    </r>
  </si>
  <si>
    <r>
      <rPr>
        <sz val="10"/>
        <rFont val="ＭＳ 明朝"/>
        <family val="1"/>
        <charset val="128"/>
      </rPr>
      <t xml:space="preserve">その他の教育及び学習支援業
</t>
    </r>
    <r>
      <rPr>
        <sz val="10"/>
        <rFont val="ＭＳ 明朝"/>
        <family val="1"/>
        <charset val="128"/>
      </rPr>
      <t>（記号 35 及び記号 36 に該当するものを除く。）</t>
    </r>
  </si>
  <si>
    <r>
      <rPr>
        <sz val="10"/>
        <rFont val="ＭＳ 明朝"/>
        <family val="1"/>
        <charset val="128"/>
      </rPr>
      <t>医療，福祉</t>
    </r>
  </si>
  <si>
    <r>
      <rPr>
        <sz val="10"/>
        <rFont val="ＭＳ 明朝"/>
        <family val="1"/>
        <charset val="128"/>
      </rPr>
      <t>医療業，保健衛生</t>
    </r>
  </si>
  <si>
    <r>
      <rPr>
        <sz val="10"/>
        <rFont val="ＭＳ 明朝"/>
        <family val="1"/>
        <charset val="128"/>
      </rPr>
      <t>社会保険・社会福祉・介護事業</t>
    </r>
  </si>
  <si>
    <r>
      <rPr>
        <sz val="10"/>
        <rFont val="ＭＳ 明朝"/>
        <family val="1"/>
        <charset val="128"/>
      </rPr>
      <t>その他のサービス業</t>
    </r>
  </si>
  <si>
    <r>
      <rPr>
        <sz val="10"/>
        <rFont val="ＭＳ 明朝"/>
        <family val="1"/>
        <charset val="128"/>
      </rPr>
      <t>郵便業（信書便事業を含む。），郵便局</t>
    </r>
  </si>
  <si>
    <r>
      <rPr>
        <sz val="10"/>
        <rFont val="ＭＳ 明朝"/>
        <family val="1"/>
        <charset val="128"/>
      </rPr>
      <t>学術・開発研究機関，政治・経済・文化団体</t>
    </r>
  </si>
  <si>
    <r>
      <rPr>
        <sz val="10"/>
        <rFont val="ＭＳ 明朝"/>
        <family val="1"/>
        <charset val="128"/>
      </rPr>
      <t>その他の生活関連サービス業（旅行業に限る。）</t>
    </r>
  </si>
  <si>
    <r>
      <rPr>
        <sz val="10"/>
        <rFont val="ＭＳ 明朝"/>
        <family val="1"/>
        <charset val="128"/>
      </rPr>
      <t>娯楽業</t>
    </r>
  </si>
  <si>
    <r>
      <rPr>
        <sz val="10"/>
        <rFont val="ＭＳ 明朝"/>
        <family val="1"/>
        <charset val="128"/>
      </rPr>
      <t>宗教</t>
    </r>
  </si>
  <si>
    <r>
      <rPr>
        <sz val="10"/>
        <rFont val="ＭＳ 明朝"/>
        <family val="1"/>
        <charset val="128"/>
      </rPr>
      <t xml:space="preserve">物品賃貸業，専門サービス業，広告業，技術サービス業，洗濯・
</t>
    </r>
    <r>
      <rPr>
        <sz val="10"/>
        <rFont val="ＭＳ 明朝"/>
        <family val="1"/>
        <charset val="128"/>
      </rPr>
      <t xml:space="preserve">理容・美容・浴場業，その他の生活関連サービス業（旅行業を除く。），協同組合，サービス業（他に分類されないもの）
</t>
    </r>
    <r>
      <rPr>
        <sz val="10"/>
        <rFont val="ＭＳ 明朝"/>
        <family val="1"/>
        <charset val="128"/>
      </rPr>
      <t>（記号 41 及び記号 44 に該当するものを除く。）</t>
    </r>
  </si>
  <si>
    <r>
      <rPr>
        <sz val="10"/>
        <rFont val="ＭＳ 明朝"/>
        <family val="1"/>
        <charset val="128"/>
      </rPr>
      <t>国家公務，地方公務</t>
    </r>
  </si>
  <si>
    <r>
      <rPr>
        <sz val="10"/>
        <rFont val="ＭＳ 明朝"/>
        <family val="1"/>
        <charset val="128"/>
      </rPr>
      <t>他に分類されないもの</t>
    </r>
  </si>
  <si>
    <t>１．</t>
    <phoneticPr fontId="1"/>
  </si>
  <si>
    <t>各面共通関係</t>
    <phoneticPr fontId="1"/>
  </si>
  <si>
    <t>数字は算用数字を、単位はメートル法を用いてください。</t>
    <phoneticPr fontId="1"/>
  </si>
  <si>
    <t>２．</t>
    <phoneticPr fontId="1"/>
  </si>
  <si>
    <t>第一面関係</t>
    <phoneticPr fontId="1"/>
  </si>
  <si>
    <t>※印のある欄は記入しないでください。</t>
    <phoneticPr fontId="1"/>
  </si>
  <si>
    <t>除却工事施工者欄は、既存の建築物を除却し、引き続き、当該敷地内において建築物を建築しようとする場合に記入してください。</t>
    <phoneticPr fontId="1"/>
  </si>
  <si>
    <t>３．</t>
    <phoneticPr fontId="1"/>
  </si>
  <si>
    <t>第二面関係</t>
    <phoneticPr fontId="1"/>
  </si>
  <si>
    <t>　２欄の「イ」及び「ロ」、３欄の「ロ」、４欄並びに６欄の「ロ」及び「ハ」は、該当するチェックボックスに「レ」マークを入れてください。</t>
    <rPh sb="7" eb="8">
      <t>オヨ</t>
    </rPh>
    <rPh sb="22" eb="23">
      <t>ナラ</t>
    </rPh>
    <rPh sb="31" eb="32">
      <t>オヨ</t>
    </rPh>
    <rPh sb="58" eb="59">
      <t>イ</t>
    </rPh>
    <phoneticPr fontId="1"/>
  </si>
  <si>
    <t>　２欄の「イ」において、「会社」とは、株式会社、合名会社、合資会社及び合同会社をいい、特別の法律により設立された法人で会社であるものを含みます。</t>
    <phoneticPr fontId="1"/>
  </si>
  <si>
    <t>　２欄の「ロ」は、建築主が会社であるときのみ記入してください。</t>
    <phoneticPr fontId="1"/>
  </si>
  <si>
    <t>　３欄の「ロ」において、「区域区分非設定都市計画区域」とは、区域区分が定められていない都市計画区域をいいます。</t>
    <phoneticPr fontId="1"/>
  </si>
  <si>
    <t>　増築と改築とを同時に行うときは、４欄は床面積の大きい方の工事によつて区分してください。</t>
    <phoneticPr fontId="1"/>
  </si>
  <si>
    <t>⑥</t>
    <phoneticPr fontId="1"/>
  </si>
  <si>
    <t>　５欄において「(1)居住専用建築物」に該当する場合は、次の表の記号の中から該当するものを選んで括弧内に記入してください。</t>
    <phoneticPr fontId="1"/>
  </si>
  <si>
    <t>主要用途の区分</t>
  </si>
  <si>
    <t>記号</t>
  </si>
  <si>
    <t>居住専用住宅（附属建築物を除く。）</t>
  </si>
  <si>
    <t>居住専用住宅附属建築物（物置，車庫等）</t>
    <phoneticPr fontId="1"/>
  </si>
  <si>
    <t>寮，寄宿舎，合宿所（附属建築物を除く。）</t>
  </si>
  <si>
    <t>寮，寄宿舎，合宿所附属建築物（物置，車庫等）</t>
  </si>
  <si>
    <t>他に分類されない居住専用建築物</t>
  </si>
  <si>
    <t>⑦</t>
    <phoneticPr fontId="1"/>
  </si>
  <si>
    <t xml:space="preserve">　５欄において「(2)居住産業併用建築物」又は「(3)産業専用建築物」に該当する場合は、産業の用に供する部分について、次の表の記号の中から該当するものを選んで括弧内に記入してください。また、一敷地内に既存の建築物があるときは、記入に際しては、その部分と新たに建築する部分とを総合して判断してください。
</t>
    <rPh sb="21" eb="22">
      <t>マタ</t>
    </rPh>
    <phoneticPr fontId="1"/>
  </si>
  <si>
    <t>農林水産業</t>
  </si>
  <si>
    <t>農業，林業，漁業，水産養殖業</t>
  </si>
  <si>
    <t>鉱業，採石業，砂利採取業，建設業</t>
  </si>
  <si>
    <t>鉱業，採石業，砂利採取業</t>
  </si>
  <si>
    <t>建設業</t>
  </si>
  <si>
    <t>製造業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</si>
  <si>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</si>
  <si>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</si>
  <si>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</si>
  <si>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</si>
  <si>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phoneticPr fontId="1"/>
  </si>
  <si>
    <t>電気・ガス・熱供給・</t>
  </si>
  <si>
    <t>電気業</t>
  </si>
  <si>
    <t>水道業</t>
  </si>
  <si>
    <t>ガス業</t>
  </si>
  <si>
    <t>熱供給業</t>
  </si>
  <si>
    <t>情報通信業</t>
  </si>
  <si>
    <t>通信業</t>
  </si>
  <si>
    <t>放送業，情報サービス業，インターネット附随サービス業</t>
  </si>
  <si>
    <t>映像・音声・文字情報製作業（新聞業及び出版業を除く。）</t>
  </si>
  <si>
    <t>映像・音声・文字情報制作業（新聞業及び出版業に限る。）</t>
  </si>
  <si>
    <t>運輸業</t>
  </si>
  <si>
    <t>鉄道業，道路旅客運送業，道路貨物運送業，水運業，航空</t>
  </si>
  <si>
    <t>運輸業，倉庫業，運輸に附帯するサービス業</t>
  </si>
  <si>
    <t>卸売業，小売業</t>
  </si>
  <si>
    <t>金融業，保険業</t>
  </si>
  <si>
    <t>不動産業</t>
  </si>
  <si>
    <t>不動産取引業，不動産賃貸業・管理業（駐車場業を除く。）</t>
  </si>
  <si>
    <t>不動産賃貸業・管理業（駐車場業に限る。）</t>
  </si>
  <si>
    <t>宿泊業，飲食サービス業</t>
  </si>
  <si>
    <t>宿泊業</t>
  </si>
  <si>
    <t>飲食店，持ち帰り・配達飲食サービス業</t>
  </si>
  <si>
    <t>教育，学習支援業</t>
  </si>
  <si>
    <t>学校教育</t>
  </si>
  <si>
    <t>その他の教育，学習支援業（社会教育に限る。）</t>
    <phoneticPr fontId="1"/>
  </si>
  <si>
    <t>その他の教育，学習支援業（学習塾及び教養・技能教授業に限る。）</t>
    <phoneticPr fontId="1"/>
  </si>
  <si>
    <t>その他の教育及び学習支援業（記号35及び記号36に該当するものを除く。）</t>
  </si>
  <si>
    <t>医療，福祉</t>
  </si>
  <si>
    <t>医療業，保健衛生</t>
  </si>
  <si>
    <t>社会保険・社会福祉・介護事業</t>
  </si>
  <si>
    <t>その他のサービス業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</si>
  <si>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</si>
  <si>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</si>
  <si>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</si>
  <si>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</si>
  <si>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</si>
  <si>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</si>
  <si>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</si>
  <si>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</si>
  <si>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⑧</t>
    <phoneticPr fontId="1"/>
  </si>
  <si>
    <t>　６欄は、一の建築物（１棟）ごとに記入してください。</t>
    <phoneticPr fontId="1"/>
  </si>
  <si>
    <t>⑨</t>
    <phoneticPr fontId="1"/>
  </si>
  <si>
    <t>　６欄の「イ」は、建築物の数が１のときは「１」と記入し、建築物の数が２以上のときは、一の建築物（１棟）ごとに通し番号を付し、その番号を記入し、「ロ」は、一の建築物中に、２種類以上の用途（既存部分があるときは、その用途を含む。）があるときは、「多用途」のチェックボックスに「レ」マークを入れて、一番大きい床面積の用途について記入してください。居住産業併用建築物については、産業の用に供する部分について該当するチェックボックスに「レ」マークを入れてください。</t>
    <rPh sb="142" eb="143">
      <t>イ</t>
    </rPh>
    <phoneticPr fontId="1"/>
  </si>
  <si>
    <t>⑩</t>
    <phoneticPr fontId="1"/>
  </si>
  <si>
    <t xml:space="preserve">　６欄の「ロ」において、「事務所等」とは、事務所、地方公共団体の支庁若しくは支所、税務署、警察署、保健所、消防署その他これらに類するもの又は銀行の支店、損害保険代理店、宅地建物取引業を営む店舗その他これらに類するサービス業を営む店舗をいいます。「物品販売業を営む店舗等」とは、物品販売業を営む店舗、飲食店、料理店又はキャバレー、カフェー、ナイトクラブ若しくはバーをいいます。「学校」とは、学校の校舎、体育館その他これらに類するものをいいます。「その他」は、居住専用建築物又は(1)から(6)までに該当しない建築物をいいます。
</t>
    <phoneticPr fontId="1"/>
  </si>
  <si>
    <t>⑪</t>
    <phoneticPr fontId="1"/>
  </si>
  <si>
    <t>　６欄の「ハ」は、工事部分が２種類以上の構造からなるときは、床面積が最も大きい部分の構造について記入してください。</t>
    <rPh sb="9" eb="11">
      <t>コウジ</t>
    </rPh>
    <rPh sb="11" eb="13">
      <t>ブブン</t>
    </rPh>
    <rPh sb="15" eb="17">
      <t>シュルイ</t>
    </rPh>
    <rPh sb="17" eb="19">
      <t>イジョウ</t>
    </rPh>
    <rPh sb="20" eb="22">
      <t>コウゾウ</t>
    </rPh>
    <rPh sb="30" eb="33">
      <t>ユカメンセキ</t>
    </rPh>
    <rPh sb="34" eb="35">
      <t>モット</t>
    </rPh>
    <rPh sb="36" eb="37">
      <t>オオ</t>
    </rPh>
    <rPh sb="39" eb="41">
      <t>ブブン</t>
    </rPh>
    <rPh sb="42" eb="44">
      <t>コウゾウ</t>
    </rPh>
    <rPh sb="48" eb="50">
      <t>キニュウ</t>
    </rPh>
    <phoneticPr fontId="1"/>
  </si>
  <si>
    <t>⑫</t>
    <phoneticPr fontId="1"/>
  </si>
  <si>
    <t>　６欄の「ニ」は、その建築物の規模に見合つた月数を記入してください。</t>
    <rPh sb="11" eb="14">
      <t>ケンチクブツ</t>
    </rPh>
    <rPh sb="15" eb="17">
      <t>キボ</t>
    </rPh>
    <rPh sb="18" eb="20">
      <t>ミア</t>
    </rPh>
    <rPh sb="22" eb="23">
      <t>ゲツ</t>
    </rPh>
    <rPh sb="23" eb="24">
      <t>スウ</t>
    </rPh>
    <rPh sb="25" eb="27">
      <t>キニュウ</t>
    </rPh>
    <phoneticPr fontId="1"/>
  </si>
  <si>
    <t>⑬</t>
    <phoneticPr fontId="1"/>
  </si>
  <si>
    <t>　６欄の「ヘ」は、建築設備費を含んだ額を記入してください。</t>
    <phoneticPr fontId="1"/>
  </si>
  <si>
    <t>４．</t>
    <phoneticPr fontId="1"/>
  </si>
  <si>
    <t>第三面関係</t>
    <phoneticPr fontId="1"/>
  </si>
  <si>
    <t>　第三面は、建築物が居住専用住宅又は居住産業併用建築物である場合に作成してください。当該建築物の数が２以上のときは、一の建築物（１棟）ごとに作成してください。</t>
    <rPh sb="10" eb="12">
      <t>キョジュウ</t>
    </rPh>
    <rPh sb="12" eb="14">
      <t>センヨウ</t>
    </rPh>
    <rPh sb="14" eb="16">
      <t>ジュウタク</t>
    </rPh>
    <rPh sb="16" eb="17">
      <t>マタ</t>
    </rPh>
    <rPh sb="18" eb="20">
      <t>キョジュウ</t>
    </rPh>
    <rPh sb="20" eb="22">
      <t>サンギョウ</t>
    </rPh>
    <rPh sb="22" eb="24">
      <t>ヘイヨウ</t>
    </rPh>
    <rPh sb="24" eb="27">
      <t>ケンチクブツ</t>
    </rPh>
    <rPh sb="30" eb="32">
      <t>バアイ</t>
    </rPh>
    <rPh sb="33" eb="35">
      <t>サクセイ</t>
    </rPh>
    <rPh sb="42" eb="44">
      <t>トウガイ</t>
    </rPh>
    <rPh sb="44" eb="47">
      <t>ケンチクブツ</t>
    </rPh>
    <rPh sb="48" eb="49">
      <t>カズ</t>
    </rPh>
    <rPh sb="51" eb="53">
      <t>イジョウ</t>
    </rPh>
    <rPh sb="58" eb="59">
      <t>イチ</t>
    </rPh>
    <rPh sb="60" eb="63">
      <t>ケンチクブツ</t>
    </rPh>
    <rPh sb="65" eb="66">
      <t>トウ</t>
    </rPh>
    <rPh sb="70" eb="72">
      <t>サクセイ</t>
    </rPh>
    <phoneticPr fontId="1"/>
  </si>
  <si>
    <t>②</t>
  </si>
  <si>
    <t>　１欄の「イ」は、第二面の６欄の「イ」に記入した番号と同じ番号を記入してください。</t>
    <phoneticPr fontId="1"/>
  </si>
  <si>
    <t>　１欄の「ロ」から「ト」までは、該当するチェックボックスに「レ」マークを入れてください。</t>
    <rPh sb="16" eb="18">
      <t>ガイトウ</t>
    </rPh>
    <phoneticPr fontId="1"/>
  </si>
  <si>
    <t>　１欄の「ロ」において、「新設」とは、新築、増築又は改築によつて居室、台所及び便所のある独立して居住し得る住宅が新たに造られるものをいいます。例えば、既存住宅の棟続きであつても、居室、台所又は便所を整えて独立して居住し得るものは「新設」に含まれます。「その他」とは、増築又は改築によつて造られる住宅で新設に該当しないものをいいます。例えば、一敷地内に既存住宅があつて、別棟に50平方メートルの居室だけを建築しても、新たに造られた部分だけでは独立して居住し得ないから「その他」に含まれます。</t>
    <phoneticPr fontId="1"/>
  </si>
  <si>
    <t>　１欄の「ハ」は、当該住宅が新設のときのみ記入してください。「民間資金住宅」とは、国、地方公共団体、独立行政法人住宅金融支援機構等の公的な機関の資金に全くよらず、民間資金のみで建てる住宅をいいます。「住宅金融支援機構住宅」とは、独立行政法人住宅金融支援機構から建設資金の融資を受けた住宅をいい、融資額の大小は問いません。「都市再生機構住宅」とは、独立行政法人都市再生機構が分譲又は賃貸を目的として建てた住宅をいいます。</t>
    <rPh sb="108" eb="110">
      <t>ジュウタク</t>
    </rPh>
    <rPh sb="161" eb="163">
      <t>トシ</t>
    </rPh>
    <rPh sb="163" eb="165">
      <t>サイセイ</t>
    </rPh>
    <rPh sb="165" eb="167">
      <t>キコウ</t>
    </rPh>
    <rPh sb="167" eb="169">
      <t>ジュウタク</t>
    </rPh>
    <rPh sb="173" eb="175">
      <t>ドクリツ</t>
    </rPh>
    <rPh sb="175" eb="177">
      <t>ギョウセイ</t>
    </rPh>
    <rPh sb="177" eb="179">
      <t>ホウジン</t>
    </rPh>
    <rPh sb="179" eb="181">
      <t>トシ</t>
    </rPh>
    <rPh sb="181" eb="183">
      <t>サイセイ</t>
    </rPh>
    <rPh sb="183" eb="185">
      <t>キコウ</t>
    </rPh>
    <rPh sb="186" eb="188">
      <t>ブンジョウ</t>
    </rPh>
    <rPh sb="188" eb="189">
      <t>マタ</t>
    </rPh>
    <rPh sb="190" eb="192">
      <t>チンタイ</t>
    </rPh>
    <rPh sb="193" eb="195">
      <t>モクテキ</t>
    </rPh>
    <rPh sb="198" eb="199">
      <t>タ</t>
    </rPh>
    <rPh sb="201" eb="203">
      <t>ジュウタク</t>
    </rPh>
    <phoneticPr fontId="1"/>
  </si>
  <si>
    <t>　１欄の「ニ」において、「在来工法」とは、プレハブ工法及び枠組壁工法以外の工法をいいます。「プレハブ工法」とは、住宅の壁、柱、床、はり、屋根又は階段等の主要構造部材を工場で生産し、現場で組立建築する工法をいいます。「枠組壁工法」とは、木材で組まれた枠組に構造用合板その他これに類するものを打ち付けた床及び壁により建築物を建築する工法で、一般には、ツーバイフォー工法といわれるものです。</t>
    <phoneticPr fontId="1"/>
  </si>
  <si>
    <t>　１欄の「ホ」において、「専用住宅」とは、専ら居住の目的だけのために建築するもので、住宅内に店舗、事務所、作業場等の業務の用に供する部分がないものをいいます。「併用住宅」とは、住宅内に店舗、事務所、作業場等の業務の用に供する部分があつて居住部分と機能的に結合して戸をなしているもので、居住部分の床面積の合計が建築物の床面積の合計の５分の１以上のものをいいます。「その他の住宅」とは、主に工場、学校、官公署、旅館、下宿屋、浴場、社寺等の建築物に付属して、これと結合している住宅をいいます。</t>
    <rPh sb="13" eb="15">
      <t>センヨウ</t>
    </rPh>
    <rPh sb="15" eb="17">
      <t>ジュウタク</t>
    </rPh>
    <rPh sb="21" eb="22">
      <t>モッパ</t>
    </rPh>
    <rPh sb="23" eb="25">
      <t>キョジュウ</t>
    </rPh>
    <rPh sb="26" eb="28">
      <t>モクテキ</t>
    </rPh>
    <phoneticPr fontId="1"/>
  </si>
  <si>
    <t>　１欄の「ヘ」において、「長屋建住宅」とは、廊下、階段等を共用しない２戸以上の住宅を連続する建て方の住宅（連続建）をいい、廊下、階段等を共用しないで２戸以上の住宅を重ねたもの（重ね建）を含みます。「共同住宅」とは、長屋建住宅以外の住宅で、一の建築物内に２戸以上の住宅があるものをいい、一般的には、アパート又はマンションといわれるものです。</t>
    <phoneticPr fontId="1"/>
  </si>
  <si>
    <t>　一件の建築工事で１欄の「ト」の(1)から(4)までに掲げる住宅の利用関係が２種類以上となる場合は、１欄の「チ」及び「リ」は当該住宅の利用関係の種類ごとに記入してください。</t>
    <phoneticPr fontId="1"/>
  </si>
  <si>
    <t>５．</t>
    <phoneticPr fontId="1"/>
  </si>
  <si>
    <t>第四面関係</t>
    <phoneticPr fontId="1"/>
  </si>
  <si>
    <t>　第四面は、既存の建築物を除却し、引き続き、当該敷地内において建築物を建築しようとする場合において、当該除却しようとする建築物について記入してください。</t>
    <phoneticPr fontId="1"/>
  </si>
  <si>
    <t>　１欄において「(1)居住専用建築物」に該当する場合は、（注意）３．⑥に準じて括弧内に該当する記号を記入してください。</t>
    <phoneticPr fontId="1"/>
  </si>
  <si>
    <t xml:space="preserve">　１欄において「(2)居住産業併用建築物」又は「(3)産業専用建築物」に該当する場合は、（注意）３．⑦に準じて括弧内に該当する記号を記入してください。また、一敷地内に除却しようとする建築物以外に既存の建築物があるときは、記入に際しては、その部分と除却しようとする部分とを総合して判断してください。
</t>
    <rPh sb="21" eb="22">
      <t>マタ</t>
    </rPh>
    <phoneticPr fontId="1"/>
  </si>
  <si>
    <t>　２欄、３欄及び６欄は、該当するチェックボックスに「レ」マークを入れてください。</t>
    <rPh sb="32" eb="33">
      <t>イ</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</si>
  <si>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</si>
  <si>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</si>
  <si>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</si>
  <si>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</si>
  <si>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</si>
  <si>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</si>
  <si>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</si>
  <si>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</si>
  <si>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</si>
  <si>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</si>
  <si>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</si>
  <si>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</si>
  <si>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</si>
  <si>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</si>
  <si>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</si>
  <si>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</si>
  <si>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</si>
  <si>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</si>
  <si>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</si>
  <si>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</si>
  <si>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</si>
  <si>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</si>
  <si>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</si>
  <si>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</si>
  <si>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</si>
  <si>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</si>
  <si>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</si>
  <si>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</si>
  <si>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</si>
  <si>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</si>
  <si>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</si>
  <si>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</si>
  <si>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</si>
  <si>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</si>
  <si>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</si>
  <si>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</si>
  <si>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</si>
  <si>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</si>
  <si>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</si>
  <si>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</si>
  <si>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</si>
  <si>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</si>
  <si>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</si>
  <si>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</si>
  <si>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</si>
  <si>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</si>
  <si>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</si>
  <si>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</si>
  <si>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</si>
  <si>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</si>
  <si>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</si>
  <si>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</si>
  <si>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</si>
  <si>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</si>
  <si>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</si>
  <si>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</si>
  <si>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</si>
  <si>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</si>
  <si>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</si>
  <si>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</si>
  <si>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</si>
  <si>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</si>
  <si>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</si>
  <si>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</si>
  <si>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</si>
  <si>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</si>
  <si>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</si>
  <si>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</si>
  <si>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</si>
  <si>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</si>
  <si>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</si>
  <si>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</si>
  <si>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</si>
  <si>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</si>
  <si>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</si>
  <si>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</si>
  <si>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</si>
  <si>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</si>
  <si>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</si>
  <si>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</si>
  <si>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</si>
  <si>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</si>
  <si>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</si>
  <si>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</si>
  <si>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</si>
  <si>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</si>
  <si>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</si>
  <si>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</si>
  <si>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</si>
  <si>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</si>
  <si>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</si>
  <si>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</si>
  <si>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</si>
  <si>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</si>
  <si>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</si>
  <si>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</si>
  <si>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</si>
  <si>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</si>
  <si>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</si>
  <si>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</si>
  <si>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</si>
  <si>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</si>
  <si>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</si>
  <si>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</si>
  <si>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</si>
  <si>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</si>
  <si>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</si>
  <si>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</si>
  <si>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</si>
  <si>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</si>
  <si>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</si>
  <si>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</si>
  <si>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</si>
  <si>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</si>
  <si>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</si>
  <si>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</si>
  <si>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</si>
  <si>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</si>
  <si>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</si>
  <si>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</si>
  <si>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</si>
  <si>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</si>
  <si>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</si>
  <si>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</si>
  <si>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</si>
  <si>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</si>
  <si>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</si>
  <si>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</si>
  <si>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</si>
  <si>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</si>
  <si>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</si>
  <si>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</si>
  <si>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</si>
  <si>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</si>
  <si>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</si>
  <si>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</si>
  <si>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</si>
  <si>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</si>
  <si>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</si>
  <si>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</si>
  <si>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</si>
  <si>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</si>
  <si>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</si>
  <si>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</si>
  <si>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</si>
  <si>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</si>
  <si>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</si>
  <si>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</si>
  <si>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</si>
  <si>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</si>
  <si>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</si>
  <si>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</si>
  <si>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</si>
  <si>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</si>
  <si>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</si>
  <si>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</si>
  <si>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</si>
  <si>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</si>
  <si>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</si>
  <si>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</si>
  <si>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</si>
  <si>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</si>
  <si>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</si>
  <si>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</si>
  <si>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</si>
  <si>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</si>
  <si>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</si>
  <si>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</si>
  <si>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</si>
  <si>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</si>
  <si>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</si>
  <si>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</si>
  <si>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</si>
  <si>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</si>
  <si>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</si>
  <si>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</si>
  <si>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</si>
  <si>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</si>
  <si>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</si>
  <si>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</si>
  <si>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</si>
  <si>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</si>
  <si>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</si>
  <si>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</si>
  <si>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</si>
  <si>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</si>
  <si>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</si>
  <si>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</si>
  <si>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</si>
  <si>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</si>
  <si>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</si>
  <si>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</si>
  <si>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</si>
  <si>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</si>
  <si>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</si>
  <si>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</si>
  <si>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</si>
  <si>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</si>
  <si>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</si>
  <si>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</si>
  <si>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</si>
  <si>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</si>
  <si>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</si>
  <si>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</si>
  <si>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</si>
  <si>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</si>
  <si>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</si>
  <si>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</si>
  <si>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</si>
  <si>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</si>
  <si>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</si>
  <si>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</si>
  <si>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</si>
  <si>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</si>
  <si>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</si>
  <si>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</si>
  <si>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</si>
  <si>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</si>
  <si>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</si>
  <si>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</si>
  <si>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</si>
  <si>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</si>
  <si>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</si>
  <si>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</si>
  <si>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</si>
  <si>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</si>
  <si>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</si>
  <si>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</si>
  <si>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</si>
  <si>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</si>
  <si>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</si>
  <si>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</si>
  <si>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</si>
  <si>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</si>
  <si>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</si>
  <si>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</si>
  <si>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</si>
  <si>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</si>
  <si>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</si>
  <si>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</si>
  <si>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</si>
  <si>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</si>
  <si>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</si>
  <si>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</si>
  <si>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</si>
  <si>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</si>
  <si>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</si>
  <si>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</si>
  <si>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</si>
  <si>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</si>
  <si>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</si>
  <si>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</si>
  <si>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</si>
  <si>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</si>
  <si>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</si>
  <si>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</si>
  <si>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</si>
  <si>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</si>
  <si>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</si>
  <si>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</si>
  <si>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</si>
  <si>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</si>
  <si>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</si>
  <si>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</si>
  <si>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</si>
  <si>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</si>
  <si>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</si>
  <si>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</si>
  <si>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</si>
  <si>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</si>
  <si>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</si>
  <si>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</si>
  <si>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</si>
  <si>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</si>
  <si>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</si>
  <si>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</si>
  <si>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</si>
  <si>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</si>
  <si>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</si>
  <si>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</si>
  <si>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</si>
  <si>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</si>
  <si>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</si>
  <si>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</si>
  <si>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</si>
  <si>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</si>
  <si>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</si>
  <si>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</si>
  <si>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</si>
  <si>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</si>
  <si>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</si>
  <si>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</si>
  <si>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</si>
  <si>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</si>
  <si>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</si>
  <si>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</si>
  <si>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</si>
  <si>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</si>
  <si>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</si>
  <si>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</si>
  <si>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</si>
  <si>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</si>
  <si>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</si>
  <si>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</si>
  <si>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</si>
  <si>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</si>
  <si>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</si>
  <si>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</si>
  <si>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</si>
  <si>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</si>
  <si>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</si>
  <si>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</si>
  <si>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</si>
  <si>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</si>
  <si>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</si>
  <si>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</si>
  <si>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</si>
  <si>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</si>
  <si>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</si>
  <si>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</si>
  <si>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</si>
  <si>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</si>
  <si>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</si>
  <si>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</si>
  <si>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</si>
  <si>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</si>
  <si>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</si>
  <si>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</si>
  <si>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</si>
  <si>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</si>
  <si>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</si>
  <si>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</si>
  <si>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</si>
  <si>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</si>
  <si>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</si>
  <si>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</si>
  <si>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</si>
  <si>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</si>
  <si>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</si>
  <si>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</si>
  <si>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</si>
  <si>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</si>
  <si>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</si>
  <si>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</si>
  <si>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</si>
  <si>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</si>
  <si>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</si>
  <si>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</si>
  <si>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</si>
  <si>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</si>
  <si>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</si>
  <si>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</si>
  <si>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</si>
  <si>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</si>
  <si>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</si>
  <si>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</si>
  <si>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</si>
  <si>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</si>
  <si>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</si>
  <si>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</si>
  <si>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</si>
  <si>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</si>
  <si>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</si>
  <si>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</si>
  <si>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</si>
  <si>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</si>
  <si>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</si>
  <si>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</si>
  <si>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</si>
  <si>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</si>
  <si>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</si>
  <si>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</si>
  <si>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</si>
  <si>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</si>
  <si>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</si>
  <si>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</si>
  <si>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</si>
  <si>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</si>
  <si>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</si>
  <si>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</si>
  <si>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</si>
  <si>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</si>
  <si>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</si>
  <si>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</si>
  <si>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</si>
  <si>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</si>
  <si>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</si>
  <si>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</si>
  <si>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</si>
  <si>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</si>
  <si>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</si>
  <si>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</si>
  <si>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</si>
  <si>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</si>
  <si>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</si>
  <si>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</si>
  <si>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</si>
  <si>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</si>
  <si>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</si>
  <si>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</si>
  <si>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</si>
  <si>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</si>
  <si>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</si>
  <si>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</si>
  <si>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</si>
  <si>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</si>
  <si>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</si>
  <si>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</si>
  <si>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</si>
  <si>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</si>
  <si>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</si>
  <si>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</si>
  <si>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</si>
  <si>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</si>
  <si>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</si>
  <si>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</si>
  <si>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</si>
  <si>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</si>
  <si>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</si>
  <si>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</si>
  <si>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</si>
  <si>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</si>
  <si>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</si>
  <si>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</si>
  <si>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</si>
  <si>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</si>
  <si>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</si>
  <si>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</si>
  <si>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</si>
  <si>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</si>
  <si>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</si>
  <si>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</si>
  <si>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</si>
  <si>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</si>
  <si>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</si>
  <si>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</si>
  <si>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</si>
  <si>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</si>
  <si>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</si>
  <si>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</si>
  <si>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</si>
  <si>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</si>
  <si>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</si>
  <si>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</si>
  <si>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</si>
  <si>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</si>
  <si>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</si>
  <si>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</si>
  <si>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</si>
  <si>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</si>
  <si>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</si>
  <si>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</si>
  <si>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</si>
  <si>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</si>
  <si>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</si>
  <si>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</si>
  <si>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</si>
  <si>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</si>
  <si>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</si>
  <si>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</si>
  <si>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</si>
  <si>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</si>
  <si>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</si>
  <si>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</si>
  <si>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</si>
  <si>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</si>
  <si>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</si>
  <si>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</si>
  <si>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</si>
  <si>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</si>
  <si>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</si>
  <si>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</si>
  <si>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</si>
  <si>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</si>
  <si>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</si>
  <si>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</si>
  <si>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</si>
  <si>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</si>
  <si>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</si>
  <si>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</si>
  <si>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</si>
  <si>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</si>
  <si>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</si>
  <si>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</si>
  <si>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</si>
  <si>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</si>
  <si>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</si>
  <si>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</si>
  <si>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</si>
  <si>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</si>
  <si>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</si>
  <si>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</si>
  <si>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</si>
  <si>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</si>
  <si>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</si>
  <si>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</si>
  <si>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</si>
  <si>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</si>
  <si>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</si>
  <si>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</si>
  <si>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</si>
  <si>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</si>
  <si>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</si>
  <si>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</si>
  <si>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</si>
  <si>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</si>
  <si>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</si>
  <si>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</si>
  <si>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</si>
  <si>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</si>
  <si>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</si>
  <si>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</si>
  <si>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</si>
  <si>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</si>
  <si>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</si>
  <si>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</si>
  <si>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</si>
  <si>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</si>
  <si>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</si>
  <si>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</si>
  <si>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</si>
  <si>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</si>
  <si>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</si>
  <si>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</si>
  <si>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</si>
  <si>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</si>
  <si>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</si>
  <si>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</si>
  <si>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</si>
  <si>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</si>
  <si>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</si>
  <si>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</si>
  <si>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</si>
  <si>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</si>
  <si>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</si>
  <si>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</si>
  <si>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</si>
  <si>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</si>
  <si>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</si>
  <si>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</si>
  <si>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</si>
  <si>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</si>
  <si>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</si>
  <si>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</si>
  <si>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</si>
  <si>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</si>
  <si>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</si>
  <si>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</si>
  <si>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</si>
  <si>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</si>
  <si>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</si>
  <si>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</si>
  <si>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</si>
  <si>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</si>
  <si>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</si>
  <si>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</si>
  <si>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</si>
  <si>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</si>
  <si>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</si>
  <si>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</si>
  <si>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</si>
  <si>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</si>
  <si>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</si>
  <si>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</si>
  <si>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</si>
  <si>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</si>
  <si>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</si>
  <si>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</si>
  <si>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</si>
  <si>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</si>
  <si>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</si>
  <si>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</si>
  <si>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</si>
  <si>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</si>
  <si>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</si>
  <si>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</si>
  <si>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</si>
  <si>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</si>
  <si>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</si>
  <si>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</si>
  <si>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</si>
  <si>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</si>
  <si>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</si>
  <si>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</si>
  <si>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</si>
  <si>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</si>
  <si>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</si>
  <si>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</si>
  <si>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</si>
  <si>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</si>
  <si>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</si>
  <si>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</si>
  <si>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</si>
  <si>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</si>
  <si>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</si>
  <si>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</si>
  <si>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</si>
  <si>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</si>
  <si>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</si>
  <si>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</si>
  <si>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</si>
  <si>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</si>
  <si>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</si>
  <si>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</si>
  <si>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</si>
  <si>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</si>
  <si>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</si>
  <si>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</si>
  <si>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</si>
  <si>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</si>
  <si>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</si>
  <si>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</si>
  <si>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</si>
  <si>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</si>
  <si>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</si>
  <si>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</si>
  <si>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</si>
  <si>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</si>
  <si>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</si>
  <si>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</si>
  <si>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</si>
  <si>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</si>
  <si>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</si>
  <si>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</si>
  <si>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</si>
  <si>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</si>
  <si>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</si>
  <si>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</si>
  <si>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</si>
  <si>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</si>
  <si>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</si>
  <si>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</si>
  <si>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</si>
  <si>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</si>
  <si>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</si>
  <si>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</si>
  <si>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</si>
  <si>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</si>
  <si>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</si>
  <si>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</si>
  <si>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</si>
  <si>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</si>
  <si>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</si>
  <si>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</si>
  <si>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</si>
  <si>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</si>
  <si>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</si>
  <si>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</si>
  <si>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</si>
  <si>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</si>
  <si>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</si>
  <si>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</si>
  <si>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</si>
  <si>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</si>
  <si>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</si>
  <si>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</si>
  <si>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</si>
  <si>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</si>
  <si>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</si>
  <si>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計画変更③番号</t>
  </si>
  <si>
    <t>計画変更③交付日</t>
  </si>
  <si>
    <t>計画変更③交付者</t>
  </si>
  <si>
    <t>中間検査履歴①番号</t>
  </si>
  <si>
    <t>中間検査履歴①交付日</t>
  </si>
  <si>
    <t>中間検査履歴①交付者</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</si>
  <si>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</si>
  <si>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</si>
  <si>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</si>
  <si>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</si>
  <si>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</si>
  <si>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</si>
  <si>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</si>
  <si>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</si>
  <si>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</si>
  <si>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</si>
  <si>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</si>
  <si>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</si>
  <si>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</si>
  <si>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</si>
  <si>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</si>
  <si>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</si>
  <si>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</si>
  <si>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</si>
  <si>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</si>
  <si>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</si>
  <si>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</si>
  <si>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</si>
  <si>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</si>
  <si>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</si>
  <si>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</si>
  <si>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</si>
  <si>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</si>
  <si>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</si>
  <si>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</si>
  <si>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</si>
  <si>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</si>
  <si>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</si>
  <si>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</si>
  <si>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</si>
  <si>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</si>
  <si>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</si>
  <si>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</si>
  <si>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</si>
  <si>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</si>
  <si>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</si>
  <si>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</si>
  <si>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</si>
  <si>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</si>
  <si>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</si>
  <si>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</si>
  <si>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</si>
  <si>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</si>
  <si>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</si>
  <si>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</si>
  <si>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</si>
  <si>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</si>
  <si>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</si>
  <si>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</si>
  <si>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</si>
  <si>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</si>
  <si>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</si>
  <si>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</si>
  <si>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</si>
  <si>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</si>
  <si>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</si>
  <si>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</si>
  <si>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</si>
  <si>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</si>
  <si>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</si>
  <si>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</si>
  <si>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</si>
  <si>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</si>
  <si>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</si>
  <si>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</si>
  <si>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</si>
  <si>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</si>
  <si>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</si>
  <si>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</si>
  <si>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</si>
  <si>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</si>
  <si>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</si>
  <si>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</si>
  <si>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</si>
  <si>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</si>
  <si>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</si>
  <si>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</si>
  <si>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</si>
  <si>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</si>
  <si>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</si>
  <si>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</si>
  <si>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</si>
  <si>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</si>
  <si>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</si>
  <si>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</si>
  <si>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</si>
  <si>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</si>
  <si>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</si>
  <si>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</si>
  <si>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</si>
  <si>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</si>
  <si>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</si>
  <si>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</si>
  <si>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</si>
  <si>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</si>
  <si>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</si>
  <si>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</si>
  <si>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</si>
  <si>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</si>
  <si>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</si>
  <si>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</si>
  <si>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</si>
  <si>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</si>
  <si>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</si>
  <si>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</si>
  <si>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</si>
  <si>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</si>
  <si>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</si>
  <si>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</si>
  <si>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</si>
  <si>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</si>
  <si>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</si>
  <si>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</si>
  <si>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</si>
  <si>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</si>
  <si>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</si>
  <si>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</si>
  <si>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</si>
  <si>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</si>
  <si>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</si>
  <si>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</si>
  <si>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</si>
  <si>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</si>
  <si>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</si>
  <si>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</si>
  <si>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</si>
  <si>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</si>
  <si>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</si>
  <si>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</si>
  <si>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</si>
  <si>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</si>
  <si>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</si>
  <si>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</si>
  <si>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</si>
  <si>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</si>
  <si>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</si>
  <si>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</si>
  <si>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</si>
  <si>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</si>
  <si>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</si>
  <si>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</si>
  <si>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</si>
  <si>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</si>
  <si>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</si>
  <si>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</si>
  <si>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</si>
  <si>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</si>
  <si>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</si>
  <si>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</si>
  <si>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</si>
  <si>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</si>
  <si>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DCBID</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</si>
  <si>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</si>
  <si>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</si>
  <si>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</si>
  <si>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</si>
  <si>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</si>
  <si>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</si>
  <si>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</si>
  <si>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</si>
  <si>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</si>
  <si>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</si>
  <si>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</si>
  <si>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</si>
  <si>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</si>
  <si>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</si>
  <si>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</si>
  <si>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</si>
  <si>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</si>
  <si>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</si>
  <si>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</si>
  <si>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</si>
  <si>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</si>
  <si>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</si>
  <si>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株式会社都市建築確認センター　代表取締役　本田　實</t>
    <rPh sb="0" eb="14">
      <t>カブ</t>
    </rPh>
    <rPh sb="15" eb="17">
      <t>ダイヒョウ</t>
    </rPh>
    <rPh sb="17" eb="20">
      <t>トリシマリヤク</t>
    </rPh>
    <rPh sb="21" eb="23">
      <t>ホンダ</t>
    </rPh>
    <rPh sb="24" eb="25">
      <t>ミノル</t>
    </rPh>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</si>
  <si>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</si>
  <si>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</si>
  <si>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</si>
  <si>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</si>
  <si>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</si>
  <si>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</si>
  <si>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【20．備考】</t>
    <phoneticPr fontId="1"/>
  </si>
  <si>
    <t>【18. 建築基準法施行令第43条第１項及び第46条第４項等に係る経過措置の適用】</t>
    <phoneticPr fontId="1"/>
  </si>
  <si>
    <t xml:space="preserve">  【ｲ.適用の有無】</t>
    <phoneticPr fontId="1"/>
  </si>
  <si>
    <t xml:space="preserve">  【ﾛ.適用があるときは、その区分】</t>
    <phoneticPr fontId="1"/>
  </si>
  <si>
    <t>建築基準法施行令第43条第１項及び第46条第４項</t>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</si>
  <si>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</si>
  <si>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</si>
  <si>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</si>
  <si>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</si>
  <si>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</si>
  <si>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</si>
  <si>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</si>
  <si>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</si>
  <si>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</si>
  <si>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</si>
  <si>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</si>
  <si>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28)</t>
    <phoneticPr fontId="1"/>
  </si>
  <si>
    <t>29)</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</si>
  <si>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</si>
  <si>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</si>
  <si>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</si>
  <si>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</si>
  <si>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18欄の「イ」は、建築士法第20条の２第２項に規定する構造関係規定に係る経過措置の適用を受ける場合は、「有」に「レ」マークを入れてください。同項に規定する構造関係規定に係る経過措置の適用を受けない場合は、「無」に「レ」マークを入れてください。なお、申請に係る建築物が複数ある場合で、そのうち一部の建築物のみが建築士法第20条の２第２項に規定する構造関係規定に係る経過措置の適用を受ける場合は、「有」に「レ」マークを入れた上で、20欄に当該建築物の番号（第四面の１欄の番号をいう。）を記入してください。</t>
    <phoneticPr fontId="1"/>
  </si>
  <si>
    <t>18欄の「ロ」は、建築基準法施行令第43条第１項及び第46条第４項に係る経過措置の適用を受ける場合は、「建築基準法施行令第43条第１項及び第46条第４項」に「レ」マークを入れてください。建築士法第20条の２第２項に規定する構造関係規定のうち建築基準法施行令第43条第１項及び第46条第４項以外の規定に係る経過措置の適用を受ける場合は、「その他」に「レ」マークを入れ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</si>
  <si>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</si>
  <si>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</si>
  <si>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【20.建築基準法施行令第43条第１項及び第46条第４項等に係る経過措置の適用】</t>
    <phoneticPr fontId="1"/>
  </si>
  <si>
    <t>【ｲ.適用の有無】</t>
    <phoneticPr fontId="1"/>
  </si>
  <si>
    <t>【ﾛ.適用があるときは、その区分】</t>
    <phoneticPr fontId="1"/>
  </si>
  <si>
    <t>【21.その他必要な事項】</t>
    <rPh sb="6" eb="7">
      <t>タ</t>
    </rPh>
    <rPh sb="7" eb="9">
      <t>ヒツヨウ</t>
    </rPh>
    <rPh sb="10" eb="12">
      <t>ジコウ</t>
    </rPh>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</si>
  <si>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</si>
  <si>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</si>
  <si>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</si>
  <si>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</si>
  <si>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【19.その他必要な事項】</t>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</si>
  <si>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</si>
  <si>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</si>
  <si>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</si>
  <si>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</si>
  <si>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</si>
  <si>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</si>
  <si>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</si>
  <si>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</si>
  <si>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</si>
  <si>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</si>
  <si>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</si>
  <si>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</si>
  <si>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</si>
  <si>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</si>
  <si>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</si>
  <si>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</si>
  <si>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</si>
  <si>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</si>
  <si>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</si>
  <si>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</si>
  <si>
    <t>概要書特定工程のフォントサイズ変更</t>
    <rPh sb="0" eb="3">
      <t>ガイヨウショ</t>
    </rPh>
    <rPh sb="3" eb="5">
      <t>トクテイ</t>
    </rPh>
    <rPh sb="5" eb="7">
      <t>コウテイ</t>
    </rPh>
    <rPh sb="15" eb="17">
      <t>ヘンコウ</t>
    </rPh>
    <phoneticPr fontId="1"/>
  </si>
  <si>
    <t>↓　計変回数</t>
    <rPh sb="2" eb="3">
      <t>ケイ</t>
    </rPh>
    <rPh sb="3" eb="4">
      <t>ヘン</t>
    </rPh>
    <rPh sb="4" eb="6">
      <t>カイスウ</t>
    </rPh>
    <phoneticPr fontId="1"/>
  </si>
  <si>
    <t>↓　前確認番号</t>
    <rPh sb="2" eb="3">
      <t>ゼン</t>
    </rPh>
    <rPh sb="3" eb="5">
      <t>カクニン</t>
    </rPh>
    <rPh sb="5" eb="7">
      <t>バンゴウ</t>
    </rPh>
    <phoneticPr fontId="1"/>
  </si>
  <si>
    <t>ゲスト登録</t>
  </si>
  <si>
    <t>計画変更対応　ゲスト登録リンク</t>
    <rPh sb="0" eb="2">
      <t>ケイカク</t>
    </rPh>
    <rPh sb="2" eb="4">
      <t>ヘンコウ</t>
    </rPh>
    <rPh sb="4" eb="6">
      <t>タイオウ</t>
    </rPh>
    <rPh sb="10" eb="12">
      <t>トウロク</t>
    </rPh>
    <phoneticPr fontId="1"/>
  </si>
  <si>
    <t>ゲスト登録　０を非表示化</t>
    <rPh sb="3" eb="5">
      <t>トウロク</t>
    </rPh>
    <rPh sb="8" eb="11">
      <t>ヒヒョウジ</t>
    </rPh>
    <rPh sb="11" eb="12">
      <t>カ</t>
    </rPh>
    <phoneticPr fontId="1"/>
  </si>
  <si>
    <t>↓　他社の場合、こちらに番号を入力してください。</t>
    <rPh sb="2" eb="4">
      <t>タシャ</t>
    </rPh>
    <rPh sb="5" eb="7">
      <t>バアイ</t>
    </rPh>
    <rPh sb="12" eb="14">
      <t>バンゴウ</t>
    </rPh>
    <rPh sb="15" eb="17">
      <t>ニュウリョク</t>
    </rPh>
    <phoneticPr fontId="1"/>
  </si>
  <si>
    <t>↓　前願が弊社の場合、選択・入力してください。</t>
    <rPh sb="2" eb="4">
      <t>ゼンガン</t>
    </rPh>
    <rPh sb="5" eb="7">
      <t>ヘイシャ</t>
    </rPh>
    <rPh sb="8" eb="10">
      <t>バアイ</t>
    </rPh>
    <rPh sb="11" eb="13">
      <t>センタク</t>
    </rPh>
    <rPh sb="14" eb="16">
      <t>ニュウリョク</t>
    </rPh>
    <phoneticPr fontId="1"/>
  </si>
  <si>
    <t>計画変更回数自動入力</t>
    <rPh sb="0" eb="2">
      <t>ケイカク</t>
    </rPh>
    <rPh sb="2" eb="4">
      <t>ヘンコウ</t>
    </rPh>
    <rPh sb="4" eb="6">
      <t>カイスウ</t>
    </rPh>
    <rPh sb="6" eb="8">
      <t>ジドウ</t>
    </rPh>
    <rPh sb="8" eb="10">
      <t>ニュウリョク</t>
    </rPh>
    <phoneticPr fontId="1"/>
  </si>
  <si>
    <t>メールアドレス</t>
    <phoneticPr fontId="1"/>
  </si>
  <si>
    <t>設計住宅性能評価</t>
    <rPh sb="0" eb="2">
      <t>セッケイ</t>
    </rPh>
    <rPh sb="2" eb="4">
      <t>ジュウタク</t>
    </rPh>
    <rPh sb="4" eb="6">
      <t>セイノウ</t>
    </rPh>
    <rPh sb="6" eb="8">
      <t>ヒョウカ</t>
    </rPh>
    <phoneticPr fontId="1"/>
  </si>
  <si>
    <t>BELS評価</t>
    <rPh sb="4" eb="6">
      <t>ヒョウカ</t>
    </rPh>
    <phoneticPr fontId="1"/>
  </si>
  <si>
    <t>電子交付有無</t>
  </si>
  <si>
    <t>申請棟数</t>
  </si>
  <si>
    <t>その他棟数</t>
  </si>
  <si>
    <t>着工日</t>
  </si>
  <si>
    <t>型式適合認定</t>
  </si>
  <si>
    <t>確認</t>
    <rPh sb="0" eb="2">
      <t>カクニン</t>
    </rPh>
    <phoneticPr fontId="1"/>
  </si>
  <si>
    <t>　　　　　　代表取締役　本田　實　様</t>
    <phoneticPr fontId="1"/>
  </si>
  <si>
    <t>　株式会社　都市建築確認センター</t>
    <rPh sb="1" eb="5">
      <t>カブシキガイシャ</t>
    </rPh>
    <rPh sb="6" eb="8">
      <t>トシ</t>
    </rPh>
    <rPh sb="8" eb="10">
      <t>ケンチク</t>
    </rPh>
    <rPh sb="10" eb="12">
      <t>カクニン</t>
    </rPh>
    <phoneticPr fontId="1"/>
  </si>
  <si>
    <t>電子交付</t>
  </si>
  <si>
    <t>交付種別</t>
    <rPh sb="0" eb="2">
      <t>コウフ</t>
    </rPh>
    <rPh sb="2" eb="4">
      <t>シュベツ</t>
    </rPh>
    <phoneticPr fontId="1"/>
  </si>
  <si>
    <t>Ver.20250801</t>
    <phoneticPr fontId="1"/>
  </si>
  <si>
    <t>　株式会社　都市建築確認センター　</t>
    <rPh sb="1" eb="5">
      <t>カブシキガイシャ</t>
    </rPh>
    <rPh sb="6" eb="8">
      <t>トシ</t>
    </rPh>
    <rPh sb="8" eb="10">
      <t>ケンチク</t>
    </rPh>
    <rPh sb="10" eb="12">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</si>
</sst>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00"/>
    <numFmt numFmtId="189" formatCode="gggee&quot;年&quot;m&quot;月&quot;d&quot;日&quot;"/>
  </numFmts>
  <fonts count="143">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20"/>
      <color indexed="10"/>
      <name val="ＭＳ Ｐゴシック"/>
      <family val="3"/>
      <charset val="128"/>
    </font>
    <font>
      <b/>
      <sz val="20"/>
      <color indexed="12"/>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sz val="22"/>
      <name val="ＭＳ 明朝"/>
      <family val="1"/>
      <charset val="128"/>
    </font>
    <font>
      <b/>
      <sz val="16"/>
      <name val="ＭＳ 明朝"/>
      <family val="1"/>
      <charset val="128"/>
    </font>
    <font>
      <sz val="10.5"/>
      <name val="ＭＳ 明朝"/>
      <family val="1"/>
      <charset val="128"/>
    </font>
    <font>
      <sz val="10"/>
      <color rgb="FF000000"/>
      <name val="�l�r ����"/>
      <family val="2"/>
    </font>
    <font>
      <b/>
      <sz val="11"/>
      <name val="�l�r �S�V�b�N"/>
      <family val="2"/>
    </font>
    <font>
      <b/>
      <sz val="11"/>
      <name val="ＭＳ ゴシック"/>
      <family val="3"/>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
      <b/>
      <sz val="11"/>
      <color rgb="FFFF0000"/>
      <name val="ＭＳ Ｐゴシック"/>
      <family val="3"/>
      <charset val="128"/>
    </font>
    <font>
      <b/>
      <sz val="11"/>
      <color indexed="81"/>
      <name val="MS P ゴシック"/>
      <family val="3"/>
      <charset val="128"/>
    </font>
    <font>
      <sz val="11"/>
      <color indexed="81"/>
      <name val="MS P ゴシック"/>
      <family val="3"/>
      <charset val="128"/>
    </font>
  </fonts>
  <fills count="3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
      <patternFill patternType="solid">
        <fgColor theme="1"/>
        <bgColor indexed="64"/>
      </patternFill>
    </fill>
  </fills>
  <borders count="209">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top style="thin">
        <color indexed="8"/>
      </top>
      <bottom style="thin">
        <color indexed="8"/>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2" fillId="0" borderId="0" applyNumberFormat="0" applyFont="0" applyFill="0" applyBorder="0" applyAlignment="0" applyProtection="0">
      <alignment vertical="top"/>
      <protection locked="0"/>
    </xf>
    <xf numFmtId="0" fontId="73" fillId="0" borderId="0"/>
    <xf numFmtId="0" fontId="73"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104" fillId="0" borderId="0">
      <alignment vertical="center"/>
    </xf>
    <xf numFmtId="0" fontId="73" fillId="0" borderId="0"/>
    <xf numFmtId="0" fontId="73" fillId="0" borderId="0"/>
    <xf numFmtId="0" fontId="137" fillId="0" borderId="0" applyNumberFormat="0" applyFill="0" applyBorder="0" applyAlignment="0" applyProtection="0">
      <alignment vertical="center"/>
    </xf>
  </cellStyleXfs>
  <cellXfs count="2347">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41"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51" fillId="24" borderId="0" xfId="6" applyFont="1" applyFill="1" applyAlignment="1">
      <alignment horizontal="center" vertical="center"/>
    </xf>
    <xf numFmtId="0" fontId="51" fillId="24" borderId="52" xfId="6" applyFont="1" applyFill="1" applyBorder="1" applyAlignment="1">
      <alignment horizontal="center" vertical="center"/>
    </xf>
    <xf numFmtId="0" fontId="52" fillId="24" borderId="0" xfId="6" applyFont="1" applyFill="1" applyAlignment="1">
      <alignment horizontal="center" vertical="center"/>
    </xf>
    <xf numFmtId="0" fontId="53" fillId="24" borderId="0" xfId="6" applyFont="1" applyFill="1" applyAlignment="1">
      <alignment horizontal="center" vertical="center"/>
    </xf>
    <xf numFmtId="0" fontId="53" fillId="24" borderId="0" xfId="6" applyFont="1" applyFill="1" applyAlignment="1">
      <alignment horizontal="left" vertical="center"/>
    </xf>
    <xf numFmtId="0" fontId="53"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60"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4"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6" fillId="0" borderId="0" xfId="6" applyFont="1" applyAlignment="1">
      <alignment horizontal="left" vertical="center"/>
    </xf>
    <xf numFmtId="0" fontId="6" fillId="0" borderId="0" xfId="6" applyFont="1" applyAlignment="1">
      <alignment horizontal="left" vertical="top"/>
    </xf>
    <xf numFmtId="0" fontId="69" fillId="0" borderId="0" xfId="6" applyFont="1" applyAlignment="1">
      <alignment horizontal="left" vertical="top"/>
    </xf>
    <xf numFmtId="0" fontId="6" fillId="29" borderId="0" xfId="6" applyFont="1" applyFill="1" applyAlignment="1">
      <alignment horizontal="left" vertical="top"/>
    </xf>
    <xf numFmtId="0" fontId="70" fillId="30" borderId="48" xfId="6" applyFont="1" applyFill="1" applyBorder="1" applyAlignment="1">
      <alignment vertical="center"/>
    </xf>
    <xf numFmtId="0" fontId="71" fillId="30" borderId="49" xfId="6" applyFont="1" applyFill="1" applyBorder="1" applyAlignment="1">
      <alignment vertical="center"/>
    </xf>
    <xf numFmtId="0" fontId="71" fillId="30" borderId="50" xfId="6" applyFont="1" applyFill="1" applyBorder="1" applyAlignment="1">
      <alignment vertical="center"/>
    </xf>
    <xf numFmtId="0" fontId="71" fillId="0" borderId="0" xfId="6" applyFont="1" applyAlignment="1">
      <alignment vertical="center"/>
    </xf>
    <xf numFmtId="0" fontId="72" fillId="0" borderId="0" xfId="6" applyFont="1" applyAlignment="1">
      <alignment vertical="center"/>
    </xf>
    <xf numFmtId="0" fontId="71" fillId="30" borderId="51" xfId="6" applyFont="1" applyFill="1" applyBorder="1" applyAlignment="1">
      <alignment vertical="center"/>
    </xf>
    <xf numFmtId="0" fontId="71" fillId="30" borderId="0" xfId="6" applyFont="1" applyFill="1" applyAlignment="1">
      <alignment vertical="center"/>
    </xf>
    <xf numFmtId="0" fontId="71" fillId="30" borderId="0" xfId="6" applyFont="1" applyFill="1" applyAlignment="1">
      <alignment vertical="center" shrinkToFit="1"/>
    </xf>
    <xf numFmtId="0" fontId="71" fillId="30" borderId="0" xfId="6" applyFont="1" applyFill="1" applyAlignment="1">
      <alignment horizontal="center" vertical="center"/>
    </xf>
    <xf numFmtId="0" fontId="71" fillId="30" borderId="52" xfId="6" applyFont="1" applyFill="1" applyBorder="1" applyAlignment="1">
      <alignment vertical="center"/>
    </xf>
    <xf numFmtId="0" fontId="71" fillId="30" borderId="0" xfId="6" applyFont="1" applyFill="1" applyAlignment="1">
      <alignment horizontal="left" vertical="center" shrinkToFit="1"/>
    </xf>
    <xf numFmtId="0" fontId="71" fillId="0" borderId="0" xfId="6" applyFont="1" applyAlignment="1" applyProtection="1">
      <alignment vertical="center" shrinkToFit="1"/>
      <protection locked="0"/>
    </xf>
    <xf numFmtId="0" fontId="73" fillId="30" borderId="0" xfId="6" applyFont="1" applyFill="1" applyAlignment="1">
      <alignment horizontal="center" vertical="center"/>
    </xf>
    <xf numFmtId="49" fontId="71" fillId="0" borderId="0" xfId="6" applyNumberFormat="1" applyFont="1" applyAlignment="1" applyProtection="1">
      <alignment horizontal="left" vertical="center"/>
      <protection locked="0"/>
    </xf>
    <xf numFmtId="0" fontId="71" fillId="30" borderId="9" xfId="6" applyFont="1" applyFill="1" applyBorder="1" applyAlignment="1">
      <alignment vertical="center"/>
    </xf>
    <xf numFmtId="0" fontId="71" fillId="30" borderId="5" xfId="6" applyFont="1" applyFill="1" applyBorder="1" applyAlignment="1" applyProtection="1">
      <alignment vertical="center"/>
      <protection locked="0"/>
    </xf>
    <xf numFmtId="0" fontId="71" fillId="30" borderId="0" xfId="6" applyFont="1" applyFill="1" applyAlignment="1">
      <alignment horizontal="right" vertical="center"/>
    </xf>
    <xf numFmtId="0" fontId="71" fillId="30" borderId="5" xfId="6" applyFont="1" applyFill="1" applyBorder="1" applyAlignment="1">
      <alignment vertical="center"/>
    </xf>
    <xf numFmtId="0" fontId="71" fillId="30" borderId="49" xfId="6" applyFont="1" applyFill="1" applyBorder="1" applyAlignment="1" applyProtection="1">
      <alignment vertical="center"/>
      <protection locked="0"/>
    </xf>
    <xf numFmtId="0" fontId="72" fillId="0" borderId="0" xfId="6" applyFont="1"/>
    <xf numFmtId="0" fontId="73" fillId="0" borderId="91" xfId="8" applyBorder="1"/>
    <xf numFmtId="0" fontId="76" fillId="30" borderId="0" xfId="6" applyFont="1" applyFill="1" applyAlignment="1">
      <alignment horizontal="justify" vertical="center"/>
    </xf>
    <xf numFmtId="0" fontId="76" fillId="30" borderId="0" xfId="6" applyFont="1" applyFill="1" applyAlignment="1">
      <alignment vertical="center"/>
    </xf>
    <xf numFmtId="0" fontId="71" fillId="0" borderId="0" xfId="6" applyFont="1"/>
    <xf numFmtId="0" fontId="71" fillId="0" borderId="0" xfId="6" applyFont="1" applyAlignment="1">
      <alignment horizontal="center"/>
    </xf>
    <xf numFmtId="14" fontId="71" fillId="0" borderId="46" xfId="6" applyNumberFormat="1" applyFont="1" applyBorder="1" applyAlignment="1">
      <alignment horizontal="center" vertical="center"/>
    </xf>
    <xf numFmtId="0" fontId="71" fillId="0" borderId="46" xfId="6" applyFont="1" applyBorder="1" applyAlignment="1">
      <alignment horizontal="center" vertical="center"/>
    </xf>
    <xf numFmtId="0" fontId="71" fillId="30" borderId="0" xfId="6" applyFont="1" applyFill="1" applyAlignment="1">
      <alignment horizontal="justify"/>
    </xf>
    <xf numFmtId="0" fontId="71" fillId="30" borderId="0" xfId="6" applyFont="1" applyFill="1"/>
    <xf numFmtId="49" fontId="71" fillId="0" borderId="46" xfId="6" applyNumberFormat="1" applyFont="1" applyBorder="1" applyAlignment="1">
      <alignment horizontal="center" vertical="center"/>
    </xf>
    <xf numFmtId="0" fontId="71" fillId="30" borderId="0" xfId="6" applyFont="1" applyFill="1" applyAlignment="1">
      <alignment horizontal="center"/>
    </xf>
    <xf numFmtId="0" fontId="71" fillId="0" borderId="0" xfId="6" applyFont="1" applyAlignment="1">
      <alignment horizontal="center" vertical="center"/>
    </xf>
    <xf numFmtId="0" fontId="78" fillId="0" borderId="0" xfId="6" applyFont="1" applyAlignment="1">
      <alignment horizontal="center"/>
    </xf>
    <xf numFmtId="0" fontId="71" fillId="28" borderId="0" xfId="6" applyFont="1" applyFill="1"/>
    <xf numFmtId="0" fontId="71" fillId="28" borderId="0" xfId="6" applyFont="1" applyFill="1" applyAlignment="1" applyProtection="1">
      <alignment horizontal="center" vertical="center"/>
      <protection locked="0"/>
    </xf>
    <xf numFmtId="0" fontId="70" fillId="0" borderId="0" xfId="6" applyFont="1"/>
    <xf numFmtId="0" fontId="71" fillId="28" borderId="0" xfId="6" applyFont="1" applyFill="1" applyAlignment="1" applyProtection="1">
      <alignment vertical="center"/>
      <protection locked="0"/>
    </xf>
    <xf numFmtId="0" fontId="71" fillId="0" borderId="0" xfId="6" applyFont="1" applyAlignment="1" applyProtection="1">
      <alignment horizontal="left" vertical="center"/>
      <protection locked="0"/>
    </xf>
    <xf numFmtId="0" fontId="71" fillId="28" borderId="0" xfId="6" applyFont="1" applyFill="1" applyAlignment="1" applyProtection="1">
      <alignment horizontal="left" vertical="center"/>
      <protection locked="0"/>
    </xf>
    <xf numFmtId="0" fontId="71" fillId="30" borderId="93" xfId="6" applyFont="1" applyFill="1" applyBorder="1" applyAlignment="1">
      <alignment horizontal="justify" vertical="top" wrapText="1"/>
    </xf>
    <xf numFmtId="0" fontId="71" fillId="30" borderId="93" xfId="6" applyFont="1" applyFill="1" applyBorder="1"/>
    <xf numFmtId="0" fontId="71" fillId="30" borderId="94" xfId="6" applyFont="1" applyFill="1" applyBorder="1"/>
    <xf numFmtId="0" fontId="71" fillId="30" borderId="4" xfId="6" applyFont="1" applyFill="1" applyBorder="1" applyAlignment="1">
      <alignment horizontal="center" vertical="center"/>
    </xf>
    <xf numFmtId="0" fontId="71" fillId="0" borderId="0" xfId="6" applyFont="1" applyAlignment="1">
      <alignment horizontal="justify"/>
    </xf>
    <xf numFmtId="0" fontId="71" fillId="30" borderId="0" xfId="6" applyFont="1" applyFill="1" applyAlignment="1">
      <alignment horizontal="left" vertical="center"/>
    </xf>
    <xf numFmtId="0" fontId="71" fillId="30" borderId="0" xfId="6" applyFont="1" applyFill="1" applyAlignment="1">
      <alignment horizontal="left"/>
    </xf>
    <xf numFmtId="0" fontId="71" fillId="28" borderId="0" xfId="6" applyFont="1" applyFill="1" applyAlignment="1">
      <alignment horizontal="center" vertical="center"/>
    </xf>
    <xf numFmtId="0" fontId="71" fillId="28" borderId="0" xfId="6" applyFont="1" applyFill="1" applyAlignment="1">
      <alignment horizontal="justify"/>
    </xf>
    <xf numFmtId="0" fontId="71" fillId="28" borderId="0" xfId="6" applyFont="1" applyFill="1" applyAlignment="1">
      <alignment horizont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93" xfId="6" applyFont="1" applyFill="1" applyBorder="1" applyAlignment="1">
      <alignment vertical="center"/>
    </xf>
    <xf numFmtId="49" fontId="71" fillId="30" borderId="0" xfId="6" applyNumberFormat="1" applyFont="1" applyFill="1" applyAlignment="1" applyProtection="1">
      <alignment horizontal="left" vertical="center"/>
      <protection locked="0"/>
    </xf>
    <xf numFmtId="49" fontId="71" fillId="30" borderId="0" xfId="6" applyNumberFormat="1" applyFont="1" applyFill="1" applyAlignment="1">
      <alignment horizontal="left" vertical="center"/>
    </xf>
    <xf numFmtId="0" fontId="71" fillId="28" borderId="93" xfId="6" applyFont="1" applyFill="1" applyBorder="1" applyAlignment="1">
      <alignment vertical="center"/>
    </xf>
    <xf numFmtId="0" fontId="71" fillId="28" borderId="0" xfId="6" applyFont="1" applyFill="1" applyAlignment="1">
      <alignment vertical="center"/>
    </xf>
    <xf numFmtId="0" fontId="71" fillId="28" borderId="0" xfId="6" applyFont="1" applyFill="1" applyAlignment="1">
      <alignment vertical="center" shrinkToFit="1"/>
    </xf>
    <xf numFmtId="0" fontId="71" fillId="28" borderId="0" xfId="6" applyFont="1" applyFill="1" applyAlignment="1" applyProtection="1">
      <alignment horizontal="center" vertical="center" shrinkToFit="1"/>
      <protection locked="0"/>
    </xf>
    <xf numFmtId="0" fontId="72" fillId="0" borderId="46" xfId="6" applyFont="1" applyBorder="1" applyAlignment="1">
      <alignment vertical="center"/>
    </xf>
    <xf numFmtId="0" fontId="71" fillId="28" borderId="0" xfId="6" applyFont="1" applyFill="1" applyAlignment="1">
      <alignment horizontal="left" vertical="center" shrinkToFit="1"/>
    </xf>
    <xf numFmtId="49" fontId="71" fillId="28" borderId="0" xfId="6" applyNumberFormat="1" applyFont="1" applyFill="1" applyAlignment="1" applyProtection="1">
      <alignment horizontal="left" vertical="center"/>
      <protection locked="0"/>
    </xf>
    <xf numFmtId="49" fontId="71" fillId="28" borderId="0" xfId="6" applyNumberFormat="1" applyFont="1" applyFill="1" applyAlignment="1">
      <alignment horizontal="left" vertical="center"/>
    </xf>
    <xf numFmtId="0" fontId="71" fillId="28" borderId="4" xfId="6" applyFont="1" applyFill="1" applyBorder="1" applyAlignment="1">
      <alignment vertical="center"/>
    </xf>
    <xf numFmtId="0" fontId="71" fillId="28" borderId="0" xfId="6" applyFont="1" applyFill="1" applyAlignment="1" applyProtection="1">
      <alignment horizontal="right" vertical="center"/>
      <protection locked="0"/>
    </xf>
    <xf numFmtId="0" fontId="79" fillId="28" borderId="0" xfId="6" applyFont="1" applyFill="1" applyAlignment="1">
      <alignment vertical="center"/>
    </xf>
    <xf numFmtId="0" fontId="79" fillId="28" borderId="0" xfId="6" applyFont="1" applyFill="1" applyAlignment="1" applyProtection="1">
      <alignment horizontal="center" vertical="center" shrinkToFit="1"/>
      <protection locked="0"/>
    </xf>
    <xf numFmtId="0" fontId="79" fillId="0" borderId="0" xfId="6" applyFont="1" applyAlignment="1">
      <alignment vertical="center"/>
    </xf>
    <xf numFmtId="0" fontId="81" fillId="0" borderId="0" xfId="6" applyFont="1" applyAlignment="1">
      <alignment vertical="center"/>
    </xf>
    <xf numFmtId="0" fontId="73" fillId="0" borderId="91" xfId="9" applyBorder="1"/>
    <xf numFmtId="49" fontId="72" fillId="0" borderId="0" xfId="6" applyNumberFormat="1" applyFont="1"/>
    <xf numFmtId="0" fontId="71" fillId="30" borderId="93" xfId="6" applyFont="1" applyFill="1" applyBorder="1" applyAlignment="1">
      <alignment vertical="center"/>
    </xf>
    <xf numFmtId="49" fontId="71" fillId="30" borderId="93" xfId="6" applyNumberFormat="1" applyFont="1" applyFill="1" applyBorder="1" applyAlignment="1">
      <alignment horizontal="left" vertical="center"/>
    </xf>
    <xf numFmtId="0" fontId="72" fillId="28" borderId="0" xfId="6" applyFont="1" applyFill="1" applyAlignment="1" applyProtection="1">
      <alignment horizontal="center" vertical="center"/>
      <protection locked="0"/>
    </xf>
    <xf numFmtId="0" fontId="71" fillId="28" borderId="0" xfId="6" applyFont="1" applyFill="1" applyAlignment="1">
      <alignment horizontal="left" vertical="center"/>
    </xf>
    <xf numFmtId="0" fontId="71" fillId="30" borderId="4" xfId="6" applyFont="1" applyFill="1" applyBorder="1" applyAlignment="1">
      <alignment vertical="center"/>
    </xf>
    <xf numFmtId="0" fontId="71" fillId="30" borderId="4" xfId="6" applyFont="1" applyFill="1" applyBorder="1" applyAlignment="1">
      <alignment vertical="center" shrinkToFit="1"/>
    </xf>
    <xf numFmtId="0" fontId="71" fillId="28" borderId="4" xfId="6" applyFont="1" applyFill="1" applyBorder="1" applyAlignment="1">
      <alignment horizontal="center" vertical="center"/>
    </xf>
    <xf numFmtId="0" fontId="79" fillId="0" borderId="0" xfId="6" applyFont="1"/>
    <xf numFmtId="0" fontId="81" fillId="0" borderId="0" xfId="6" applyFont="1"/>
    <xf numFmtId="49" fontId="72" fillId="27" borderId="0" xfId="6" applyNumberFormat="1" applyFont="1" applyFill="1" applyAlignment="1" applyProtection="1">
      <alignment horizontal="center" vertical="center"/>
      <protection locked="0"/>
    </xf>
    <xf numFmtId="49" fontId="71" fillId="27" borderId="0" xfId="6" applyNumberFormat="1" applyFont="1" applyFill="1" applyAlignment="1">
      <alignment horizontal="center" vertical="center"/>
    </xf>
    <xf numFmtId="0" fontId="79" fillId="30" borderId="0" xfId="6" applyFont="1" applyFill="1" applyAlignment="1">
      <alignment vertical="center"/>
    </xf>
    <xf numFmtId="0" fontId="81" fillId="30" borderId="93" xfId="6" applyFont="1" applyFill="1" applyBorder="1" applyAlignment="1">
      <alignment vertical="center"/>
    </xf>
    <xf numFmtId="0" fontId="81" fillId="30" borderId="93"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0" borderId="0" xfId="6" applyFont="1" applyFill="1" applyAlignment="1">
      <alignment vertical="center"/>
    </xf>
    <xf numFmtId="0" fontId="82" fillId="28" borderId="0" xfId="6" applyFont="1" applyFill="1" applyAlignment="1" applyProtection="1">
      <alignment horizontal="center" vertical="center"/>
      <protection locked="0"/>
    </xf>
    <xf numFmtId="0" fontId="81" fillId="30" borderId="0" xfId="6" applyFont="1" applyFill="1" applyAlignment="1" applyProtection="1">
      <alignment horizontal="left" vertical="center"/>
      <protection locked="0"/>
    </xf>
    <xf numFmtId="0" fontId="79" fillId="0" borderId="0" xfId="6" applyFont="1" applyAlignment="1" applyProtection="1">
      <alignment horizontal="left" vertical="center"/>
      <protection locked="0"/>
    </xf>
    <xf numFmtId="0" fontId="72" fillId="30" borderId="0" xfId="6" applyFont="1" applyFill="1" applyAlignment="1" applyProtection="1">
      <alignment horizontal="left" vertical="center"/>
      <protection locked="0"/>
    </xf>
    <xf numFmtId="0" fontId="82" fillId="28" borderId="4" xfId="6" applyFont="1" applyFill="1" applyBorder="1" applyAlignment="1" applyProtection="1">
      <alignment horizontal="center" vertical="center"/>
      <protection locked="0"/>
    </xf>
    <xf numFmtId="0" fontId="72" fillId="28" borderId="0" xfId="6" applyFont="1" applyFill="1" applyAlignment="1" applyProtection="1">
      <alignment horizontal="left" vertical="center"/>
      <protection locked="0"/>
    </xf>
    <xf numFmtId="0" fontId="83" fillId="30" borderId="93" xfId="6" applyFont="1" applyFill="1" applyBorder="1" applyAlignment="1" applyProtection="1">
      <alignment horizontal="left" vertical="center"/>
      <protection locked="0"/>
    </xf>
    <xf numFmtId="0" fontId="72" fillId="30" borderId="4" xfId="6" applyFont="1" applyFill="1" applyBorder="1" applyAlignment="1">
      <alignment vertical="center"/>
    </xf>
    <xf numFmtId="0" fontId="72" fillId="31" borderId="4" xfId="6" applyFont="1" applyFill="1" applyBorder="1" applyAlignment="1" applyProtection="1">
      <alignment horizontal="left" vertical="center"/>
      <protection locked="0"/>
    </xf>
    <xf numFmtId="49" fontId="71" fillId="30" borderId="0" xfId="6" applyNumberFormat="1" applyFont="1" applyFill="1" applyAlignment="1">
      <alignment vertical="center"/>
    </xf>
    <xf numFmtId="49" fontId="71" fillId="30" borderId="0" xfId="6" applyNumberFormat="1" applyFont="1" applyFill="1" applyAlignment="1">
      <alignment horizontal="center" vertical="center"/>
    </xf>
    <xf numFmtId="49" fontId="71" fillId="30" borderId="93" xfId="6" applyNumberFormat="1" applyFont="1" applyFill="1" applyBorder="1" applyAlignment="1">
      <alignment vertical="center"/>
    </xf>
    <xf numFmtId="49" fontId="71" fillId="27" borderId="0" xfId="6" applyNumberFormat="1" applyFont="1" applyFill="1" applyAlignment="1" applyProtection="1">
      <alignment horizontal="center" vertical="center"/>
      <protection locked="0"/>
    </xf>
    <xf numFmtId="49" fontId="71" fillId="30" borderId="0" xfId="6" applyNumberFormat="1" applyFont="1" applyFill="1" applyAlignment="1">
      <alignment horizontal="right" vertical="center"/>
    </xf>
    <xf numFmtId="49" fontId="71" fillId="27" borderId="4" xfId="6" applyNumberFormat="1" applyFont="1" applyFill="1" applyBorder="1" applyAlignment="1" applyProtection="1">
      <alignment horizontal="center" vertical="center"/>
      <protection locked="0"/>
    </xf>
    <xf numFmtId="49" fontId="71" fillId="27" borderId="93" xfId="6" applyNumberFormat="1" applyFont="1" applyFill="1" applyBorder="1" applyAlignment="1" applyProtection="1">
      <alignment horizontal="center" vertical="center"/>
      <protection locked="0"/>
    </xf>
    <xf numFmtId="184" fontId="71" fillId="28" borderId="0" xfId="6" applyNumberFormat="1" applyFont="1" applyFill="1" applyAlignment="1" applyProtection="1">
      <alignment vertical="center"/>
      <protection locked="0"/>
    </xf>
    <xf numFmtId="49" fontId="71" fillId="30" borderId="4" xfId="6" applyNumberFormat="1" applyFont="1" applyFill="1" applyBorder="1" applyAlignment="1">
      <alignment horizontal="left" vertical="center"/>
    </xf>
    <xf numFmtId="49" fontId="71" fillId="30" borderId="4" xfId="6" applyNumberFormat="1" applyFont="1" applyFill="1" applyBorder="1" applyAlignment="1">
      <alignment vertical="center"/>
    </xf>
    <xf numFmtId="185" fontId="71" fillId="28" borderId="0" xfId="6" applyNumberFormat="1" applyFont="1" applyFill="1" applyAlignment="1">
      <alignment horizontal="center" vertical="center"/>
    </xf>
    <xf numFmtId="49" fontId="71" fillId="28" borderId="0" xfId="6" applyNumberFormat="1" applyFont="1" applyFill="1" applyAlignment="1" applyProtection="1">
      <alignment vertical="center"/>
      <protection locked="0"/>
    </xf>
    <xf numFmtId="185" fontId="71" fillId="28" borderId="0" xfId="6" applyNumberFormat="1" applyFont="1" applyFill="1" applyAlignment="1" applyProtection="1">
      <alignment horizontal="center" vertical="center" shrinkToFit="1"/>
      <protection locked="0"/>
    </xf>
    <xf numFmtId="49" fontId="71" fillId="30" borderId="96" xfId="6" applyNumberFormat="1" applyFont="1" applyFill="1" applyBorder="1" applyAlignment="1">
      <alignment vertical="center"/>
    </xf>
    <xf numFmtId="49" fontId="71" fillId="30" borderId="93" xfId="6" applyNumberFormat="1" applyFont="1" applyFill="1" applyBorder="1" applyAlignment="1">
      <alignment horizontal="center" vertical="center"/>
    </xf>
    <xf numFmtId="185" fontId="71" fillId="28"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49" fontId="71" fillId="28" borderId="0" xfId="6" applyNumberFormat="1" applyFont="1" applyFill="1" applyAlignment="1">
      <alignment horizontal="center" vertical="center"/>
    </xf>
    <xf numFmtId="0" fontId="71" fillId="29" borderId="46" xfId="6" applyFont="1" applyFill="1" applyBorder="1" applyAlignment="1">
      <alignment horizontal="center" vertical="center"/>
    </xf>
    <xf numFmtId="49" fontId="71" fillId="30" borderId="0" xfId="6" applyNumberFormat="1" applyFont="1" applyFill="1" applyAlignment="1" applyProtection="1">
      <alignment horizontal="center" vertical="center"/>
      <protection locked="0"/>
    </xf>
    <xf numFmtId="49" fontId="79" fillId="30" borderId="0" xfId="6" applyNumberFormat="1" applyFont="1" applyFill="1" applyAlignment="1">
      <alignment vertical="center"/>
    </xf>
    <xf numFmtId="49" fontId="79" fillId="30" borderId="0" xfId="6" applyNumberFormat="1" applyFont="1" applyFill="1" applyAlignment="1">
      <alignment horizontal="center" vertical="center"/>
    </xf>
    <xf numFmtId="49" fontId="71" fillId="30" borderId="4" xfId="6" applyNumberFormat="1" applyFont="1" applyFill="1" applyBorder="1" applyAlignment="1">
      <alignment horizontal="center" vertical="center"/>
    </xf>
    <xf numFmtId="0" fontId="71" fillId="30" borderId="46" xfId="6" applyFont="1" applyFill="1" applyBorder="1" applyAlignment="1">
      <alignment horizontal="center" vertical="center"/>
    </xf>
    <xf numFmtId="49" fontId="71" fillId="30" borderId="4" xfId="6" applyNumberFormat="1" applyFont="1" applyFill="1" applyBorder="1" applyAlignment="1" applyProtection="1">
      <alignment horizontal="left" vertical="center"/>
      <protection locked="0"/>
    </xf>
    <xf numFmtId="176" fontId="71" fillId="28" borderId="0" xfId="6" applyNumberFormat="1" applyFont="1" applyFill="1" applyAlignment="1" applyProtection="1">
      <alignment vertical="center"/>
      <protection locked="0"/>
    </xf>
    <xf numFmtId="14" fontId="71" fillId="0" borderId="0" xfId="6" applyNumberFormat="1" applyFont="1"/>
    <xf numFmtId="0" fontId="71" fillId="28" borderId="93" xfId="6" applyFont="1" applyFill="1" applyBorder="1" applyAlignment="1" applyProtection="1">
      <alignment horizontal="center" vertical="center"/>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vertical="center"/>
      <protection locked="0"/>
    </xf>
    <xf numFmtId="0" fontId="70" fillId="0" borderId="0" xfId="6" applyFont="1" applyAlignment="1">
      <alignment vertical="center"/>
    </xf>
    <xf numFmtId="0" fontId="79" fillId="0" borderId="0" xfId="6" applyFont="1" applyAlignment="1">
      <alignment horizontal="center" vertical="center"/>
    </xf>
    <xf numFmtId="0" fontId="71" fillId="0" borderId="0" xfId="6" applyFont="1" applyAlignment="1">
      <alignment horizontal="left" vertical="center"/>
    </xf>
    <xf numFmtId="0" fontId="86" fillId="0" borderId="0" xfId="6" applyFont="1" applyAlignment="1">
      <alignment horizontal="left" vertical="center"/>
    </xf>
    <xf numFmtId="0" fontId="87" fillId="0" borderId="0" xfId="6" applyFont="1" applyAlignment="1">
      <alignment horizontal="left" vertical="center"/>
    </xf>
    <xf numFmtId="0" fontId="88" fillId="0" borderId="0" xfId="6" applyFont="1"/>
    <xf numFmtId="0" fontId="86" fillId="0" borderId="0" xfId="6" applyFont="1"/>
    <xf numFmtId="0" fontId="87" fillId="0" borderId="0" xfId="6" applyFont="1"/>
    <xf numFmtId="49" fontId="71" fillId="0" borderId="0" xfId="6" applyNumberFormat="1" applyFont="1"/>
    <xf numFmtId="49" fontId="71" fillId="30" borderId="96" xfId="6" applyNumberFormat="1" applyFont="1" applyFill="1" applyBorder="1" applyAlignment="1">
      <alignment horizontal="left" vertical="center"/>
    </xf>
    <xf numFmtId="49" fontId="71" fillId="0" borderId="0" xfId="6" applyNumberFormat="1" applyFont="1" applyAlignment="1">
      <alignment vertical="center"/>
    </xf>
    <xf numFmtId="49" fontId="71" fillId="30" borderId="93" xfId="6" applyNumberFormat="1" applyFont="1" applyFill="1" applyBorder="1" applyAlignment="1" applyProtection="1">
      <alignment horizontal="left" vertical="center"/>
      <protection locked="0"/>
    </xf>
    <xf numFmtId="49" fontId="71" fillId="30" borderId="93" xfId="6" applyNumberFormat="1" applyFont="1" applyFill="1" applyBorder="1" applyAlignment="1" applyProtection="1">
      <alignment horizontal="center" vertical="center"/>
      <protection locked="0"/>
    </xf>
    <xf numFmtId="49" fontId="71" fillId="0" borderId="4" xfId="6" applyNumberFormat="1" applyFont="1" applyBorder="1" applyAlignment="1">
      <alignment vertical="center"/>
    </xf>
    <xf numFmtId="49" fontId="79" fillId="0" borderId="0" xfId="6" applyNumberFormat="1" applyFont="1" applyAlignment="1">
      <alignment vertical="center"/>
    </xf>
    <xf numFmtId="49" fontId="89" fillId="30" borderId="0" xfId="6" applyNumberFormat="1" applyFont="1" applyFill="1" applyAlignment="1">
      <alignment vertical="center"/>
    </xf>
    <xf numFmtId="49" fontId="85" fillId="30" borderId="0" xfId="6" applyNumberFormat="1" applyFont="1" applyFill="1" applyAlignment="1">
      <alignment vertical="center"/>
    </xf>
    <xf numFmtId="49" fontId="71" fillId="30" borderId="0" xfId="6" applyNumberFormat="1" applyFont="1" applyFill="1" applyAlignment="1" applyProtection="1">
      <alignment horizontal="center" vertical="center" shrinkToFit="1"/>
      <protection locked="0"/>
    </xf>
    <xf numFmtId="49" fontId="71" fillId="28" borderId="4" xfId="6" applyNumberFormat="1" applyFont="1" applyFill="1" applyBorder="1" applyAlignment="1">
      <alignment vertical="center"/>
    </xf>
    <xf numFmtId="49" fontId="71" fillId="28" borderId="4" xfId="6" applyNumberFormat="1" applyFont="1" applyFill="1" applyBorder="1" applyAlignment="1">
      <alignment horizontal="center" vertical="center"/>
    </xf>
    <xf numFmtId="49" fontId="71" fillId="28" borderId="4" xfId="6" applyNumberFormat="1" applyFont="1" applyFill="1" applyBorder="1" applyAlignment="1" applyProtection="1">
      <alignment horizontal="center" vertical="center" shrinkToFit="1"/>
      <protection locked="0"/>
    </xf>
    <xf numFmtId="49" fontId="71" fillId="30" borderId="0" xfId="6" applyNumberFormat="1" applyFont="1" applyFill="1" applyAlignment="1" applyProtection="1">
      <alignment vertical="center"/>
      <protection locked="0"/>
    </xf>
    <xf numFmtId="186" fontId="71" fillId="30" borderId="0" xfId="6" applyNumberFormat="1" applyFont="1" applyFill="1" applyAlignment="1" applyProtection="1">
      <alignment vertical="center"/>
      <protection locked="0"/>
    </xf>
    <xf numFmtId="49" fontId="71" fillId="30" borderId="4" xfId="6" applyNumberFormat="1" applyFont="1" applyFill="1" applyBorder="1" applyAlignment="1" applyProtection="1">
      <alignment horizontal="center" vertical="center"/>
      <protection locked="0"/>
    </xf>
    <xf numFmtId="186" fontId="71" fillId="30" borderId="4" xfId="6" applyNumberFormat="1" applyFont="1" applyFill="1" applyBorder="1" applyAlignment="1" applyProtection="1">
      <alignment vertical="center"/>
      <protection locked="0"/>
    </xf>
    <xf numFmtId="49" fontId="71" fillId="0" borderId="93" xfId="6" applyNumberFormat="1" applyFont="1" applyBorder="1" applyAlignment="1">
      <alignment horizontal="justify" wrapText="1"/>
    </xf>
    <xf numFmtId="49" fontId="71" fillId="0" borderId="0" xfId="6" applyNumberFormat="1" applyFont="1" applyAlignment="1">
      <alignment horizontal="justify" wrapText="1"/>
    </xf>
    <xf numFmtId="49" fontId="71" fillId="0" borderId="0" xfId="6" applyNumberFormat="1" applyFont="1" applyAlignment="1">
      <alignment horizontal="justify"/>
    </xf>
    <xf numFmtId="49" fontId="71" fillId="28" borderId="96" xfId="6" applyNumberFormat="1" applyFont="1" applyFill="1" applyBorder="1" applyAlignment="1" applyProtection="1">
      <alignment vertical="center"/>
      <protection locked="0"/>
    </xf>
    <xf numFmtId="49" fontId="71" fillId="30" borderId="96" xfId="6" applyNumberFormat="1" applyFont="1" applyFill="1" applyBorder="1" applyAlignment="1">
      <alignment horizontal="center" vertical="center"/>
    </xf>
    <xf numFmtId="0" fontId="71" fillId="28" borderId="4" xfId="6" applyFont="1" applyFill="1" applyBorder="1" applyAlignment="1" applyProtection="1">
      <alignment horizontal="center" vertical="center"/>
      <protection locked="0"/>
    </xf>
    <xf numFmtId="49" fontId="79" fillId="30" borderId="93" xfId="6" applyNumberFormat="1" applyFont="1" applyFill="1" applyBorder="1" applyAlignment="1">
      <alignment vertical="center"/>
    </xf>
    <xf numFmtId="0" fontId="71" fillId="28" borderId="96" xfId="6" applyFont="1" applyFill="1" applyBorder="1" applyAlignment="1">
      <alignment vertical="center"/>
    </xf>
    <xf numFmtId="0" fontId="71" fillId="30" borderId="93" xfId="6" applyFont="1" applyFill="1" applyBorder="1" applyAlignment="1" applyProtection="1">
      <alignment vertical="center" shrinkToFit="1"/>
      <protection locked="0"/>
    </xf>
    <xf numFmtId="0" fontId="33" fillId="0" borderId="0" xfId="10"/>
    <xf numFmtId="0" fontId="71" fillId="30" borderId="4" xfId="6" applyFont="1" applyFill="1" applyBorder="1" applyAlignment="1">
      <alignment horizontal="left" vertical="center"/>
    </xf>
    <xf numFmtId="0" fontId="79" fillId="30" borderId="4" xfId="6" applyFont="1" applyFill="1" applyBorder="1" applyAlignment="1">
      <alignment vertical="center"/>
    </xf>
    <xf numFmtId="0" fontId="79" fillId="30" borderId="4" xfId="6" applyFont="1" applyFill="1" applyBorder="1" applyAlignment="1">
      <alignment horizontal="left" vertical="center"/>
    </xf>
    <xf numFmtId="0" fontId="81" fillId="0" borderId="0" xfId="6" applyFont="1" applyAlignment="1">
      <alignment horizontal="right" vertical="top"/>
    </xf>
    <xf numFmtId="0" fontId="81" fillId="0" borderId="0" xfId="6" applyFont="1" applyAlignment="1">
      <alignment wrapText="1"/>
    </xf>
    <xf numFmtId="0" fontId="81" fillId="0" borderId="0" xfId="6" applyFont="1" applyAlignment="1">
      <alignment vertical="top" wrapText="1"/>
    </xf>
    <xf numFmtId="49" fontId="76" fillId="30" borderId="0" xfId="11" applyNumberFormat="1" applyFont="1" applyFill="1" applyAlignment="1">
      <alignment horizontal="left" vertical="center"/>
    </xf>
    <xf numFmtId="49" fontId="71" fillId="30" borderId="0" xfId="11" applyNumberFormat="1" applyFont="1" applyFill="1">
      <alignment vertical="center"/>
    </xf>
    <xf numFmtId="0" fontId="73" fillId="30" borderId="0" xfId="11" applyFont="1" applyFill="1">
      <alignment vertical="center"/>
    </xf>
    <xf numFmtId="49" fontId="90" fillId="30" borderId="0" xfId="11" applyNumberFormat="1" applyFont="1" applyFill="1" applyAlignment="1">
      <alignment horizontal="left" vertical="center"/>
    </xf>
    <xf numFmtId="49" fontId="90" fillId="30" borderId="0" xfId="11" applyNumberFormat="1" applyFont="1" applyFill="1">
      <alignment vertical="center"/>
    </xf>
    <xf numFmtId="0" fontId="91" fillId="30" borderId="0" xfId="11" applyFont="1" applyFill="1">
      <alignment vertical="center"/>
    </xf>
    <xf numFmtId="49" fontId="71" fillId="30" borderId="0" xfId="11" applyNumberFormat="1" applyFont="1" applyFill="1" applyAlignment="1">
      <alignment vertical="center" textRotation="255"/>
    </xf>
    <xf numFmtId="49" fontId="71" fillId="30" borderId="0" xfId="11" applyNumberFormat="1" applyFont="1" applyFill="1" applyAlignment="1">
      <alignment vertical="center" shrinkToFit="1"/>
    </xf>
    <xf numFmtId="49" fontId="71" fillId="30" borderId="0" xfId="11" applyNumberFormat="1" applyFont="1" applyFill="1" applyAlignment="1">
      <alignment horizontal="center" vertical="center"/>
    </xf>
    <xf numFmtId="0" fontId="71" fillId="28" borderId="93" xfId="11" applyFont="1" applyFill="1" applyBorder="1">
      <alignment vertical="center"/>
    </xf>
    <xf numFmtId="0" fontId="71" fillId="28" borderId="0" xfId="11" applyFont="1" applyFill="1">
      <alignment vertical="center"/>
    </xf>
    <xf numFmtId="0" fontId="71" fillId="28" borderId="0" xfId="11" applyFont="1" applyFill="1" applyAlignment="1">
      <alignment horizontal="center" vertical="center"/>
    </xf>
    <xf numFmtId="49" fontId="71" fillId="28" borderId="0" xfId="11" applyNumberFormat="1" applyFont="1" applyFill="1" applyAlignment="1">
      <alignment horizontal="left" vertical="center"/>
    </xf>
    <xf numFmtId="0" fontId="71" fillId="28" borderId="0" xfId="11" applyFont="1" applyFill="1" applyAlignment="1">
      <alignment horizontal="left" vertical="center"/>
    </xf>
    <xf numFmtId="0" fontId="71" fillId="28" borderId="0" xfId="11" applyFont="1" applyFill="1" applyAlignment="1">
      <alignment vertical="center" shrinkToFit="1"/>
    </xf>
    <xf numFmtId="0" fontId="71" fillId="28" borderId="0" xfId="11" applyFont="1" applyFill="1" applyAlignment="1" applyProtection="1">
      <alignment horizontal="center" vertical="center" shrinkToFit="1"/>
      <protection locked="0"/>
    </xf>
    <xf numFmtId="0" fontId="71" fillId="28" borderId="0" xfId="11" applyFont="1" applyFill="1" applyAlignment="1" applyProtection="1">
      <alignment horizontal="center" vertical="center"/>
      <protection locked="0"/>
    </xf>
    <xf numFmtId="0" fontId="71" fillId="28" borderId="0" xfId="11" applyFont="1" applyFill="1" applyAlignment="1">
      <alignment horizontal="left" vertical="center" shrinkToFit="1"/>
    </xf>
    <xf numFmtId="0" fontId="71" fillId="28" borderId="0" xfId="11" applyFont="1" applyFill="1" applyAlignment="1" applyProtection="1">
      <alignment vertical="center" shrinkToFit="1"/>
      <protection locked="0"/>
    </xf>
    <xf numFmtId="0" fontId="71" fillId="28" borderId="0" xfId="11" applyFont="1" applyFill="1" applyAlignment="1" applyProtection="1">
      <alignment horizontal="left" vertical="center"/>
      <protection locked="0"/>
    </xf>
    <xf numFmtId="0" fontId="71" fillId="28" borderId="4" xfId="11" applyFont="1" applyFill="1" applyBorder="1">
      <alignment vertical="center"/>
    </xf>
    <xf numFmtId="49" fontId="71" fillId="28" borderId="4" xfId="11" applyNumberFormat="1" applyFont="1" applyFill="1" applyBorder="1" applyAlignment="1">
      <alignment horizontal="left" vertical="center"/>
    </xf>
    <xf numFmtId="49" fontId="71" fillId="28" borderId="4" xfId="11" applyNumberFormat="1" applyFont="1" applyFill="1" applyBorder="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49" fontId="71" fillId="28" borderId="93" xfId="11" applyNumberFormat="1" applyFont="1" applyFill="1" applyBorder="1" applyAlignment="1">
      <alignment horizontal="left" vertical="center"/>
    </xf>
    <xf numFmtId="0" fontId="71" fillId="0" borderId="0" xfId="12" applyFont="1"/>
    <xf numFmtId="49" fontId="71" fillId="30" borderId="0" xfId="11" applyNumberFormat="1" applyFont="1" applyFill="1" applyAlignment="1">
      <alignment horizontal="left" vertical="center"/>
    </xf>
    <xf numFmtId="0" fontId="71" fillId="0" borderId="0" xfId="11" applyFont="1">
      <alignment vertical="center"/>
    </xf>
    <xf numFmtId="0" fontId="71" fillId="30" borderId="0" xfId="11" applyFont="1" applyFill="1" applyAlignment="1">
      <alignment horizontal="left" vertical="center"/>
    </xf>
    <xf numFmtId="0" fontId="71" fillId="0" borderId="0" xfId="11" applyFont="1" applyAlignment="1" applyProtection="1">
      <alignment vertical="center" shrinkToFit="1"/>
      <protection locked="0"/>
    </xf>
    <xf numFmtId="0" fontId="71" fillId="30" borderId="0" xfId="11" applyFont="1" applyFill="1" applyAlignment="1">
      <alignment horizontal="center" vertical="center"/>
    </xf>
    <xf numFmtId="0" fontId="71" fillId="30" borderId="0" xfId="11" applyFont="1" applyFill="1">
      <alignment vertical="center"/>
    </xf>
    <xf numFmtId="0" fontId="71" fillId="28" borderId="93" xfId="12" applyFont="1" applyFill="1" applyBorder="1" applyAlignment="1">
      <alignment vertical="center"/>
    </xf>
    <xf numFmtId="0" fontId="71" fillId="28" borderId="0" xfId="12" applyFont="1" applyFill="1" applyAlignment="1">
      <alignment vertical="center"/>
    </xf>
    <xf numFmtId="0" fontId="71" fillId="28" borderId="0" xfId="12" applyFont="1" applyFill="1" applyAlignment="1" applyProtection="1">
      <alignment horizontal="left" vertical="center" shrinkToFit="1"/>
      <protection locked="0"/>
    </xf>
    <xf numFmtId="0" fontId="71" fillId="28" borderId="0" xfId="12" applyFont="1" applyFill="1" applyAlignment="1">
      <alignment horizontal="center" vertical="center"/>
    </xf>
    <xf numFmtId="49" fontId="71" fillId="28" borderId="0" xfId="12" applyNumberFormat="1" applyFont="1" applyFill="1" applyAlignment="1">
      <alignment horizontal="left" vertical="center"/>
    </xf>
    <xf numFmtId="0" fontId="71" fillId="28" borderId="0" xfId="12" applyFont="1" applyFill="1" applyAlignment="1">
      <alignment horizontal="left" vertical="center"/>
    </xf>
    <xf numFmtId="0" fontId="71" fillId="28" borderId="4" xfId="12" applyFont="1" applyFill="1" applyBorder="1" applyAlignment="1">
      <alignment vertical="center"/>
    </xf>
    <xf numFmtId="49" fontId="71" fillId="28" borderId="4" xfId="12" applyNumberFormat="1" applyFont="1" applyFill="1" applyBorder="1" applyAlignment="1" applyProtection="1">
      <alignment horizontal="left" vertical="center"/>
      <protection locked="0"/>
    </xf>
    <xf numFmtId="0" fontId="71" fillId="30" borderId="0" xfId="11" applyFont="1" applyFill="1" applyAlignment="1" applyProtection="1">
      <alignment horizontal="right" vertical="center"/>
      <protection locked="0"/>
    </xf>
    <xf numFmtId="0" fontId="71" fillId="0" borderId="0" xfId="12" applyFont="1" applyAlignment="1">
      <alignment vertical="center"/>
    </xf>
    <xf numFmtId="0" fontId="71" fillId="28" borderId="0" xfId="12" applyFont="1" applyFill="1" applyAlignment="1" applyProtection="1">
      <alignment vertical="center" shrinkToFit="1"/>
      <protection locked="0"/>
    </xf>
    <xf numFmtId="0" fontId="71" fillId="28" borderId="0" xfId="12" applyFont="1" applyFill="1" applyAlignment="1" applyProtection="1">
      <alignment horizontal="center" vertical="center"/>
      <protection locked="0"/>
    </xf>
    <xf numFmtId="49" fontId="71" fillId="28" borderId="0" xfId="12" applyNumberFormat="1" applyFont="1" applyFill="1" applyAlignment="1" applyProtection="1">
      <alignment horizontal="left" vertical="center"/>
      <protection locked="0"/>
    </xf>
    <xf numFmtId="0" fontId="71" fillId="28" borderId="0" xfId="12" applyFont="1" applyFill="1" applyAlignment="1">
      <alignment horizontal="right" vertical="center"/>
    </xf>
    <xf numFmtId="0" fontId="71" fillId="28" borderId="0" xfId="11" applyFont="1" applyFill="1" applyAlignment="1">
      <alignment horizontal="right" vertical="center"/>
    </xf>
    <xf numFmtId="0" fontId="71" fillId="28" borderId="93" xfId="12" applyFont="1" applyFill="1" applyBorder="1" applyAlignment="1" applyProtection="1">
      <alignment vertical="center"/>
      <protection locked="0"/>
    </xf>
    <xf numFmtId="49" fontId="71" fillId="28" borderId="96" xfId="11" applyNumberFormat="1" applyFont="1" applyFill="1" applyBorder="1" applyAlignment="1">
      <alignment horizontal="left" vertical="center"/>
    </xf>
    <xf numFmtId="49" fontId="71" fillId="28" borderId="93" xfId="11" applyNumberFormat="1" applyFont="1" applyFill="1" applyBorder="1">
      <alignment vertical="center"/>
    </xf>
    <xf numFmtId="49" fontId="71" fillId="28" borderId="0" xfId="11" applyNumberFormat="1" applyFont="1" applyFill="1" applyAlignment="1" applyProtection="1">
      <alignment horizontal="center" vertical="center"/>
      <protection locked="0"/>
    </xf>
    <xf numFmtId="49" fontId="71" fillId="28" borderId="0" xfId="11" applyNumberFormat="1" applyFont="1" applyFill="1">
      <alignment vertical="center"/>
    </xf>
    <xf numFmtId="49" fontId="71" fillId="28" borderId="4" xfId="11" applyNumberFormat="1" applyFont="1" applyFill="1" applyBorder="1" applyAlignment="1" applyProtection="1">
      <alignment horizontal="center" vertical="center"/>
      <protection locked="0"/>
    </xf>
    <xf numFmtId="49" fontId="71" fillId="28" borderId="96" xfId="11" applyNumberFormat="1" applyFont="1" applyFill="1" applyBorder="1">
      <alignment vertical="center"/>
    </xf>
    <xf numFmtId="49" fontId="73" fillId="30" borderId="0" xfId="11" applyNumberFormat="1" applyFont="1" applyFill="1">
      <alignment vertical="center"/>
    </xf>
    <xf numFmtId="0" fontId="71" fillId="28" borderId="4" xfId="11" applyFont="1" applyFill="1" applyBorder="1" applyAlignment="1">
      <alignment horizontal="left" vertical="center"/>
    </xf>
    <xf numFmtId="49" fontId="71" fillId="28" borderId="4" xfId="11" applyNumberFormat="1" applyFont="1" applyFill="1" applyBorder="1">
      <alignment vertical="center"/>
    </xf>
    <xf numFmtId="186"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49" fontId="71" fillId="28" borderId="0" xfId="11" applyNumberFormat="1" applyFont="1" applyFill="1" applyProtection="1">
      <alignment vertical="center"/>
      <protection locked="0"/>
    </xf>
    <xf numFmtId="49" fontId="71" fillId="28" borderId="96" xfId="11" applyNumberFormat="1" applyFont="1" applyFill="1" applyBorder="1" applyAlignment="1">
      <alignment horizontal="center" vertical="center" shrinkToFit="1"/>
    </xf>
    <xf numFmtId="49" fontId="71" fillId="28" borderId="0" xfId="11" applyNumberFormat="1" applyFont="1" applyFill="1" applyAlignment="1">
      <alignment horizontal="right" vertical="center"/>
    </xf>
    <xf numFmtId="0" fontId="71" fillId="28" borderId="0" xfId="11" applyFont="1" applyFill="1" applyAlignment="1">
      <alignment horizontal="center" vertical="center" shrinkToFit="1"/>
    </xf>
    <xf numFmtId="49" fontId="71" fillId="28" borderId="0" xfId="11" applyNumberFormat="1" applyFont="1" applyFill="1" applyAlignment="1">
      <alignment horizontal="center" vertical="center" shrinkToFit="1"/>
    </xf>
    <xf numFmtId="49" fontId="71" fillId="28" borderId="4" xfId="11" applyNumberFormat="1" applyFont="1" applyFill="1" applyBorder="1" applyAlignment="1">
      <alignment horizontal="center" vertical="center"/>
    </xf>
    <xf numFmtId="49" fontId="71" fillId="28" borderId="4" xfId="11" applyNumberFormat="1" applyFont="1" applyFill="1" applyBorder="1" applyAlignment="1">
      <alignment horizontal="right" vertical="center"/>
    </xf>
    <xf numFmtId="49" fontId="85" fillId="28" borderId="0" xfId="11" applyNumberFormat="1" applyFont="1" applyFill="1" applyAlignment="1">
      <alignment horizontal="left" vertical="center"/>
    </xf>
    <xf numFmtId="49" fontId="85" fillId="28" borderId="0" xfId="13" applyNumberFormat="1" applyFont="1" applyFill="1" applyAlignment="1">
      <alignment vertical="center"/>
    </xf>
    <xf numFmtId="49" fontId="71" fillId="28" borderId="0" xfId="11" applyNumberFormat="1" applyFont="1" applyFill="1" applyAlignment="1" applyProtection="1">
      <alignment horizontal="center" vertical="center" shrinkToFit="1"/>
      <protection locked="0"/>
    </xf>
    <xf numFmtId="49" fontId="71" fillId="28" borderId="0" xfId="13" applyNumberFormat="1" applyFont="1" applyFill="1" applyAlignment="1">
      <alignment vertical="center"/>
    </xf>
    <xf numFmtId="49" fontId="71" fillId="28" borderId="0" xfId="13"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0" xfId="11" applyFont="1" applyFill="1" applyAlignment="1">
      <alignment vertical="top"/>
    </xf>
    <xf numFmtId="49" fontId="71" fillId="28" borderId="93" xfId="11" applyNumberFormat="1" applyFont="1" applyFill="1" applyBorder="1" applyAlignment="1">
      <alignment horizontal="right" vertical="center"/>
    </xf>
    <xf numFmtId="49" fontId="71" fillId="28" borderId="4" xfId="11" applyNumberFormat="1" applyFont="1" applyFill="1" applyBorder="1" applyAlignment="1" applyProtection="1">
      <alignment horizontal="right" vertical="center"/>
      <protection locked="0"/>
    </xf>
    <xf numFmtId="49" fontId="71" fillId="28" borderId="4" xfId="11" applyNumberFormat="1" applyFont="1" applyFill="1" applyBorder="1" applyAlignment="1">
      <alignment horizontal="center" vertical="center" shrinkToFit="1"/>
    </xf>
    <xf numFmtId="0" fontId="71" fillId="28" borderId="96" xfId="11" applyFont="1" applyFill="1" applyBorder="1" applyAlignment="1" applyProtection="1">
      <alignment horizontal="center" vertical="center"/>
      <protection locked="0"/>
    </xf>
    <xf numFmtId="49" fontId="71" fillId="27" borderId="99" xfId="6" applyNumberFormat="1" applyFont="1" applyFill="1" applyBorder="1" applyAlignment="1" applyProtection="1">
      <alignment horizontal="center" vertical="center"/>
      <protection locked="0"/>
    </xf>
    <xf numFmtId="0" fontId="43" fillId="0" borderId="100" xfId="6" applyFont="1" applyBorder="1" applyAlignment="1">
      <alignment horizontal="center" vertical="center"/>
    </xf>
    <xf numFmtId="0" fontId="73" fillId="30" borderId="51" xfId="11" applyFont="1" applyFill="1" applyBorder="1" applyAlignment="1">
      <alignment horizontal="right" vertical="center" wrapText="1"/>
    </xf>
    <xf numFmtId="49" fontId="71" fillId="28" borderId="4" xfId="6" applyNumberFormat="1" applyFont="1" applyFill="1" applyBorder="1" applyAlignment="1" applyProtection="1">
      <alignment horizontal="center" vertical="center"/>
      <protection locked="0"/>
    </xf>
    <xf numFmtId="49" fontId="71" fillId="27" borderId="65" xfId="6" applyNumberFormat="1" applyFont="1" applyFill="1" applyBorder="1" applyAlignment="1" applyProtection="1">
      <alignment horizontal="center" vertical="center"/>
      <protection locked="0"/>
    </xf>
    <xf numFmtId="0" fontId="43" fillId="0" borderId="101" xfId="6" applyFont="1" applyBorder="1" applyAlignment="1">
      <alignment horizontal="center" vertical="center"/>
    </xf>
    <xf numFmtId="0" fontId="73" fillId="30" borderId="51" xfId="11" applyFont="1" applyFill="1" applyBorder="1" applyAlignment="1">
      <alignment vertical="center" wrapText="1"/>
    </xf>
    <xf numFmtId="0" fontId="71" fillId="30" borderId="4" xfId="11" applyFont="1" applyFill="1" applyBorder="1">
      <alignment vertical="center"/>
    </xf>
    <xf numFmtId="0" fontId="71" fillId="30" borderId="93" xfId="11" applyFont="1" applyFill="1" applyBorder="1">
      <alignment vertical="center"/>
    </xf>
    <xf numFmtId="0" fontId="93" fillId="30" borderId="0" xfId="6" applyFont="1" applyFill="1" applyAlignment="1">
      <alignment vertical="center"/>
    </xf>
    <xf numFmtId="0" fontId="72" fillId="30" borderId="0" xfId="6" applyFont="1" applyFill="1"/>
    <xf numFmtId="0" fontId="94" fillId="30" borderId="0" xfId="6" applyFont="1" applyFill="1" applyAlignment="1">
      <alignment horizontal="center" vertical="center"/>
    </xf>
    <xf numFmtId="0" fontId="94" fillId="30" borderId="0" xfId="6" applyFont="1" applyFill="1"/>
    <xf numFmtId="0" fontId="72" fillId="30" borderId="46" xfId="6" applyFont="1" applyFill="1" applyBorder="1" applyAlignment="1">
      <alignment horizontal="center" vertical="center"/>
    </xf>
    <xf numFmtId="0" fontId="72" fillId="30" borderId="0" xfId="6" applyFont="1" applyFill="1" applyAlignment="1">
      <alignment horizontal="left" vertical="center" shrinkToFit="1"/>
    </xf>
    <xf numFmtId="0" fontId="72" fillId="30" borderId="0" xfId="6" applyFont="1" applyFill="1" applyAlignment="1">
      <alignment horizontal="left" vertical="center"/>
    </xf>
    <xf numFmtId="0" fontId="72" fillId="30" borderId="4" xfId="6" applyFont="1" applyFill="1" applyBorder="1" applyAlignment="1">
      <alignment horizontal="left" vertical="center"/>
    </xf>
    <xf numFmtId="0" fontId="72" fillId="30" borderId="46" xfId="6" applyFont="1" applyFill="1" applyBorder="1" applyAlignment="1">
      <alignment vertical="center"/>
    </xf>
    <xf numFmtId="0" fontId="95" fillId="30" borderId="0" xfId="6" applyFont="1" applyFill="1" applyAlignment="1">
      <alignment vertical="center"/>
    </xf>
    <xf numFmtId="0" fontId="72" fillId="30" borderId="4" xfId="6" applyFont="1" applyFill="1" applyBorder="1" applyAlignment="1">
      <alignment horizontal="center" vertical="center"/>
    </xf>
    <xf numFmtId="0" fontId="72" fillId="30" borderId="0" xfId="6" applyFont="1" applyFill="1" applyAlignment="1" applyProtection="1">
      <alignment horizontal="center" vertical="center"/>
      <protection locked="0"/>
    </xf>
    <xf numFmtId="0" fontId="72" fillId="30" borderId="4" xfId="6" applyFont="1" applyFill="1" applyBorder="1" applyAlignment="1" applyProtection="1">
      <alignment horizontal="left" vertical="center" shrinkToFit="1"/>
      <protection locked="0"/>
    </xf>
    <xf numFmtId="0" fontId="72" fillId="30" borderId="4" xfId="6" applyFont="1" applyFill="1" applyBorder="1" applyAlignment="1" applyProtection="1">
      <alignment vertical="center" shrinkToFit="1"/>
      <protection locked="0"/>
    </xf>
    <xf numFmtId="49" fontId="72" fillId="30" borderId="4" xfId="6" applyNumberFormat="1" applyFont="1" applyFill="1" applyBorder="1" applyAlignment="1">
      <alignment horizontal="center" vertical="center"/>
    </xf>
    <xf numFmtId="49" fontId="72" fillId="30" borderId="0" xfId="6" applyNumberFormat="1" applyFont="1" applyFill="1" applyAlignment="1">
      <alignment vertical="center"/>
    </xf>
    <xf numFmtId="49" fontId="72" fillId="0" borderId="0" xfId="6" applyNumberFormat="1" applyFont="1" applyAlignment="1" applyProtection="1">
      <alignment vertical="center"/>
      <protection locked="0"/>
    </xf>
    <xf numFmtId="0" fontId="72" fillId="31" borderId="0" xfId="6" applyFont="1" applyFill="1" applyAlignment="1" applyProtection="1">
      <alignment horizontal="center" vertical="center"/>
      <protection locked="0"/>
    </xf>
    <xf numFmtId="49" fontId="72" fillId="30" borderId="0" xfId="6" applyNumberFormat="1" applyFont="1" applyFill="1" applyAlignment="1" applyProtection="1">
      <alignment horizontal="center" vertical="center"/>
      <protection locked="0"/>
    </xf>
    <xf numFmtId="49" fontId="72" fillId="30" borderId="93" xfId="6" applyNumberFormat="1" applyFont="1" applyFill="1" applyBorder="1" applyAlignment="1">
      <alignment vertical="center"/>
    </xf>
    <xf numFmtId="49" fontId="72" fillId="28" borderId="0" xfId="6" applyNumberFormat="1" applyFont="1" applyFill="1" applyAlignment="1" applyProtection="1">
      <alignment vertical="center"/>
      <protection locked="0"/>
    </xf>
    <xf numFmtId="49" fontId="72" fillId="28" borderId="0" xfId="6" applyNumberFormat="1" applyFont="1" applyFill="1" applyAlignment="1" applyProtection="1">
      <alignment horizontal="left" vertical="center"/>
      <protection locked="0"/>
    </xf>
    <xf numFmtId="49" fontId="72" fillId="27" borderId="0" xfId="6" applyNumberFormat="1" applyFont="1" applyFill="1" applyAlignment="1">
      <alignment horizontal="center" vertical="center"/>
    </xf>
    <xf numFmtId="49" fontId="72" fillId="28" borderId="0" xfId="6" applyNumberFormat="1" applyFont="1" applyFill="1" applyAlignment="1">
      <alignment horizontal="left" vertical="center"/>
    </xf>
    <xf numFmtId="49" fontId="72" fillId="28" borderId="0" xfId="6" applyNumberFormat="1" applyFont="1" applyFill="1" applyAlignment="1">
      <alignment vertical="center"/>
    </xf>
    <xf numFmtId="0" fontId="72" fillId="28" borderId="0" xfId="6" applyFont="1" applyFill="1" applyAlignment="1" applyProtection="1">
      <alignment vertical="center"/>
      <protection locked="0"/>
    </xf>
    <xf numFmtId="0" fontId="72" fillId="28" borderId="0" xfId="6" applyFont="1" applyFill="1" applyAlignment="1">
      <alignment vertical="center"/>
    </xf>
    <xf numFmtId="49" fontId="72" fillId="30" borderId="0" xfId="6" applyNumberFormat="1" applyFont="1" applyFill="1" applyAlignment="1" applyProtection="1">
      <alignment vertical="center"/>
      <protection locked="0"/>
    </xf>
    <xf numFmtId="49" fontId="72" fillId="30" borderId="4" xfId="6" applyNumberFormat="1" applyFont="1" applyFill="1" applyBorder="1" applyAlignment="1">
      <alignment vertical="center"/>
    </xf>
    <xf numFmtId="0" fontId="72" fillId="28" borderId="4" xfId="6" applyFont="1" applyFill="1" applyBorder="1" applyAlignment="1">
      <alignment vertical="center"/>
    </xf>
    <xf numFmtId="49" fontId="72" fillId="28" borderId="4" xfId="6" applyNumberFormat="1" applyFont="1" applyFill="1" applyBorder="1" applyAlignment="1">
      <alignment vertical="center"/>
    </xf>
    <xf numFmtId="49" fontId="72" fillId="30" borderId="96" xfId="6" applyNumberFormat="1" applyFont="1" applyFill="1" applyBorder="1" applyAlignment="1">
      <alignment vertical="center"/>
    </xf>
    <xf numFmtId="49" fontId="72" fillId="30" borderId="96" xfId="6" applyNumberFormat="1" applyFont="1" applyFill="1" applyBorder="1" applyAlignment="1" applyProtection="1">
      <alignment vertical="center"/>
      <protection locked="0"/>
    </xf>
    <xf numFmtId="49" fontId="72" fillId="27" borderId="96" xfId="6" applyNumberFormat="1" applyFont="1" applyFill="1" applyBorder="1" applyAlignment="1">
      <alignment horizontal="center" vertical="center"/>
    </xf>
    <xf numFmtId="49" fontId="72" fillId="28" borderId="96" xfId="6" applyNumberFormat="1" applyFont="1" applyFill="1" applyBorder="1" applyAlignment="1" applyProtection="1">
      <alignment vertical="center"/>
      <protection locked="0"/>
    </xf>
    <xf numFmtId="0" fontId="72" fillId="28" borderId="96" xfId="6" applyFont="1" applyFill="1" applyBorder="1" applyAlignment="1" applyProtection="1">
      <alignment vertical="center"/>
      <protection locked="0"/>
    </xf>
    <xf numFmtId="49" fontId="72" fillId="28" borderId="96" xfId="6" applyNumberFormat="1" applyFont="1" applyFill="1" applyBorder="1" applyAlignment="1">
      <alignment vertical="center"/>
    </xf>
    <xf numFmtId="0" fontId="72" fillId="28" borderId="96" xfId="6" applyFont="1" applyFill="1" applyBorder="1" applyAlignment="1">
      <alignment vertical="center"/>
    </xf>
    <xf numFmtId="49" fontId="72" fillId="30" borderId="93" xfId="6" applyNumberFormat="1" applyFont="1" applyFill="1" applyBorder="1" applyAlignment="1" applyProtection="1">
      <alignment vertical="center"/>
      <protection locked="0"/>
    </xf>
    <xf numFmtId="49" fontId="72" fillId="30" borderId="93" xfId="6" applyNumberFormat="1" applyFont="1" applyFill="1" applyBorder="1" applyAlignment="1" applyProtection="1">
      <alignment horizontal="center" vertical="center"/>
      <protection locked="0"/>
    </xf>
    <xf numFmtId="49" fontId="72" fillId="30" borderId="93" xfId="6" applyNumberFormat="1" applyFont="1" applyFill="1" applyBorder="1" applyAlignment="1">
      <alignment horizontal="center" vertical="center"/>
    </xf>
    <xf numFmtId="49" fontId="72" fillId="30" borderId="0" xfId="6" applyNumberFormat="1" applyFont="1" applyFill="1" applyAlignment="1">
      <alignment horizontal="center" vertical="center"/>
    </xf>
    <xf numFmtId="0" fontId="96" fillId="0" borderId="0" xfId="6" applyFont="1" applyAlignment="1">
      <alignment horizontal="justify" vertical="center"/>
    </xf>
    <xf numFmtId="49" fontId="72" fillId="30" borderId="4" xfId="6" applyNumberFormat="1" applyFont="1" applyFill="1" applyBorder="1" applyAlignment="1" applyProtection="1">
      <alignment vertical="center"/>
      <protection locked="0"/>
    </xf>
    <xf numFmtId="49" fontId="72" fillId="30" borderId="4" xfId="6" applyNumberFormat="1" applyFont="1" applyFill="1" applyBorder="1" applyAlignment="1" applyProtection="1">
      <alignment horizontal="center" vertical="center"/>
      <protection locked="0"/>
    </xf>
    <xf numFmtId="49" fontId="93" fillId="30" borderId="0" xfId="6" applyNumberFormat="1" applyFont="1" applyFill="1" applyAlignment="1">
      <alignment vertical="center"/>
    </xf>
    <xf numFmtId="49" fontId="72" fillId="30" borderId="0" xfId="6" applyNumberFormat="1" applyFont="1" applyFill="1" applyAlignment="1">
      <alignment horizontal="left" vertical="center"/>
    </xf>
    <xf numFmtId="49" fontId="72" fillId="0" borderId="0" xfId="6" applyNumberFormat="1" applyFont="1" applyAlignment="1">
      <alignment vertical="center"/>
    </xf>
    <xf numFmtId="0" fontId="72" fillId="0" borderId="0" xfId="6" applyFont="1" applyAlignment="1" applyProtection="1">
      <alignment horizontal="center" vertical="center"/>
      <protection locked="0"/>
    </xf>
    <xf numFmtId="49" fontId="97" fillId="0" borderId="102" xfId="6" applyNumberFormat="1" applyFont="1" applyBorder="1" applyAlignment="1">
      <alignment horizontal="center" vertical="top" wrapText="1"/>
    </xf>
    <xf numFmtId="49" fontId="97" fillId="0" borderId="103" xfId="6" applyNumberFormat="1" applyFont="1" applyBorder="1" applyAlignment="1">
      <alignment horizontal="center" vertical="top" wrapText="1"/>
    </xf>
    <xf numFmtId="0" fontId="72" fillId="0" borderId="0" xfId="6" applyFont="1" applyAlignment="1">
      <alignment horizontal="center" vertical="center"/>
    </xf>
    <xf numFmtId="0" fontId="72" fillId="28" borderId="0" xfId="6" applyFont="1" applyFill="1" applyAlignment="1">
      <alignment horizontal="left" vertical="center"/>
    </xf>
    <xf numFmtId="0" fontId="72" fillId="30" borderId="0" xfId="6" applyFont="1" applyFill="1" applyAlignment="1" applyProtection="1">
      <alignment vertical="center"/>
      <protection locked="0"/>
    </xf>
    <xf numFmtId="0" fontId="72" fillId="30" borderId="0" xfId="6" applyFont="1" applyFill="1" applyAlignment="1">
      <alignment vertical="center" shrinkToFit="1"/>
    </xf>
    <xf numFmtId="0" fontId="72" fillId="30" borderId="0" xfId="6" applyFont="1" applyFill="1" applyAlignment="1">
      <alignment horizontal="center" vertical="center" shrinkToFit="1"/>
    </xf>
    <xf numFmtId="178" fontId="72" fillId="30" borderId="0" xfId="6" applyNumberFormat="1" applyFont="1" applyFill="1" applyAlignment="1" applyProtection="1">
      <alignment horizontal="center" vertical="center"/>
      <protection locked="0"/>
    </xf>
    <xf numFmtId="0" fontId="72" fillId="30" borderId="4" xfId="6" applyFont="1" applyFill="1" applyBorder="1" applyAlignment="1">
      <alignment horizontal="center" vertical="center" shrinkToFit="1"/>
    </xf>
    <xf numFmtId="0" fontId="72" fillId="28" borderId="93" xfId="6" applyFont="1" applyFill="1" applyBorder="1" applyAlignment="1" applyProtection="1">
      <alignment horizontal="center" vertical="center"/>
      <protection locked="0"/>
    </xf>
    <xf numFmtId="178" fontId="72" fillId="30" borderId="0" xfId="6" applyNumberFormat="1" applyFont="1" applyFill="1" applyAlignment="1" applyProtection="1">
      <alignment vertical="center"/>
      <protection locked="0"/>
    </xf>
    <xf numFmtId="3" fontId="72" fillId="28" borderId="0" xfId="6" applyNumberFormat="1" applyFont="1" applyFill="1" applyAlignment="1" applyProtection="1">
      <alignment vertical="center"/>
      <protection locked="0"/>
    </xf>
    <xf numFmtId="3" fontId="72" fillId="30" borderId="0" xfId="6" applyNumberFormat="1" applyFont="1" applyFill="1" applyAlignment="1" applyProtection="1">
      <alignment vertical="center"/>
      <protection locked="0"/>
    </xf>
    <xf numFmtId="3" fontId="72" fillId="30" borderId="0" xfId="6" applyNumberFormat="1" applyFont="1" applyFill="1" applyAlignment="1" applyProtection="1">
      <alignment horizontal="left" vertical="center"/>
      <protection locked="0"/>
    </xf>
    <xf numFmtId="0" fontId="72" fillId="31" borderId="0" xfId="6" applyFont="1" applyFill="1" applyAlignment="1" applyProtection="1">
      <alignment vertical="center" shrinkToFit="1"/>
      <protection locked="0"/>
    </xf>
    <xf numFmtId="0" fontId="72" fillId="28" borderId="0" xfId="6" applyFont="1" applyFill="1" applyAlignment="1" applyProtection="1">
      <alignment vertical="top" wrapText="1"/>
      <protection locked="0"/>
    </xf>
    <xf numFmtId="0" fontId="98" fillId="0" borderId="104" xfId="6" applyFont="1" applyBorder="1" applyAlignment="1">
      <alignment horizontal="left" vertical="top" wrapText="1"/>
    </xf>
    <xf numFmtId="0" fontId="100" fillId="0" borderId="102" xfId="6" applyFont="1" applyBorder="1" applyAlignment="1">
      <alignment horizontal="center" vertical="top" wrapText="1"/>
    </xf>
    <xf numFmtId="0" fontId="100" fillId="0" borderId="114" xfId="6" applyFont="1" applyBorder="1" applyAlignment="1">
      <alignment horizontal="left" vertical="top" wrapText="1"/>
    </xf>
    <xf numFmtId="0" fontId="100" fillId="0" borderId="0" xfId="6" applyFont="1" applyAlignment="1">
      <alignment horizontal="left" vertical="top" wrapText="1"/>
    </xf>
    <xf numFmtId="188" fontId="97" fillId="0" borderId="0" xfId="6" applyNumberFormat="1" applyFont="1" applyAlignment="1">
      <alignment horizontal="center" vertical="top" wrapText="1"/>
    </xf>
    <xf numFmtId="0" fontId="100" fillId="0" borderId="115" xfId="6" applyFont="1" applyBorder="1" applyAlignment="1">
      <alignment horizontal="left" vertical="top" wrapText="1"/>
    </xf>
    <xf numFmtId="0" fontId="33" fillId="0" borderId="115" xfId="6" applyBorder="1" applyAlignment="1">
      <alignment horizontal="left" vertical="top" wrapText="1"/>
    </xf>
    <xf numFmtId="0" fontId="100" fillId="0" borderId="121" xfId="6" applyFont="1" applyBorder="1" applyAlignment="1">
      <alignment horizontal="left" vertical="top" wrapText="1"/>
    </xf>
    <xf numFmtId="0" fontId="96" fillId="0" borderId="0" xfId="6" applyFont="1" applyAlignment="1">
      <alignment horizontal="left"/>
    </xf>
    <xf numFmtId="0" fontId="96" fillId="0" borderId="0" xfId="6" applyFont="1" applyAlignment="1">
      <alignment horizontal="justify"/>
    </xf>
    <xf numFmtId="0" fontId="96" fillId="0" borderId="0" xfId="6" applyFont="1"/>
    <xf numFmtId="0" fontId="96" fillId="0" borderId="0" xfId="6" quotePrefix="1" applyFont="1"/>
    <xf numFmtId="0" fontId="96" fillId="0" borderId="0" xfId="6" applyFont="1" applyAlignment="1">
      <alignment horizontal="right"/>
    </xf>
    <xf numFmtId="0" fontId="96" fillId="0" borderId="0" xfId="6" applyFont="1" applyAlignment="1">
      <alignment horizontal="right" vertical="top"/>
    </xf>
    <xf numFmtId="0" fontId="96" fillId="0" borderId="0" xfId="6" applyFont="1" applyAlignment="1">
      <alignment horizontal="center" vertical="center"/>
    </xf>
    <xf numFmtId="0" fontId="96" fillId="0" borderId="122" xfId="6" applyFont="1" applyBorder="1" applyAlignment="1">
      <alignment horizontal="center" vertical="top" wrapText="1"/>
    </xf>
    <xf numFmtId="0" fontId="96" fillId="0" borderId="122" xfId="6" quotePrefix="1" applyFont="1" applyBorder="1" applyAlignment="1">
      <alignment horizontal="center" vertical="top" wrapText="1"/>
    </xf>
    <xf numFmtId="0" fontId="96" fillId="0" borderId="122" xfId="6" applyFont="1" applyBorder="1" applyAlignment="1">
      <alignment horizontal="left" vertical="top" wrapText="1"/>
    </xf>
    <xf numFmtId="0" fontId="96" fillId="0" borderId="98" xfId="6" applyFont="1" applyBorder="1" applyAlignment="1">
      <alignment horizontal="left" vertical="top" wrapText="1"/>
    </xf>
    <xf numFmtId="0" fontId="96" fillId="0" borderId="23" xfId="6" applyFont="1" applyBorder="1" applyAlignment="1">
      <alignment horizontal="left" vertical="top" wrapText="1"/>
    </xf>
    <xf numFmtId="0" fontId="96" fillId="0" borderId="23" xfId="6" applyFont="1" applyBorder="1" applyAlignment="1">
      <alignment vertical="top" wrapText="1"/>
    </xf>
    <xf numFmtId="0" fontId="96" fillId="0" borderId="24" xfId="6" applyFont="1" applyBorder="1" applyAlignment="1">
      <alignment vertical="top" wrapText="1"/>
    </xf>
    <xf numFmtId="0" fontId="96" fillId="0" borderId="24" xfId="6" applyFont="1" applyBorder="1" applyAlignment="1">
      <alignment horizontal="left" vertical="top" wrapText="1"/>
    </xf>
    <xf numFmtId="0" fontId="96" fillId="0" borderId="0" xfId="6" applyFont="1" applyAlignment="1">
      <alignment horizontal="left" vertical="top"/>
    </xf>
    <xf numFmtId="0" fontId="96" fillId="0" borderId="0" xfId="6" applyFont="1" applyAlignment="1">
      <alignment vertical="top"/>
    </xf>
    <xf numFmtId="0" fontId="96" fillId="0" borderId="0" xfId="6" quotePrefix="1" applyFont="1" applyAlignment="1">
      <alignment horizontal="left" vertical="top"/>
    </xf>
    <xf numFmtId="0" fontId="82" fillId="28" borderId="0" xfId="14" applyFont="1" applyFill="1" applyAlignment="1">
      <alignment vertical="center"/>
    </xf>
    <xf numFmtId="0" fontId="81" fillId="28" borderId="0" xfId="15" applyFont="1" applyFill="1" applyAlignment="1">
      <alignment vertical="center"/>
    </xf>
    <xf numFmtId="0" fontId="81" fillId="28" borderId="0" xfId="15" applyFont="1" applyFill="1" applyAlignment="1">
      <alignment horizontal="right" vertical="center"/>
    </xf>
    <xf numFmtId="0" fontId="81" fillId="0" borderId="0" xfId="15" applyFont="1" applyAlignment="1">
      <alignment vertical="center"/>
    </xf>
    <xf numFmtId="0" fontId="101" fillId="28" borderId="0" xfId="14" applyFont="1" applyFill="1" applyAlignment="1">
      <alignment horizontal="left" vertical="center"/>
    </xf>
    <xf numFmtId="0" fontId="101" fillId="28" borderId="0" xfId="14" applyFont="1" applyFill="1" applyAlignment="1">
      <alignment vertical="center"/>
    </xf>
    <xf numFmtId="0" fontId="81" fillId="28" borderId="0" xfId="14" applyFont="1" applyFill="1" applyAlignment="1">
      <alignment vertical="center"/>
    </xf>
    <xf numFmtId="0" fontId="103" fillId="28" borderId="0" xfId="15" applyFont="1" applyFill="1" applyAlignment="1">
      <alignment vertical="center"/>
    </xf>
    <xf numFmtId="0" fontId="102" fillId="28" borderId="0" xfId="15" applyFont="1" applyFill="1" applyAlignment="1">
      <alignment horizontal="left" vertical="center" wrapText="1"/>
    </xf>
    <xf numFmtId="0" fontId="81" fillId="28" borderId="0" xfId="15" applyFont="1" applyFill="1" applyAlignment="1">
      <alignment vertical="top" wrapText="1"/>
    </xf>
    <xf numFmtId="0" fontId="105" fillId="28" borderId="0" xfId="16" applyFont="1" applyFill="1" applyAlignment="1">
      <alignment vertical="top" wrapText="1"/>
    </xf>
    <xf numFmtId="0" fontId="81" fillId="28" borderId="92" xfId="15" applyFont="1" applyFill="1" applyBorder="1" applyAlignment="1">
      <alignment vertical="center"/>
    </xf>
    <xf numFmtId="0" fontId="81" fillId="28" borderId="93" xfId="15" applyFont="1" applyFill="1" applyBorder="1" applyAlignment="1">
      <alignment vertical="center"/>
    </xf>
    <xf numFmtId="0" fontId="81" fillId="28" borderId="93" xfId="15" applyFont="1" applyFill="1" applyBorder="1" applyAlignment="1">
      <alignment vertical="top" wrapText="1"/>
    </xf>
    <xf numFmtId="0" fontId="105" fillId="28" borderId="93" xfId="16" applyFont="1" applyFill="1" applyBorder="1" applyAlignment="1">
      <alignment vertical="top" wrapText="1"/>
    </xf>
    <xf numFmtId="0" fontId="81" fillId="28" borderId="94" xfId="15" applyFont="1" applyFill="1" applyBorder="1" applyAlignment="1">
      <alignment vertical="center"/>
    </xf>
    <xf numFmtId="0" fontId="81" fillId="28" borderId="31" xfId="15" applyFont="1" applyFill="1" applyBorder="1" applyAlignment="1">
      <alignment vertical="center"/>
    </xf>
    <xf numFmtId="0" fontId="81" fillId="27" borderId="0" xfId="15" applyFont="1" applyFill="1" applyAlignment="1">
      <alignment vertical="center"/>
    </xf>
    <xf numFmtId="0" fontId="81" fillId="28" borderId="0" xfId="15" applyFont="1" applyFill="1" applyAlignment="1">
      <alignment vertical="top"/>
    </xf>
    <xf numFmtId="0" fontId="81" fillId="28" borderId="32" xfId="15" applyFont="1" applyFill="1" applyBorder="1" applyAlignment="1">
      <alignment vertical="center"/>
    </xf>
    <xf numFmtId="0" fontId="81" fillId="28" borderId="4" xfId="15" applyFont="1" applyFill="1" applyBorder="1" applyAlignment="1">
      <alignment horizontal="center" vertical="center"/>
    </xf>
    <xf numFmtId="0" fontId="81" fillId="28" borderId="33" xfId="15" applyFont="1" applyFill="1" applyBorder="1" applyAlignment="1">
      <alignment vertical="center"/>
    </xf>
    <xf numFmtId="0" fontId="81" fillId="28" borderId="4" xfId="15" applyFont="1" applyFill="1" applyBorder="1" applyAlignment="1">
      <alignment vertical="center"/>
    </xf>
    <xf numFmtId="0" fontId="81" fillId="28" borderId="34" xfId="15" applyFont="1" applyFill="1" applyBorder="1" applyAlignment="1">
      <alignment horizontal="center" vertical="center"/>
    </xf>
    <xf numFmtId="0" fontId="81" fillId="28" borderId="0" xfId="15" applyFont="1" applyFill="1" applyAlignment="1">
      <alignment horizontal="left" vertical="center"/>
    </xf>
    <xf numFmtId="0" fontId="81" fillId="0" borderId="0" xfId="15" applyFont="1"/>
    <xf numFmtId="49" fontId="81" fillId="0" borderId="0" xfId="15" quotePrefix="1" applyNumberFormat="1" applyFont="1" applyAlignment="1">
      <alignment vertical="center"/>
    </xf>
    <xf numFmtId="0" fontId="81" fillId="0" borderId="0" xfId="15" applyFont="1" applyAlignment="1">
      <alignment horizontal="center" vertical="center"/>
    </xf>
    <xf numFmtId="0" fontId="81" fillId="0" borderId="0" xfId="15" applyFont="1" applyAlignment="1" applyProtection="1">
      <alignment horizontal="left" vertical="center" shrinkToFit="1"/>
      <protection locked="0"/>
    </xf>
    <xf numFmtId="0" fontId="33" fillId="0" borderId="0" xfId="15" applyAlignment="1">
      <alignment horizontal="left" vertical="top"/>
    </xf>
    <xf numFmtId="0" fontId="66"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70" fillId="0" borderId="0" xfId="15" applyFont="1" applyAlignment="1">
      <alignment horizontal="left" vertical="center"/>
    </xf>
    <xf numFmtId="0" fontId="71" fillId="0" borderId="0" xfId="15" applyFont="1"/>
    <xf numFmtId="0" fontId="108" fillId="28" borderId="51" xfId="15" applyFont="1" applyFill="1" applyBorder="1" applyAlignment="1">
      <alignment vertical="center"/>
    </xf>
    <xf numFmtId="0" fontId="108" fillId="28" borderId="0" xfId="15" applyFont="1" applyFill="1" applyAlignment="1">
      <alignment vertical="center"/>
    </xf>
    <xf numFmtId="0" fontId="69" fillId="0" borderId="0" xfId="15" applyFont="1" applyAlignment="1">
      <alignment horizontal="left" vertical="top"/>
    </xf>
    <xf numFmtId="0" fontId="6" fillId="29" borderId="0" xfId="15" applyFont="1" applyFill="1" applyAlignment="1">
      <alignment horizontal="left" vertical="top"/>
    </xf>
    <xf numFmtId="0" fontId="113" fillId="28" borderId="166" xfId="15" applyFont="1" applyFill="1" applyBorder="1" applyAlignment="1">
      <alignment horizontal="center" vertical="center"/>
    </xf>
    <xf numFmtId="0" fontId="113" fillId="28" borderId="137" xfId="15" applyFont="1" applyFill="1" applyBorder="1" applyAlignment="1">
      <alignment horizontal="center" vertical="center"/>
    </xf>
    <xf numFmtId="0" fontId="113" fillId="28" borderId="161" xfId="15" applyFont="1" applyFill="1" applyBorder="1" applyAlignment="1">
      <alignment vertical="center"/>
    </xf>
    <xf numFmtId="0" fontId="113" fillId="28" borderId="136" xfId="15" applyFont="1" applyFill="1" applyBorder="1" applyAlignment="1">
      <alignment vertical="center"/>
    </xf>
    <xf numFmtId="0" fontId="113" fillId="28" borderId="167" xfId="15" applyFont="1" applyFill="1" applyBorder="1" applyAlignment="1">
      <alignment vertical="center"/>
    </xf>
    <xf numFmtId="0" fontId="44" fillId="27" borderId="23" xfId="15" applyFont="1" applyFill="1" applyBorder="1" applyAlignment="1">
      <alignment horizontal="center" vertical="center" wrapText="1"/>
    </xf>
    <xf numFmtId="0" fontId="44"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4" fillId="27" borderId="45" xfId="15" applyFont="1" applyFill="1" applyBorder="1" applyAlignment="1">
      <alignment horizontal="center" vertical="center" wrapText="1"/>
    </xf>
    <xf numFmtId="0" fontId="44"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8"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6" fillId="28" borderId="0" xfId="15" applyFont="1" applyFill="1" applyAlignment="1">
      <alignment vertical="center"/>
    </xf>
    <xf numFmtId="0" fontId="33" fillId="0" borderId="173" xfId="15" applyBorder="1" applyAlignment="1">
      <alignment vertical="center" wrapText="1"/>
    </xf>
    <xf numFmtId="0" fontId="33" fillId="0" borderId="76" xfId="15" applyBorder="1" applyAlignment="1">
      <alignment vertical="center" wrapText="1"/>
    </xf>
    <xf numFmtId="0" fontId="33" fillId="0" borderId="174" xfId="15" applyBorder="1" applyAlignment="1">
      <alignment vertical="center" wrapText="1"/>
    </xf>
    <xf numFmtId="0" fontId="66" fillId="0" borderId="31" xfId="15" applyFont="1" applyBorder="1" applyAlignment="1">
      <alignment vertical="center"/>
    </xf>
    <xf numFmtId="0" fontId="66" fillId="0" borderId="0" xfId="15" applyFont="1" applyAlignment="1">
      <alignment vertical="center"/>
    </xf>
    <xf numFmtId="0" fontId="66" fillId="0" borderId="52" xfId="15" applyFont="1" applyBorder="1" applyAlignment="1">
      <alignment vertical="center"/>
    </xf>
    <xf numFmtId="0" fontId="26" fillId="0" borderId="0" xfId="15" applyFont="1" applyAlignment="1">
      <alignment horizontal="left" vertical="top"/>
    </xf>
    <xf numFmtId="0" fontId="66" fillId="0" borderId="168" xfId="15" applyFont="1" applyBorder="1" applyAlignment="1">
      <alignment vertical="center"/>
    </xf>
    <xf numFmtId="0" fontId="35" fillId="28" borderId="166" xfId="15" applyFont="1" applyFill="1" applyBorder="1" applyAlignment="1">
      <alignment horizontal="center" vertical="center"/>
    </xf>
    <xf numFmtId="0" fontId="35" fillId="28" borderId="137" xfId="15" applyFont="1" applyFill="1" applyBorder="1" applyAlignment="1">
      <alignment horizontal="center" vertical="center"/>
    </xf>
    <xf numFmtId="0" fontId="66"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14" fillId="28" borderId="0" xfId="15" applyFont="1" applyFill="1" applyAlignment="1">
      <alignment vertical="center" wrapText="1"/>
    </xf>
    <xf numFmtId="0" fontId="114"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16" fillId="28" borderId="0" xfId="15" applyFont="1" applyFill="1" applyAlignment="1">
      <alignment horizontal="center" vertical="top"/>
    </xf>
    <xf numFmtId="0" fontId="33" fillId="28" borderId="4" xfId="15" applyFill="1" applyBorder="1" applyAlignment="1">
      <alignment horizontal="left" vertical="center"/>
    </xf>
    <xf numFmtId="0" fontId="117"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100" fillId="0" borderId="0" xfId="15" applyFont="1" applyAlignment="1">
      <alignment horizontal="left" vertical="top" wrapText="1" indent="1"/>
    </xf>
    <xf numFmtId="49" fontId="119"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9"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9"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9" xfId="15" applyFill="1" applyBorder="1" applyAlignment="1">
      <alignment vertical="center"/>
    </xf>
    <xf numFmtId="0" fontId="33" fillId="28" borderId="109" xfId="15" applyFill="1" applyBorder="1" applyAlignment="1">
      <alignment vertical="top"/>
    </xf>
    <xf numFmtId="0" fontId="33" fillId="28" borderId="110" xfId="15" applyFill="1" applyBorder="1" applyAlignment="1">
      <alignment vertical="top"/>
    </xf>
    <xf numFmtId="0" fontId="33" fillId="28" borderId="109" xfId="15" applyFill="1" applyBorder="1" applyAlignment="1">
      <alignment horizontal="left" vertical="center"/>
    </xf>
    <xf numFmtId="0" fontId="33" fillId="28" borderId="109" xfId="15" applyFill="1" applyBorder="1" applyAlignment="1">
      <alignment horizontal="left" vertical="top"/>
    </xf>
    <xf numFmtId="0" fontId="33" fillId="28" borderId="110" xfId="15" applyFill="1" applyBorder="1" applyAlignment="1">
      <alignment horizontal="left" vertical="top"/>
    </xf>
    <xf numFmtId="0" fontId="72" fillId="28" borderId="85" xfId="15" applyFont="1" applyFill="1" applyBorder="1" applyAlignment="1">
      <alignment horizontal="center" vertical="center" wrapText="1"/>
    </xf>
    <xf numFmtId="0" fontId="100" fillId="28" borderId="85" xfId="15" applyFont="1" applyFill="1" applyBorder="1" applyAlignment="1">
      <alignment horizontal="center" vertical="center" wrapText="1"/>
    </xf>
    <xf numFmtId="0" fontId="100" fillId="28" borderId="85" xfId="15" applyFont="1" applyFill="1" applyBorder="1" applyAlignment="1">
      <alignment vertical="center" wrapText="1"/>
    </xf>
    <xf numFmtId="0" fontId="100" fillId="28" borderId="117" xfId="15" applyFont="1" applyFill="1" applyBorder="1" applyAlignment="1">
      <alignment vertical="center" wrapText="1"/>
    </xf>
    <xf numFmtId="49" fontId="119"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9" fillId="27" borderId="0" xfId="15" applyFont="1" applyFill="1" applyAlignment="1">
      <alignment horizontal="center" vertical="center" wrapText="1"/>
    </xf>
    <xf numFmtId="0" fontId="33" fillId="28" borderId="32" xfId="15" applyFill="1" applyBorder="1" applyAlignment="1">
      <alignment horizontal="left" vertical="top"/>
    </xf>
    <xf numFmtId="0" fontId="119"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9"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9" fillId="28" borderId="93" xfId="15" applyFont="1" applyFill="1" applyBorder="1" applyAlignment="1">
      <alignment horizontal="center" vertical="center" wrapText="1"/>
    </xf>
    <xf numFmtId="0" fontId="119"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100" fillId="28" borderId="93" xfId="15" applyFont="1" applyFill="1" applyBorder="1" applyAlignment="1">
      <alignment vertical="center"/>
    </xf>
    <xf numFmtId="0" fontId="117" fillId="28" borderId="93" xfId="15" applyFont="1" applyFill="1" applyBorder="1" applyAlignment="1">
      <alignment vertical="center"/>
    </xf>
    <xf numFmtId="0" fontId="100" fillId="28" borderId="94" xfId="15" applyFont="1" applyFill="1" applyBorder="1" applyAlignment="1">
      <alignment vertical="center"/>
    </xf>
    <xf numFmtId="0" fontId="117" fillId="28" borderId="4" xfId="15" applyFont="1" applyFill="1" applyBorder="1" applyAlignment="1">
      <alignment horizontal="center" vertical="center"/>
    </xf>
    <xf numFmtId="0" fontId="100" fillId="28" borderId="4" xfId="15" applyFont="1" applyFill="1" applyBorder="1" applyAlignment="1">
      <alignment horizontal="center" vertical="center"/>
    </xf>
    <xf numFmtId="0" fontId="100" fillId="28" borderId="4" xfId="15" applyFont="1" applyFill="1" applyBorder="1" applyAlignment="1">
      <alignment horizontal="left" vertical="center"/>
    </xf>
    <xf numFmtId="0" fontId="100"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9"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20" fillId="0" borderId="0" xfId="15" applyFont="1" applyAlignment="1">
      <alignment horizontal="left" vertical="center"/>
    </xf>
    <xf numFmtId="0" fontId="120" fillId="0" borderId="0" xfId="15" applyFont="1" applyAlignment="1">
      <alignment horizontal="left" vertical="top"/>
    </xf>
    <xf numFmtId="0" fontId="121" fillId="0" borderId="0" xfId="15" applyFont="1" applyAlignment="1">
      <alignment horizontal="left" vertical="top"/>
    </xf>
    <xf numFmtId="0" fontId="120" fillId="0" borderId="0" xfId="15" applyFont="1" applyAlignment="1">
      <alignment horizontal="left" vertical="top" indent="9"/>
    </xf>
    <xf numFmtId="0" fontId="122" fillId="28" borderId="0" xfId="15" applyFont="1" applyFill="1" applyAlignment="1">
      <alignment horizontal="left" vertical="top" indent="9"/>
    </xf>
    <xf numFmtId="0" fontId="119" fillId="27" borderId="96" xfId="15" applyFont="1" applyFill="1" applyBorder="1" applyAlignment="1">
      <alignment horizontal="center" vertical="center" wrapText="1"/>
    </xf>
    <xf numFmtId="0" fontId="100" fillId="28" borderId="96" xfId="15" applyFont="1" applyFill="1" applyBorder="1" applyAlignment="1">
      <alignment vertical="center"/>
    </xf>
    <xf numFmtId="0" fontId="117" fillId="28" borderId="96" xfId="15" applyFont="1" applyFill="1" applyBorder="1" applyAlignment="1">
      <alignment horizontal="center" vertical="center"/>
    </xf>
    <xf numFmtId="0" fontId="119" fillId="28" borderId="96" xfId="15" applyFont="1" applyFill="1" applyBorder="1" applyAlignment="1">
      <alignment horizontal="center" vertical="center" wrapText="1"/>
    </xf>
    <xf numFmtId="0" fontId="117" fillId="28" borderId="96" xfId="15" applyFont="1" applyFill="1" applyBorder="1" applyAlignment="1">
      <alignment vertical="center"/>
    </xf>
    <xf numFmtId="0" fontId="100" fillId="28" borderId="97" xfId="15" applyFont="1" applyFill="1" applyBorder="1" applyAlignment="1">
      <alignment vertical="center"/>
    </xf>
    <xf numFmtId="0" fontId="100" fillId="28" borderId="4" xfId="15" applyFont="1" applyFill="1" applyBorder="1" applyAlignment="1">
      <alignment vertical="center"/>
    </xf>
    <xf numFmtId="0" fontId="117" fillId="28" borderId="4" xfId="15" applyFont="1" applyFill="1" applyBorder="1" applyAlignment="1">
      <alignment vertical="center"/>
    </xf>
    <xf numFmtId="0" fontId="100" fillId="28" borderId="34" xfId="15" applyFont="1" applyFill="1" applyBorder="1" applyAlignment="1">
      <alignment vertical="center"/>
    </xf>
    <xf numFmtId="0" fontId="72" fillId="28" borderId="93" xfId="15" applyFont="1" applyFill="1" applyBorder="1" applyAlignment="1">
      <alignment vertical="center"/>
    </xf>
    <xf numFmtId="0" fontId="100" fillId="28" borderId="93" xfId="15" applyFont="1" applyFill="1" applyBorder="1" applyAlignment="1">
      <alignment horizontal="left" vertical="center"/>
    </xf>
    <xf numFmtId="0" fontId="117" fillId="28" borderId="93" xfId="15" applyFont="1" applyFill="1" applyBorder="1" applyAlignment="1">
      <alignment horizontal="left" vertical="center"/>
    </xf>
    <xf numFmtId="0" fontId="100" fillId="28" borderId="0" xfId="15" applyFont="1" applyFill="1" applyAlignment="1">
      <alignment horizontal="left" vertical="center"/>
    </xf>
    <xf numFmtId="0" fontId="117" fillId="28" borderId="0" xfId="15" applyFont="1" applyFill="1" applyAlignment="1">
      <alignment horizontal="left" vertical="center"/>
    </xf>
    <xf numFmtId="0" fontId="100" fillId="28" borderId="32" xfId="15" applyFont="1" applyFill="1" applyBorder="1" applyAlignment="1">
      <alignment horizontal="left" vertical="center"/>
    </xf>
    <xf numFmtId="0" fontId="100" fillId="28" borderId="0" xfId="15" applyFont="1" applyFill="1" applyAlignment="1">
      <alignment vertical="center"/>
    </xf>
    <xf numFmtId="0" fontId="119" fillId="27" borderId="95" xfId="15" applyFont="1" applyFill="1" applyBorder="1" applyAlignment="1">
      <alignment horizontal="center" vertical="center" wrapText="1"/>
    </xf>
    <xf numFmtId="0" fontId="100" fillId="0" borderId="96" xfId="15" applyFont="1" applyBorder="1" applyAlignment="1">
      <alignment vertical="center"/>
    </xf>
    <xf numFmtId="0" fontId="33" fillId="28" borderId="96" xfId="15" applyFill="1" applyBorder="1" applyAlignment="1">
      <alignment horizontal="left" vertical="top"/>
    </xf>
    <xf numFmtId="0" fontId="117" fillId="28" borderId="82" xfId="15" applyFont="1" applyFill="1" applyBorder="1" applyAlignment="1">
      <alignment vertical="center"/>
    </xf>
    <xf numFmtId="0" fontId="100" fillId="28" borderId="82" xfId="15" applyFont="1" applyFill="1" applyBorder="1" applyAlignment="1">
      <alignment vertical="center"/>
    </xf>
    <xf numFmtId="0" fontId="100" fillId="28" borderId="119" xfId="15" applyFont="1" applyFill="1" applyBorder="1" applyAlignment="1">
      <alignment vertical="center"/>
    </xf>
    <xf numFmtId="0" fontId="72" fillId="28" borderId="85" xfId="15" applyFont="1" applyFill="1" applyBorder="1" applyAlignment="1">
      <alignment vertical="center"/>
    </xf>
    <xf numFmtId="0" fontId="100" fillId="28" borderId="85" xfId="15" applyFont="1" applyFill="1" applyBorder="1" applyAlignment="1">
      <alignment vertical="center"/>
    </xf>
    <xf numFmtId="0" fontId="117" fillId="28" borderId="85" xfId="15" applyFont="1" applyFill="1" applyBorder="1" applyAlignment="1">
      <alignment vertical="center"/>
    </xf>
    <xf numFmtId="0" fontId="100" fillId="28" borderId="117" xfId="15" applyFont="1" applyFill="1" applyBorder="1" applyAlignment="1">
      <alignment vertical="center"/>
    </xf>
    <xf numFmtId="0" fontId="33" fillId="28" borderId="82" xfId="15" applyFill="1" applyBorder="1" applyAlignment="1">
      <alignment vertical="center"/>
    </xf>
    <xf numFmtId="0" fontId="33" fillId="28" borderId="119" xfId="15" applyFill="1" applyBorder="1" applyAlignment="1">
      <alignment vertical="center"/>
    </xf>
    <xf numFmtId="0" fontId="100" fillId="28" borderId="109" xfId="15" applyFont="1" applyFill="1" applyBorder="1" applyAlignment="1">
      <alignment vertical="center"/>
    </xf>
    <xf numFmtId="0" fontId="117" fillId="28" borderId="109" xfId="15" applyFont="1" applyFill="1" applyBorder="1" applyAlignment="1">
      <alignment horizontal="center" vertical="center"/>
    </xf>
    <xf numFmtId="0" fontId="117" fillId="28" borderId="109" xfId="15" applyFont="1" applyFill="1" applyBorder="1" applyAlignment="1">
      <alignment vertical="center"/>
    </xf>
    <xf numFmtId="0" fontId="100" fillId="28" borderId="110" xfId="15" applyFont="1" applyFill="1" applyBorder="1" applyAlignment="1">
      <alignment vertical="center"/>
    </xf>
    <xf numFmtId="0" fontId="100" fillId="28" borderId="109" xfId="15" applyFont="1" applyFill="1" applyBorder="1" applyAlignment="1">
      <alignment horizontal="center" vertical="center"/>
    </xf>
    <xf numFmtId="0" fontId="119" fillId="27" borderId="68" xfId="15" applyFont="1" applyFill="1" applyBorder="1" applyAlignment="1">
      <alignment horizontal="center" vertical="center" wrapText="1"/>
    </xf>
    <xf numFmtId="0" fontId="117" fillId="28" borderId="112" xfId="15" applyFont="1" applyFill="1" applyBorder="1" applyAlignment="1">
      <alignment vertical="center"/>
    </xf>
    <xf numFmtId="0" fontId="100" fillId="28" borderId="112" xfId="15" applyFont="1" applyFill="1" applyBorder="1" applyAlignment="1">
      <alignment vertical="center"/>
    </xf>
    <xf numFmtId="0" fontId="119" fillId="28" borderId="68" xfId="15" applyFont="1" applyFill="1" applyBorder="1" applyAlignment="1">
      <alignment horizontal="center" vertical="center" wrapText="1"/>
    </xf>
    <xf numFmtId="0" fontId="117" fillId="28" borderId="112" xfId="15" applyFont="1" applyFill="1" applyBorder="1" applyAlignment="1">
      <alignment horizontal="center" vertical="center"/>
    </xf>
    <xf numFmtId="0" fontId="100" fillId="28" borderId="113" xfId="15" applyFont="1" applyFill="1" applyBorder="1" applyAlignment="1">
      <alignment vertical="center"/>
    </xf>
    <xf numFmtId="0" fontId="100" fillId="28" borderId="47" xfId="15" applyFont="1" applyFill="1" applyBorder="1" applyAlignment="1">
      <alignment horizontal="left" vertical="top" wrapText="1"/>
    </xf>
    <xf numFmtId="0" fontId="100" fillId="28" borderId="0" xfId="15" applyFont="1" applyFill="1" applyAlignment="1">
      <alignment horizontal="left" vertical="top" wrapText="1"/>
    </xf>
    <xf numFmtId="0" fontId="100" fillId="28" borderId="0" xfId="15" applyFont="1" applyFill="1" applyAlignment="1">
      <alignment horizontal="left" vertical="center" wrapText="1"/>
    </xf>
    <xf numFmtId="0" fontId="33" fillId="28" borderId="47" xfId="15" applyFill="1" applyBorder="1" applyAlignment="1">
      <alignment horizontal="left" vertical="top" wrapText="1"/>
    </xf>
    <xf numFmtId="0" fontId="100" fillId="0" borderId="0" xfId="15" applyFont="1" applyAlignment="1">
      <alignment horizontal="left" vertical="top" wrapText="1"/>
    </xf>
    <xf numFmtId="0" fontId="100" fillId="0" borderId="0" xfId="15" applyFont="1" applyAlignment="1">
      <alignment horizontal="center" vertical="top" wrapText="1"/>
    </xf>
    <xf numFmtId="0" fontId="124" fillId="0" borderId="0" xfId="15" applyFont="1"/>
    <xf numFmtId="0" fontId="33" fillId="0" borderId="0" xfId="15"/>
    <xf numFmtId="0" fontId="47" fillId="0" borderId="0" xfId="15" applyFont="1"/>
    <xf numFmtId="0" fontId="125" fillId="0" borderId="46" xfId="15" applyFont="1" applyBorder="1"/>
    <xf numFmtId="0" fontId="126" fillId="0" borderId="46" xfId="15" applyFont="1" applyBorder="1"/>
    <xf numFmtId="0" fontId="119" fillId="0" borderId="0" xfId="15" applyFont="1"/>
    <xf numFmtId="0" fontId="70" fillId="30" borderId="48" xfId="15" applyFont="1" applyFill="1" applyBorder="1" applyAlignment="1">
      <alignment vertical="center"/>
    </xf>
    <xf numFmtId="0" fontId="71" fillId="30" borderId="49" xfId="15" applyFont="1" applyFill="1" applyBorder="1" applyAlignment="1">
      <alignment vertical="center"/>
    </xf>
    <xf numFmtId="0" fontId="71" fillId="30" borderId="50" xfId="15" applyFont="1" applyFill="1" applyBorder="1" applyAlignment="1">
      <alignment vertical="center"/>
    </xf>
    <xf numFmtId="0" fontId="71" fillId="0" borderId="0" xfId="15" applyFont="1" applyAlignment="1">
      <alignment vertical="center"/>
    </xf>
    <xf numFmtId="0" fontId="72" fillId="0" borderId="0" xfId="15" applyFont="1" applyAlignment="1">
      <alignment vertical="center"/>
    </xf>
    <xf numFmtId="0" fontId="71" fillId="30" borderId="51" xfId="15" applyFont="1" applyFill="1" applyBorder="1" applyAlignment="1">
      <alignment vertical="center"/>
    </xf>
    <xf numFmtId="0" fontId="71" fillId="30" borderId="0" xfId="15" applyFont="1" applyFill="1" applyAlignment="1">
      <alignment vertical="center"/>
    </xf>
    <xf numFmtId="0" fontId="71" fillId="30" borderId="0" xfId="15" applyFont="1" applyFill="1" applyAlignment="1">
      <alignment vertical="center" shrinkToFit="1"/>
    </xf>
    <xf numFmtId="0" fontId="71" fillId="30" borderId="0" xfId="15" applyFont="1" applyFill="1" applyAlignment="1">
      <alignment horizontal="center" vertical="center"/>
    </xf>
    <xf numFmtId="0" fontId="71" fillId="30" borderId="52" xfId="15" applyFont="1" applyFill="1" applyBorder="1" applyAlignment="1">
      <alignment vertical="center"/>
    </xf>
    <xf numFmtId="0" fontId="71" fillId="30" borderId="0" xfId="15" applyFont="1" applyFill="1" applyAlignment="1">
      <alignment horizontal="left" vertical="center" shrinkToFit="1"/>
    </xf>
    <xf numFmtId="0" fontId="73" fillId="30" borderId="0" xfId="15" applyFont="1" applyFill="1" applyAlignment="1">
      <alignment horizontal="center" vertical="center"/>
    </xf>
    <xf numFmtId="49" fontId="71" fillId="0" borderId="0" xfId="15" applyNumberFormat="1" applyFont="1" applyAlignment="1" applyProtection="1">
      <alignment horizontal="left" vertical="center"/>
      <protection locked="0"/>
    </xf>
    <xf numFmtId="0" fontId="71" fillId="30" borderId="9" xfId="15" applyFont="1" applyFill="1" applyBorder="1" applyAlignment="1">
      <alignment vertical="center"/>
    </xf>
    <xf numFmtId="0" fontId="71" fillId="30" borderId="5" xfId="15" applyFont="1" applyFill="1" applyBorder="1" applyAlignment="1" applyProtection="1">
      <alignment vertical="center"/>
      <protection locked="0"/>
    </xf>
    <xf numFmtId="0" fontId="71" fillId="30" borderId="0" xfId="15" applyFont="1" applyFill="1" applyAlignment="1">
      <alignment horizontal="right" vertical="center"/>
    </xf>
    <xf numFmtId="0" fontId="71" fillId="30" borderId="5" xfId="15" applyFont="1" applyFill="1" applyBorder="1" applyAlignment="1">
      <alignment vertical="center"/>
    </xf>
    <xf numFmtId="0" fontId="71" fillId="30" borderId="49" xfId="15" applyFont="1" applyFill="1" applyBorder="1" applyAlignment="1" applyProtection="1">
      <alignment vertical="center"/>
      <protection locked="0"/>
    </xf>
    <xf numFmtId="0" fontId="72" fillId="0" borderId="0" xfId="15" applyFont="1"/>
    <xf numFmtId="0" fontId="76" fillId="30" borderId="0" xfId="15" applyFont="1" applyFill="1" applyAlignment="1">
      <alignment horizontal="justify" vertical="center"/>
    </xf>
    <xf numFmtId="0" fontId="76" fillId="30" borderId="0" xfId="15" applyFont="1" applyFill="1" applyAlignment="1">
      <alignment vertical="center"/>
    </xf>
    <xf numFmtId="0" fontId="71" fillId="30" borderId="0" xfId="15" applyFont="1" applyFill="1" applyAlignment="1">
      <alignment horizontal="justify"/>
    </xf>
    <xf numFmtId="0" fontId="71" fillId="30" borderId="0" xfId="15" applyFont="1" applyFill="1"/>
    <xf numFmtId="0" fontId="71" fillId="30" borderId="0" xfId="15" applyFont="1" applyFill="1" applyAlignment="1">
      <alignment horizontal="center"/>
    </xf>
    <xf numFmtId="0" fontId="95" fillId="0" borderId="0" xfId="15" applyFont="1"/>
    <xf numFmtId="0" fontId="71" fillId="30" borderId="0" xfId="15" applyFont="1" applyFill="1" applyAlignment="1">
      <alignment horizontal="justify" vertical="center"/>
    </xf>
    <xf numFmtId="0" fontId="71" fillId="28" borderId="0" xfId="15" applyFont="1" applyFill="1" applyAlignment="1" applyProtection="1">
      <alignment horizontal="center" vertical="center"/>
      <protection locked="0"/>
    </xf>
    <xf numFmtId="0" fontId="70" fillId="0" borderId="0" xfId="15" applyFont="1"/>
    <xf numFmtId="0" fontId="71" fillId="28" borderId="0" xfId="15" applyFont="1" applyFill="1" applyAlignment="1" applyProtection="1">
      <alignment vertical="center"/>
      <protection locked="0"/>
    </xf>
    <xf numFmtId="0" fontId="71" fillId="28" borderId="0" xfId="15" applyFont="1" applyFill="1" applyAlignment="1" applyProtection="1">
      <alignment horizontal="left" vertical="center"/>
      <protection locked="0"/>
    </xf>
    <xf numFmtId="0" fontId="71" fillId="30" borderId="4" xfId="15" applyFont="1" applyFill="1" applyBorder="1"/>
    <xf numFmtId="0" fontId="71" fillId="30" borderId="4" xfId="15" applyFont="1" applyFill="1" applyBorder="1" applyAlignment="1">
      <alignment horizontal="justify"/>
    </xf>
    <xf numFmtId="0" fontId="71" fillId="30" borderId="0" xfId="15" applyFont="1" applyFill="1" applyAlignment="1">
      <alignment horizontal="left" vertical="center"/>
    </xf>
    <xf numFmtId="0" fontId="71" fillId="0" borderId="0" xfId="15" applyFont="1" applyAlignment="1">
      <alignment horizontal="justify"/>
    </xf>
    <xf numFmtId="0" fontId="72" fillId="30" borderId="93" xfId="15" applyFont="1" applyFill="1" applyBorder="1" applyAlignment="1">
      <alignment vertical="center"/>
    </xf>
    <xf numFmtId="0" fontId="71" fillId="28" borderId="0" xfId="15" applyFont="1" applyFill="1" applyAlignment="1">
      <alignment horizontal="center" vertical="center"/>
    </xf>
    <xf numFmtId="0" fontId="71" fillId="28" borderId="0" xfId="15" applyFont="1" applyFill="1" applyAlignment="1">
      <alignment vertical="center"/>
    </xf>
    <xf numFmtId="49" fontId="71" fillId="30" borderId="0" xfId="15" applyNumberFormat="1" applyFont="1" applyFill="1" applyAlignment="1" applyProtection="1">
      <alignment horizontal="left" vertical="center"/>
      <protection locked="0"/>
    </xf>
    <xf numFmtId="49" fontId="71" fillId="30" borderId="0" xfId="15" applyNumberFormat="1" applyFont="1" applyFill="1" applyAlignment="1">
      <alignment horizontal="left" vertical="center"/>
    </xf>
    <xf numFmtId="0" fontId="71" fillId="28" borderId="93" xfId="15" applyFont="1" applyFill="1" applyBorder="1" applyAlignment="1">
      <alignment vertical="center"/>
    </xf>
    <xf numFmtId="0" fontId="71" fillId="28" borderId="0" xfId="15" applyFont="1" applyFill="1" applyAlignment="1">
      <alignment vertical="center" shrinkToFit="1"/>
    </xf>
    <xf numFmtId="0" fontId="72" fillId="0" borderId="46" xfId="15" applyFont="1" applyBorder="1" applyAlignment="1">
      <alignment vertical="center"/>
    </xf>
    <xf numFmtId="0" fontId="71" fillId="28" borderId="0" xfId="15" applyFont="1" applyFill="1" applyAlignment="1">
      <alignment horizontal="left" vertical="center" shrinkToFit="1"/>
    </xf>
    <xf numFmtId="49" fontId="71" fillId="28" borderId="0" xfId="15" applyNumberFormat="1" applyFont="1" applyFill="1" applyAlignment="1" applyProtection="1">
      <alignment horizontal="left" vertical="center"/>
      <protection locked="0"/>
    </xf>
    <xf numFmtId="49" fontId="71" fillId="28" borderId="0" xfId="15" applyNumberFormat="1" applyFont="1" applyFill="1" applyAlignment="1">
      <alignment horizontal="left" vertical="center"/>
    </xf>
    <xf numFmtId="0" fontId="71" fillId="28" borderId="4" xfId="15" applyFont="1" applyFill="1" applyBorder="1" applyAlignment="1">
      <alignment vertical="center"/>
    </xf>
    <xf numFmtId="0" fontId="71" fillId="28" borderId="0" xfId="15" applyFont="1" applyFill="1" applyAlignment="1">
      <alignment horizontal="right" vertical="center"/>
    </xf>
    <xf numFmtId="0" fontId="71" fillId="28" borderId="4" xfId="15" applyFont="1" applyFill="1" applyBorder="1" applyAlignment="1" applyProtection="1">
      <alignment horizontal="left" vertical="center"/>
      <protection locked="0"/>
    </xf>
    <xf numFmtId="0" fontId="71" fillId="30" borderId="93" xfId="15" applyFont="1" applyFill="1" applyBorder="1" applyAlignment="1">
      <alignment vertical="center"/>
    </xf>
    <xf numFmtId="0" fontId="71" fillId="30" borderId="4" xfId="15" applyFont="1" applyFill="1" applyBorder="1" applyAlignment="1">
      <alignment vertical="center"/>
    </xf>
    <xf numFmtId="0" fontId="71" fillId="30" borderId="205" xfId="15" applyFont="1" applyFill="1" applyBorder="1" applyAlignment="1">
      <alignment vertical="center"/>
    </xf>
    <xf numFmtId="0" fontId="71" fillId="30" borderId="3" xfId="15" applyFont="1" applyFill="1" applyBorder="1" applyAlignment="1">
      <alignment vertical="center"/>
    </xf>
    <xf numFmtId="0" fontId="72" fillId="30" borderId="0" xfId="15" applyFont="1" applyFill="1" applyAlignment="1">
      <alignment vertical="center"/>
    </xf>
    <xf numFmtId="0" fontId="72" fillId="30" borderId="3" xfId="15" applyFont="1" applyFill="1" applyBorder="1" applyAlignment="1">
      <alignment vertical="center"/>
    </xf>
    <xf numFmtId="49" fontId="72" fillId="0" borderId="0" xfId="15" applyNumberFormat="1" applyFont="1"/>
    <xf numFmtId="0" fontId="71" fillId="30" borderId="93" xfId="15" applyFont="1" applyFill="1" applyBorder="1" applyAlignment="1" applyProtection="1">
      <alignment vertical="center" shrinkToFit="1"/>
      <protection locked="0"/>
    </xf>
    <xf numFmtId="0" fontId="73" fillId="28" borderId="0" xfId="15" applyFont="1" applyFill="1" applyAlignment="1">
      <alignment vertical="center"/>
    </xf>
    <xf numFmtId="0" fontId="71" fillId="28" borderId="0" xfId="15" applyFont="1" applyFill="1" applyAlignment="1">
      <alignment horizontal="left" vertical="center"/>
    </xf>
    <xf numFmtId="0" fontId="71" fillId="28" borderId="93" xfId="15" applyFont="1" applyFill="1" applyBorder="1" applyAlignment="1" applyProtection="1">
      <alignment vertical="center" shrinkToFit="1"/>
      <protection locked="0"/>
    </xf>
    <xf numFmtId="0" fontId="71" fillId="30" borderId="4" xfId="15" applyFont="1" applyFill="1" applyBorder="1" applyAlignment="1">
      <alignment horizontal="left" vertical="center"/>
    </xf>
    <xf numFmtId="49" fontId="71" fillId="30" borderId="0" xfId="15" applyNumberFormat="1" applyFont="1" applyFill="1" applyAlignment="1">
      <alignment vertical="center"/>
    </xf>
    <xf numFmtId="49" fontId="71" fillId="30" borderId="93" xfId="15" applyNumberFormat="1" applyFont="1" applyFill="1" applyBorder="1" applyAlignment="1">
      <alignment vertical="center"/>
    </xf>
    <xf numFmtId="49" fontId="71" fillId="16" borderId="0" xfId="15" applyNumberFormat="1" applyFont="1" applyFill="1" applyAlignment="1">
      <alignment vertical="center"/>
    </xf>
    <xf numFmtId="49" fontId="71" fillId="30" borderId="4" xfId="15" applyNumberFormat="1" applyFont="1" applyFill="1" applyBorder="1" applyAlignment="1">
      <alignment vertical="center"/>
    </xf>
    <xf numFmtId="49" fontId="71" fillId="28" borderId="0" xfId="15" applyNumberFormat="1" applyFont="1" applyFill="1" applyAlignment="1" applyProtection="1">
      <alignment horizontal="center" vertical="center"/>
      <protection locked="0"/>
    </xf>
    <xf numFmtId="49" fontId="71" fillId="28" borderId="4" xfId="15" applyNumberFormat="1" applyFont="1" applyFill="1" applyBorder="1" applyAlignment="1" applyProtection="1">
      <alignment horizontal="center" vertical="center"/>
      <protection locked="0"/>
    </xf>
    <xf numFmtId="0" fontId="71" fillId="28" borderId="4" xfId="15" applyFont="1" applyFill="1" applyBorder="1" applyAlignment="1" applyProtection="1">
      <alignment horizontal="center" vertical="center"/>
      <protection locked="0"/>
    </xf>
    <xf numFmtId="0" fontId="71" fillId="25" borderId="93" xfId="15" applyFont="1" applyFill="1" applyBorder="1" applyAlignment="1" applyProtection="1">
      <alignment horizontal="center" vertical="center"/>
      <protection locked="0"/>
    </xf>
    <xf numFmtId="0" fontId="71" fillId="30" borderId="93" xfId="15" applyFont="1" applyFill="1" applyBorder="1" applyAlignment="1">
      <alignment horizontal="center" vertical="center"/>
    </xf>
    <xf numFmtId="0" fontId="71" fillId="30" borderId="4" xfId="15" applyFont="1" applyFill="1" applyBorder="1" applyAlignment="1">
      <alignment horizontal="center" vertical="center"/>
    </xf>
    <xf numFmtId="14" fontId="71" fillId="0" borderId="0" xfId="15" applyNumberFormat="1" applyFont="1" applyAlignment="1">
      <alignment horizontal="center"/>
    </xf>
    <xf numFmtId="0" fontId="71" fillId="0" borderId="0" xfId="15" applyFont="1" applyAlignment="1">
      <alignment horizontal="center"/>
    </xf>
    <xf numFmtId="0" fontId="71" fillId="25" borderId="0" xfId="15" applyFont="1" applyFill="1" applyAlignment="1" applyProtection="1">
      <alignment horizontal="center" vertical="center"/>
      <protection locked="0"/>
    </xf>
    <xf numFmtId="49" fontId="71" fillId="27" borderId="0" xfId="15" applyNumberFormat="1" applyFont="1" applyFill="1" applyAlignment="1" applyProtection="1">
      <alignment horizontal="center" vertical="center"/>
      <protection locked="0"/>
    </xf>
    <xf numFmtId="0" fontId="127" fillId="30" borderId="0" xfId="15" applyFont="1" applyFill="1" applyAlignment="1">
      <alignment vertical="center"/>
    </xf>
    <xf numFmtId="0" fontId="128" fillId="0" borderId="0" xfId="15" applyFont="1" applyAlignment="1">
      <alignment vertical="center"/>
    </xf>
    <xf numFmtId="0" fontId="128" fillId="28" borderId="0" xfId="15" applyFont="1" applyFill="1" applyAlignment="1">
      <alignment vertical="center"/>
    </xf>
    <xf numFmtId="0" fontId="128" fillId="0" borderId="0" xfId="15" applyFont="1" applyAlignment="1">
      <alignment vertical="center" wrapText="1"/>
    </xf>
    <xf numFmtId="0" fontId="128" fillId="0" borderId="168" xfId="15" applyFont="1" applyBorder="1" applyAlignment="1">
      <alignment vertical="center" wrapText="1"/>
    </xf>
    <xf numFmtId="0" fontId="128" fillId="0" borderId="5" xfId="15" applyFont="1" applyBorder="1" applyAlignment="1">
      <alignment vertical="center" wrapText="1"/>
    </xf>
    <xf numFmtId="0" fontId="128" fillId="0" borderId="164" xfId="15" applyFont="1" applyBorder="1" applyAlignment="1">
      <alignment vertical="center" wrapText="1"/>
    </xf>
    <xf numFmtId="0" fontId="81" fillId="0" borderId="0" xfId="15" applyFont="1" applyAlignment="1">
      <alignment horizontal="right" vertical="top"/>
    </xf>
    <xf numFmtId="0" fontId="81" fillId="0" borderId="0" xfId="15" applyFont="1" applyAlignment="1">
      <alignment wrapText="1"/>
    </xf>
    <xf numFmtId="0" fontId="81"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0" fontId="132" fillId="35" borderId="122" xfId="15" applyFont="1" applyFill="1" applyBorder="1" applyAlignment="1">
      <alignment horizontal="center" vertical="center"/>
    </xf>
    <xf numFmtId="49" fontId="73" fillId="0" borderId="122" xfId="17" applyNumberFormat="1" applyBorder="1" applyAlignment="1">
      <alignment vertical="center" wrapText="1"/>
    </xf>
    <xf numFmtId="49" fontId="73" fillId="3" borderId="122" xfId="17" applyNumberFormat="1" applyFill="1" applyBorder="1" applyAlignment="1">
      <alignment vertical="center" wrapText="1"/>
    </xf>
    <xf numFmtId="0" fontId="73" fillId="3" borderId="122" xfId="17" applyFill="1" applyBorder="1" applyAlignment="1">
      <alignment vertical="center" wrapText="1"/>
    </xf>
    <xf numFmtId="0" fontId="73" fillId="3" borderId="122" xfId="17" applyFill="1" applyBorder="1" applyAlignment="1">
      <alignment horizontal="left" vertical="center" wrapText="1"/>
    </xf>
    <xf numFmtId="49" fontId="73" fillId="3" borderId="122" xfId="17" applyNumberFormat="1" applyFill="1" applyBorder="1" applyAlignment="1">
      <alignment horizontal="left" vertical="center" wrapText="1"/>
    </xf>
    <xf numFmtId="49" fontId="73" fillId="3" borderId="122" xfId="17" applyNumberFormat="1" applyFill="1" applyBorder="1" applyAlignment="1">
      <alignment vertical="center"/>
    </xf>
    <xf numFmtId="0" fontId="73" fillId="3" borderId="122" xfId="17" applyFill="1" applyBorder="1" applyAlignment="1">
      <alignment vertical="center"/>
    </xf>
    <xf numFmtId="0" fontId="73" fillId="26" borderId="122" xfId="17" applyFill="1" applyBorder="1" applyAlignment="1">
      <alignment vertical="center" wrapText="1"/>
    </xf>
    <xf numFmtId="0" fontId="73" fillId="0" borderId="122" xfId="17" applyBorder="1" applyAlignment="1">
      <alignment vertical="center"/>
    </xf>
    <xf numFmtId="14" fontId="73" fillId="3" borderId="122" xfId="17" applyNumberFormat="1" applyFill="1" applyBorder="1" applyAlignment="1">
      <alignment vertical="center" wrapText="1"/>
    </xf>
    <xf numFmtId="49" fontId="73" fillId="0" borderId="122" xfId="17" applyNumberFormat="1" applyBorder="1" applyAlignment="1">
      <alignment vertical="center"/>
    </xf>
    <xf numFmtId="176" fontId="73" fillId="0" borderId="122" xfId="17" applyNumberFormat="1" applyBorder="1" applyAlignment="1">
      <alignment vertical="center"/>
    </xf>
    <xf numFmtId="14" fontId="73" fillId="3" borderId="122" xfId="17" applyNumberFormat="1" applyFill="1" applyBorder="1" applyAlignment="1">
      <alignment vertical="center"/>
    </xf>
    <xf numFmtId="0" fontId="73" fillId="3" borderId="122" xfId="17" applyFill="1" applyBorder="1" applyAlignment="1">
      <alignment horizontal="left" vertical="center"/>
    </xf>
    <xf numFmtId="0" fontId="73" fillId="0" borderId="122" xfId="17" applyBorder="1" applyAlignment="1">
      <alignment vertical="center" wrapText="1"/>
    </xf>
    <xf numFmtId="49" fontId="33" fillId="0" borderId="122" xfId="15" applyNumberFormat="1" applyBorder="1" applyAlignment="1">
      <alignment vertical="center"/>
    </xf>
    <xf numFmtId="0" fontId="33" fillId="0" borderId="122" xfId="15" applyBorder="1" applyAlignment="1">
      <alignment vertical="center"/>
    </xf>
    <xf numFmtId="0" fontId="33" fillId="0" borderId="122" xfId="15" applyBorder="1" applyAlignment="1">
      <alignment horizontal="left" vertical="center"/>
    </xf>
    <xf numFmtId="49" fontId="33" fillId="0" borderId="0" xfId="15" applyNumberFormat="1" applyAlignment="1">
      <alignment vertical="center"/>
    </xf>
    <xf numFmtId="176" fontId="133" fillId="0" borderId="48" xfId="15" applyNumberFormat="1" applyFont="1" applyBorder="1" applyAlignment="1">
      <alignment horizontal="left" vertical="center"/>
    </xf>
    <xf numFmtId="176" fontId="133" fillId="0" borderId="50" xfId="15" applyNumberFormat="1" applyFont="1" applyBorder="1" applyAlignment="1">
      <alignment horizontal="left" vertical="center"/>
    </xf>
    <xf numFmtId="0" fontId="33" fillId="0" borderId="8" xfId="15" applyBorder="1"/>
    <xf numFmtId="0" fontId="73" fillId="36" borderId="206" xfId="9" applyFill="1" applyBorder="1" applyAlignment="1">
      <alignment horizontal="center"/>
    </xf>
    <xf numFmtId="0" fontId="134" fillId="0" borderId="0" xfId="15" applyFont="1"/>
    <xf numFmtId="0" fontId="43"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22" xfId="15" applyBorder="1"/>
    <xf numFmtId="0" fontId="33" fillId="0" borderId="98" xfId="15" applyBorder="1"/>
    <xf numFmtId="49" fontId="33" fillId="0" borderId="0" xfId="15" applyNumberFormat="1"/>
    <xf numFmtId="0" fontId="73" fillId="0" borderId="91" xfId="9" applyBorder="1" applyAlignment="1">
      <alignment wrapText="1"/>
    </xf>
    <xf numFmtId="176" fontId="133" fillId="0" borderId="51" xfId="15" applyNumberFormat="1" applyFont="1" applyBorder="1" applyAlignment="1">
      <alignment horizontal="left" vertical="center"/>
    </xf>
    <xf numFmtId="176" fontId="133" fillId="0" borderId="52" xfId="15" applyNumberFormat="1" applyFont="1" applyBorder="1" applyAlignment="1">
      <alignment horizontal="left" vertical="center"/>
    </xf>
    <xf numFmtId="176" fontId="133" fillId="0" borderId="9" xfId="15" applyNumberFormat="1" applyFont="1" applyBorder="1" applyAlignment="1">
      <alignment horizontal="left" vertical="center"/>
    </xf>
    <xf numFmtId="176" fontId="133" fillId="0" borderId="11" xfId="15" applyNumberFormat="1" applyFont="1" applyBorder="1" applyAlignment="1">
      <alignment horizontal="left" vertical="center"/>
    </xf>
    <xf numFmtId="0" fontId="73" fillId="0" borderId="207" xfId="9" applyBorder="1"/>
    <xf numFmtId="14" fontId="33" fillId="0" borderId="0" xfId="15" applyNumberFormat="1"/>
    <xf numFmtId="0" fontId="73" fillId="36" borderId="206" xfId="18" applyFill="1" applyBorder="1" applyAlignment="1">
      <alignment horizontal="center"/>
    </xf>
    <xf numFmtId="0" fontId="73" fillId="3" borderId="206" xfId="18" applyFill="1" applyBorder="1" applyAlignment="1">
      <alignment horizontal="left" vertical="center" wrapText="1"/>
    </xf>
    <xf numFmtId="0" fontId="73" fillId="3" borderId="206" xfId="18" applyFill="1" applyBorder="1" applyAlignment="1">
      <alignment horizontal="left" vertical="center"/>
    </xf>
    <xf numFmtId="0" fontId="73" fillId="0" borderId="206" xfId="18" applyBorder="1" applyAlignment="1">
      <alignment horizontal="left" vertical="center" wrapText="1"/>
    </xf>
    <xf numFmtId="0" fontId="135" fillId="0" borderId="0" xfId="15" applyFont="1"/>
    <xf numFmtId="0" fontId="136" fillId="0" borderId="0" xfId="15" applyFont="1"/>
    <xf numFmtId="0" fontId="43" fillId="0" borderId="0" xfId="15" applyFont="1"/>
    <xf numFmtId="0" fontId="32" fillId="0" borderId="0" xfId="15" applyFont="1"/>
    <xf numFmtId="0" fontId="33" fillId="0" borderId="46" xfId="15" applyBorder="1" applyAlignment="1">
      <alignment horizontal="left" vertical="center"/>
    </xf>
    <xf numFmtId="0" fontId="73" fillId="0" borderId="206" xfId="18" applyBorder="1" applyAlignment="1">
      <alignment horizontal="left" vertical="center"/>
    </xf>
    <xf numFmtId="0" fontId="73" fillId="3" borderId="208" xfId="18" applyFill="1" applyBorder="1" applyAlignment="1">
      <alignment horizontal="left" vertical="center"/>
    </xf>
    <xf numFmtId="0" fontId="33" fillId="3" borderId="122" xfId="15" applyFill="1" applyBorder="1" applyAlignment="1">
      <alignment horizontal="left" vertical="center"/>
    </xf>
    <xf numFmtId="0" fontId="33" fillId="3" borderId="122"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0" fontId="73" fillId="30" borderId="0" xfId="11" applyFont="1" applyFill="1" applyAlignment="1">
      <alignment horizontal="left" vertical="center" wrapText="1"/>
    </xf>
    <xf numFmtId="14" fontId="71" fillId="0" borderId="0" xfId="6" applyNumberFormat="1" applyFont="1" applyAlignment="1">
      <alignment horizontal="center"/>
    </xf>
    <xf numFmtId="0" fontId="71" fillId="30" borderId="4" xfId="6" applyFont="1" applyFill="1" applyBorder="1" applyAlignment="1">
      <alignment horizontal="right" vertical="center"/>
    </xf>
    <xf numFmtId="49" fontId="71" fillId="28" borderId="0" xfId="6" applyNumberFormat="1" applyFont="1" applyFill="1" applyAlignment="1" applyProtection="1">
      <alignment horizontal="center" vertical="center"/>
      <protection locked="0"/>
    </xf>
    <xf numFmtId="0" fontId="43" fillId="0" borderId="0" xfId="6" applyFont="1" applyAlignment="1">
      <alignment horizontal="center" vertical="center"/>
    </xf>
    <xf numFmtId="0" fontId="73" fillId="30" borderId="0" xfId="11" applyFont="1" applyFill="1" applyAlignment="1">
      <alignment vertical="center" wrapText="1"/>
    </xf>
    <xf numFmtId="0" fontId="33" fillId="0" borderId="48" xfId="15" applyBorder="1"/>
    <xf numFmtId="0" fontId="33" fillId="0" borderId="50" xfId="15" applyBorder="1"/>
    <xf numFmtId="0" fontId="33" fillId="0" borderId="9" xfId="15" applyBorder="1"/>
    <xf numFmtId="0" fontId="33" fillId="0" borderId="11" xfId="15" applyBorder="1"/>
    <xf numFmtId="176" fontId="133" fillId="0" borderId="6" xfId="15" applyNumberFormat="1" applyFont="1" applyBorder="1" applyAlignment="1">
      <alignment horizontal="left" vertical="center"/>
    </xf>
    <xf numFmtId="176" fontId="133" fillId="0" borderId="8" xfId="15" applyNumberFormat="1" applyFont="1" applyBorder="1" applyAlignment="1">
      <alignment horizontal="left" vertical="center"/>
    </xf>
    <xf numFmtId="0" fontId="33" fillId="33" borderId="46" xfId="15" applyFill="1" applyBorder="1" applyAlignment="1">
      <alignment horizontal="center"/>
    </xf>
    <xf numFmtId="0" fontId="140" fillId="0" borderId="46" xfId="15" applyFont="1" applyBorder="1"/>
    <xf numFmtId="0" fontId="33" fillId="38" borderId="46" xfId="15" applyFill="1" applyBorder="1"/>
    <xf numFmtId="0" fontId="140" fillId="0" borderId="0" xfId="15" applyFont="1" applyAlignment="1">
      <alignment vertical="center"/>
    </xf>
    <xf numFmtId="49" fontId="33" fillId="0" borderId="46" xfId="15" applyNumberFormat="1" applyBorder="1" applyAlignment="1">
      <alignment horizontal="center"/>
    </xf>
    <xf numFmtId="0" fontId="124" fillId="0" borderId="0" xfId="15" applyFont="1" applyAlignment="1">
      <alignment horizontal="left"/>
    </xf>
    <xf numFmtId="0" fontId="132" fillId="35" borderId="2" xfId="0" applyFont="1" applyFill="1" applyBorder="1" applyAlignment="1">
      <alignment horizontal="center" vertical="center"/>
    </xf>
    <xf numFmtId="0" fontId="0" fillId="0" borderId="0" xfId="0" applyAlignment="1"/>
    <xf numFmtId="0" fontId="33" fillId="0" borderId="0" xfId="6" applyAlignment="1">
      <alignment horizontal="center"/>
    </xf>
    <xf numFmtId="0" fontId="45" fillId="0" borderId="0" xfId="7" applyFont="1" applyAlignment="1" applyProtection="1">
      <alignment horizontal="center" vertical="top"/>
    </xf>
    <xf numFmtId="0" fontId="50" fillId="26" borderId="48" xfId="6" applyFont="1" applyFill="1" applyBorder="1" applyAlignment="1">
      <alignment horizontal="left" vertical="top" wrapText="1"/>
    </xf>
    <xf numFmtId="0" fontId="50" fillId="26" borderId="49" xfId="6" applyFont="1" applyFill="1" applyBorder="1" applyAlignment="1">
      <alignment horizontal="left" vertical="top" wrapText="1"/>
    </xf>
    <xf numFmtId="0" fontId="50" fillId="26" borderId="50" xfId="6" applyFont="1" applyFill="1" applyBorder="1" applyAlignment="1">
      <alignment horizontal="left" vertical="top" wrapText="1"/>
    </xf>
    <xf numFmtId="0" fontId="50" fillId="26" borderId="51" xfId="6" applyFont="1" applyFill="1" applyBorder="1" applyAlignment="1">
      <alignment horizontal="left" vertical="top" wrapText="1"/>
    </xf>
    <xf numFmtId="0" fontId="50" fillId="26" borderId="0" xfId="6" applyFont="1" applyFill="1" applyAlignment="1">
      <alignment horizontal="left" vertical="top" wrapText="1"/>
    </xf>
    <xf numFmtId="0" fontId="50" fillId="26" borderId="52" xfId="6" applyFont="1" applyFill="1" applyBorder="1" applyAlignment="1">
      <alignment horizontal="left" vertical="top" wrapText="1"/>
    </xf>
    <xf numFmtId="0" fontId="44" fillId="0" borderId="9" xfId="6" applyFont="1" applyBorder="1" applyAlignment="1">
      <alignment horizontal="right"/>
    </xf>
    <xf numFmtId="0" fontId="44" fillId="0" borderId="5" xfId="6" applyFont="1" applyBorder="1" applyAlignment="1">
      <alignment horizontal="right"/>
    </xf>
    <xf numFmtId="0" fontId="45" fillId="0" borderId="5" xfId="7" applyFont="1" applyBorder="1" applyAlignment="1" applyProtection="1">
      <alignment horizontal="left"/>
    </xf>
    <xf numFmtId="0" fontId="45" fillId="0" borderId="11" xfId="7" applyFont="1" applyBorder="1" applyAlignment="1" applyProtection="1">
      <alignment horizontal="left"/>
    </xf>
    <xf numFmtId="0" fontId="49" fillId="0" borderId="0" xfId="6" applyFont="1" applyAlignment="1">
      <alignment horizontal="center" vertical="top"/>
    </xf>
    <xf numFmtId="0" fontId="138" fillId="0" borderId="0" xfId="19" applyFont="1" applyAlignment="1" applyProtection="1">
      <alignment horizontal="center" vertical="top"/>
    </xf>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3" fillId="0" borderId="0" xfId="7" applyFont="1" applyAlignment="1" applyProtection="1"/>
    <xf numFmtId="0" fontId="0" fillId="0" borderId="0" xfId="7" applyFont="1" applyAlignment="1" applyProtection="1"/>
    <xf numFmtId="0" fontId="46" fillId="0" borderId="0" xfId="6" applyFont="1" applyAlignment="1">
      <alignment horizontal="center" vertical="center"/>
    </xf>
    <xf numFmtId="0" fontId="44" fillId="0" borderId="0" xfId="6" applyFont="1" applyAlignment="1">
      <alignment horizontal="right"/>
    </xf>
    <xf numFmtId="0" fontId="45" fillId="0" borderId="0" xfId="7" applyFont="1" applyAlignment="1" applyProtection="1">
      <alignment horizontal="left"/>
    </xf>
    <xf numFmtId="0" fontId="63" fillId="27" borderId="25" xfId="6" applyFont="1" applyFill="1" applyBorder="1" applyAlignment="1">
      <alignment horizontal="center" vertical="center"/>
    </xf>
    <xf numFmtId="0" fontId="63" fillId="27" borderId="27" xfId="6" applyFont="1" applyFill="1" applyBorder="1" applyAlignment="1">
      <alignment horizontal="center" vertical="center"/>
    </xf>
    <xf numFmtId="0" fontId="62" fillId="0" borderId="25" xfId="6" applyFont="1" applyBorder="1" applyAlignment="1">
      <alignment horizontal="center" vertical="center"/>
    </xf>
    <xf numFmtId="0" fontId="62" fillId="0" borderId="26" xfId="6" applyFont="1" applyBorder="1" applyAlignment="1">
      <alignment horizontal="center" vertical="center"/>
    </xf>
    <xf numFmtId="0" fontId="62" fillId="0" borderId="27" xfId="6" applyFont="1" applyBorder="1" applyAlignment="1">
      <alignment horizontal="center" vertical="center"/>
    </xf>
    <xf numFmtId="0" fontId="33" fillId="0" borderId="26" xfId="6" applyBorder="1" applyAlignment="1">
      <alignment horizontal="center" vertical="center"/>
    </xf>
    <xf numFmtId="0" fontId="33" fillId="0" borderId="27" xfId="6" applyBorder="1" applyAlignment="1">
      <alignment horizontal="center" vertical="center"/>
    </xf>
    <xf numFmtId="0" fontId="0" fillId="0" borderId="25" xfId="7" applyFont="1" applyBorder="1" applyAlignment="1" applyProtection="1">
      <alignment horizontal="center" vertical="center"/>
    </xf>
    <xf numFmtId="0" fontId="33" fillId="0" borderId="25" xfId="6" applyBorder="1" applyAlignment="1">
      <alignment horizontal="center" vertical="center"/>
    </xf>
    <xf numFmtId="0" fontId="33" fillId="0" borderId="64" xfId="6" applyBorder="1" applyAlignment="1">
      <alignment horizontal="center" vertical="center"/>
    </xf>
    <xf numFmtId="0" fontId="63" fillId="27" borderId="66" xfId="6" applyFont="1" applyFill="1" applyBorder="1" applyAlignment="1">
      <alignment horizontal="center" vertical="center"/>
    </xf>
    <xf numFmtId="0" fontId="63" fillId="27" borderId="67" xfId="6" applyFont="1" applyFill="1" applyBorder="1" applyAlignment="1">
      <alignment horizontal="center" vertical="center"/>
    </xf>
    <xf numFmtId="0" fontId="62" fillId="0" borderId="66" xfId="6" applyFont="1" applyBorder="1" applyAlignment="1">
      <alignment horizontal="center" vertical="center"/>
    </xf>
    <xf numFmtId="0" fontId="62" fillId="0" borderId="68" xfId="6" applyFont="1" applyBorder="1" applyAlignment="1">
      <alignment horizontal="center" vertical="center"/>
    </xf>
    <xf numFmtId="0" fontId="62"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0" fillId="0" borderId="25" xfId="6" applyFont="1" applyBorder="1" applyAlignment="1">
      <alignment horizontal="center" vertical="center"/>
    </xf>
    <xf numFmtId="0" fontId="60" fillId="0" borderId="27" xfId="6" applyFont="1" applyBorder="1" applyAlignment="1">
      <alignment horizontal="center" vertical="center"/>
    </xf>
    <xf numFmtId="0" fontId="61" fillId="0" borderId="33" xfId="6" applyFont="1" applyBorder="1" applyAlignment="1">
      <alignment horizontal="center" vertical="center"/>
    </xf>
    <xf numFmtId="0" fontId="61" fillId="0" borderId="4" xfId="6" applyFont="1" applyBorder="1" applyAlignment="1">
      <alignment horizontal="center" vertical="center"/>
    </xf>
    <xf numFmtId="0" fontId="61" fillId="0" borderId="34" xfId="6" applyFont="1" applyBorder="1" applyAlignment="1">
      <alignment horizontal="center" vertical="center"/>
    </xf>
    <xf numFmtId="0" fontId="60" fillId="0" borderId="26" xfId="6" applyFont="1" applyBorder="1" applyAlignment="1">
      <alignment horizontal="center" vertical="center"/>
    </xf>
    <xf numFmtId="0" fontId="60" fillId="0" borderId="64" xfId="6" applyFont="1" applyBorder="1" applyAlignment="1">
      <alignment horizontal="center" vertical="center"/>
    </xf>
    <xf numFmtId="0" fontId="137" fillId="0" borderId="25" xfId="19" applyBorder="1" applyAlignment="1" applyProtection="1">
      <alignment horizontal="center" vertical="center"/>
    </xf>
    <xf numFmtId="0" fontId="55" fillId="0" borderId="60" xfId="6" applyFont="1" applyBorder="1" applyAlignment="1">
      <alignment horizontal="left" vertical="center"/>
    </xf>
    <xf numFmtId="0" fontId="55" fillId="0" borderId="61" xfId="6" applyFont="1" applyBorder="1" applyAlignment="1">
      <alignment horizontal="left" vertical="center"/>
    </xf>
    <xf numFmtId="0" fontId="55" fillId="0" borderId="62" xfId="6" applyFont="1" applyBorder="1" applyAlignment="1">
      <alignment horizontal="left"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5" fillId="24" borderId="6" xfId="6" applyFont="1" applyFill="1" applyBorder="1" applyAlignment="1">
      <alignment horizontal="left" vertical="center"/>
    </xf>
    <xf numFmtId="0" fontId="55" fillId="24" borderId="47" xfId="6" applyFont="1" applyFill="1" applyBorder="1" applyAlignment="1">
      <alignment horizontal="left" vertical="center"/>
    </xf>
    <xf numFmtId="0" fontId="55"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33" fillId="24" borderId="56" xfId="6" applyFill="1" applyBorder="1" applyAlignment="1">
      <alignment horizontal="center" vertical="center"/>
    </xf>
    <xf numFmtId="0" fontId="55" fillId="24" borderId="58" xfId="6" applyFont="1" applyFill="1" applyBorder="1" applyAlignment="1">
      <alignment horizontal="left" vertical="center"/>
    </xf>
    <xf numFmtId="0" fontId="55" fillId="24" borderId="59" xfId="6" applyFont="1" applyFill="1" applyBorder="1" applyAlignment="1">
      <alignment horizontal="left" vertical="center"/>
    </xf>
    <xf numFmtId="0" fontId="55" fillId="24" borderId="15" xfId="6" applyFont="1" applyFill="1" applyBorder="1" applyAlignment="1">
      <alignment horizontal="left" vertical="center"/>
    </xf>
    <xf numFmtId="0" fontId="55" fillId="24" borderId="53" xfId="6" applyFont="1" applyFill="1" applyBorder="1" applyAlignment="1">
      <alignment horizontal="left" vertical="center"/>
    </xf>
    <xf numFmtId="0" fontId="55" fillId="24" borderId="54" xfId="6" applyFont="1" applyFill="1" applyBorder="1" applyAlignment="1">
      <alignment horizontal="left" vertical="center"/>
    </xf>
    <xf numFmtId="0" fontId="55" fillId="24" borderId="55" xfId="6" applyFont="1" applyFill="1" applyBorder="1" applyAlignment="1">
      <alignment horizontal="left" vertical="center"/>
    </xf>
    <xf numFmtId="0" fontId="53" fillId="24" borderId="53" xfId="6" applyFont="1" applyFill="1" applyBorder="1" applyAlignment="1">
      <alignment horizontal="center" vertical="center"/>
    </xf>
    <xf numFmtId="0" fontId="58" fillId="24" borderId="54" xfId="6" applyFont="1" applyFill="1" applyBorder="1" applyAlignment="1">
      <alignment horizontal="center" vertical="center"/>
    </xf>
    <xf numFmtId="0" fontId="58"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1" fillId="24" borderId="49" xfId="6" applyFont="1" applyFill="1" applyBorder="1" applyAlignment="1">
      <alignment horizontal="center" vertical="center"/>
    </xf>
    <xf numFmtId="0" fontId="51" fillId="24" borderId="50" xfId="6" applyFont="1" applyFill="1" applyBorder="1" applyAlignment="1">
      <alignment horizontal="center" vertical="center"/>
    </xf>
    <xf numFmtId="0" fontId="52" fillId="24" borderId="25" xfId="6" applyFont="1" applyFill="1" applyBorder="1" applyAlignment="1">
      <alignment horizontal="center" vertical="center"/>
    </xf>
    <xf numFmtId="0" fontId="52" fillId="24" borderId="27" xfId="6" applyFont="1" applyFill="1" applyBorder="1" applyAlignment="1">
      <alignment horizontal="center" vertical="center"/>
    </xf>
    <xf numFmtId="0" fontId="54" fillId="24" borderId="53" xfId="6" applyFont="1" applyFill="1" applyBorder="1" applyAlignment="1">
      <alignment horizontal="center" vertical="center"/>
    </xf>
    <xf numFmtId="0" fontId="54" fillId="24" borderId="54" xfId="6" applyFont="1" applyFill="1" applyBorder="1" applyAlignment="1">
      <alignment horizontal="center" vertical="center"/>
    </xf>
    <xf numFmtId="0" fontId="54" fillId="24" borderId="55" xfId="6" applyFont="1" applyFill="1" applyBorder="1" applyAlignment="1">
      <alignment horizontal="center" vertical="center"/>
    </xf>
    <xf numFmtId="0" fontId="69" fillId="28" borderId="25" xfId="6" applyFont="1" applyFill="1" applyBorder="1" applyAlignment="1">
      <alignment horizontal="center" vertical="center" wrapText="1"/>
    </xf>
    <xf numFmtId="0" fontId="69" fillId="28" borderId="27" xfId="6" applyFont="1" applyFill="1" applyBorder="1" applyAlignment="1">
      <alignment horizontal="center" vertical="center" wrapText="1"/>
    </xf>
    <xf numFmtId="182" fontId="44" fillId="0" borderId="87" xfId="6" applyNumberFormat="1" applyFont="1" applyBorder="1" applyAlignment="1">
      <alignment horizontal="left" vertical="center" wrapText="1"/>
    </xf>
    <xf numFmtId="182" fontId="44" fillId="0" borderId="88" xfId="6" applyNumberFormat="1" applyFont="1" applyBorder="1" applyAlignment="1">
      <alignment horizontal="left" vertical="center" wrapText="1"/>
    </xf>
    <xf numFmtId="182" fontId="44" fillId="0" borderId="90" xfId="6" applyNumberFormat="1" applyFont="1" applyBorder="1" applyAlignment="1">
      <alignment horizontal="left" vertical="center" wrapText="1"/>
    </xf>
    <xf numFmtId="0" fontId="67" fillId="28" borderId="48" xfId="6" applyFont="1" applyFill="1" applyBorder="1" applyAlignment="1">
      <alignment horizontal="center" vertical="center" wrapText="1"/>
    </xf>
    <xf numFmtId="0" fontId="67" fillId="28" borderId="50" xfId="6" applyFont="1" applyFill="1" applyBorder="1" applyAlignment="1">
      <alignment horizontal="center" vertical="center"/>
    </xf>
    <xf numFmtId="0" fontId="67" fillId="28" borderId="51" xfId="6" applyFont="1" applyFill="1" applyBorder="1" applyAlignment="1">
      <alignment horizontal="center" vertical="center" wrapText="1"/>
    </xf>
    <xf numFmtId="0" fontId="67" fillId="28" borderId="52" xfId="6" applyFont="1" applyFill="1" applyBorder="1" applyAlignment="1">
      <alignment horizontal="center" vertical="center"/>
    </xf>
    <xf numFmtId="0" fontId="67" fillId="28" borderId="51" xfId="6" applyFont="1" applyFill="1" applyBorder="1" applyAlignment="1">
      <alignment horizontal="center" vertical="center"/>
    </xf>
    <xf numFmtId="0" fontId="67" fillId="28" borderId="9" xfId="6" applyFont="1" applyFill="1" applyBorder="1" applyAlignment="1">
      <alignment horizontal="center" vertical="center"/>
    </xf>
    <xf numFmtId="0" fontId="67" fillId="28" borderId="11" xfId="6" applyFont="1" applyFill="1" applyBorder="1" applyAlignment="1">
      <alignment horizontal="center" vertical="center"/>
    </xf>
    <xf numFmtId="0" fontId="68" fillId="28" borderId="70" xfId="6" applyFont="1" applyFill="1" applyBorder="1" applyAlignment="1">
      <alignment horizontal="center" vertical="center" wrapText="1"/>
    </xf>
    <xf numFmtId="0" fontId="68" fillId="28" borderId="71" xfId="6" applyFont="1" applyFill="1" applyBorder="1" applyAlignment="1">
      <alignment horizontal="center" vertical="center" wrapText="1"/>
    </xf>
    <xf numFmtId="0" fontId="44" fillId="0" borderId="72" xfId="6" applyFont="1" applyBorder="1" applyAlignment="1">
      <alignment horizontal="left" vertical="center" wrapText="1"/>
    </xf>
    <xf numFmtId="0" fontId="44" fillId="0" borderId="73" xfId="6" applyFont="1" applyBorder="1" applyAlignment="1">
      <alignment horizontal="left" vertical="center" wrapText="1"/>
    </xf>
    <xf numFmtId="0" fontId="44" fillId="0" borderId="74" xfId="6" applyFont="1" applyBorder="1" applyAlignment="1">
      <alignment horizontal="left" vertical="center" wrapText="1"/>
    </xf>
    <xf numFmtId="0" fontId="68" fillId="28" borderId="75" xfId="6" applyFont="1" applyFill="1" applyBorder="1" applyAlignment="1">
      <alignment horizontal="center" vertical="center" wrapText="1"/>
    </xf>
    <xf numFmtId="0" fontId="68" fillId="28" borderId="76" xfId="6" applyFont="1" applyFill="1" applyBorder="1" applyAlignment="1">
      <alignment horizontal="center" vertical="center" wrapText="1"/>
    </xf>
    <xf numFmtId="0" fontId="68" fillId="28" borderId="77" xfId="6" applyFont="1" applyFill="1" applyBorder="1" applyAlignment="1">
      <alignment horizontal="center" vertical="center" wrapText="1"/>
    </xf>
    <xf numFmtId="0" fontId="68" fillId="28" borderId="80" xfId="6" applyFont="1" applyFill="1" applyBorder="1" applyAlignment="1">
      <alignment horizontal="center" vertical="center" wrapText="1"/>
    </xf>
    <xf numFmtId="0" fontId="68" fillId="28" borderId="4" xfId="6" applyFont="1" applyFill="1" applyBorder="1" applyAlignment="1">
      <alignment horizontal="center" vertical="center" wrapText="1"/>
    </xf>
    <xf numFmtId="0" fontId="68" fillId="28" borderId="34" xfId="6" applyFont="1" applyFill="1" applyBorder="1" applyAlignment="1">
      <alignment horizontal="center" vertical="center" wrapText="1"/>
    </xf>
    <xf numFmtId="0" fontId="44" fillId="0" borderId="78" xfId="6" applyFont="1" applyBorder="1" applyAlignment="1">
      <alignment horizontal="left" vertical="center" wrapText="1"/>
    </xf>
    <xf numFmtId="0" fontId="44" fillId="0" borderId="70" xfId="6" applyFont="1" applyBorder="1" applyAlignment="1">
      <alignment horizontal="left" vertical="center" wrapText="1"/>
    </xf>
    <xf numFmtId="0" fontId="44" fillId="0" borderId="79" xfId="6" applyFont="1" applyBorder="1" applyAlignment="1">
      <alignment horizontal="left" vertical="center" wrapText="1"/>
    </xf>
    <xf numFmtId="0" fontId="44" fillId="0" borderId="81" xfId="6" applyFont="1" applyBorder="1" applyAlignment="1">
      <alignment horizontal="left" vertical="center" wrapText="1"/>
    </xf>
    <xf numFmtId="0" fontId="44" fillId="0" borderId="82" xfId="6" applyFont="1" applyBorder="1" applyAlignment="1">
      <alignment horizontal="left" vertical="center" wrapText="1"/>
    </xf>
    <xf numFmtId="0" fontId="44" fillId="0" borderId="83" xfId="6" applyFont="1" applyBorder="1" applyAlignment="1">
      <alignment horizontal="left" vertical="center" wrapText="1"/>
    </xf>
    <xf numFmtId="0" fontId="68" fillId="28" borderId="26" xfId="6" applyFont="1" applyFill="1" applyBorder="1" applyAlignment="1">
      <alignment horizontal="center" vertical="center" wrapText="1"/>
    </xf>
    <xf numFmtId="0" fontId="68" fillId="28" borderId="27" xfId="6" applyFont="1" applyFill="1" applyBorder="1" applyAlignment="1">
      <alignment horizontal="center" vertical="center" wrapText="1"/>
    </xf>
    <xf numFmtId="0" fontId="44" fillId="0" borderId="84" xfId="6" applyFont="1" applyBorder="1" applyAlignment="1">
      <alignment horizontal="left" vertical="center" wrapText="1"/>
    </xf>
    <xf numFmtId="0" fontId="44" fillId="0" borderId="85" xfId="6" applyFont="1" applyBorder="1" applyAlignment="1">
      <alignment horizontal="left" vertical="center" wrapText="1"/>
    </xf>
    <xf numFmtId="0" fontId="44" fillId="0" borderId="86" xfId="6" applyFont="1" applyBorder="1" applyAlignment="1">
      <alignment horizontal="left" vertical="center" wrapText="1"/>
    </xf>
    <xf numFmtId="0" fontId="44" fillId="0" borderId="87" xfId="6" applyFont="1" applyBorder="1" applyAlignment="1">
      <alignment horizontal="left" vertical="center" wrapText="1"/>
    </xf>
    <xf numFmtId="0" fontId="44" fillId="0" borderId="88" xfId="6" applyFont="1" applyBorder="1" applyAlignment="1">
      <alignment horizontal="left" vertical="center" wrapText="1"/>
    </xf>
    <xf numFmtId="0" fontId="44" fillId="0" borderId="89" xfId="6" applyFont="1" applyBorder="1" applyAlignment="1">
      <alignment horizontal="left" vertical="center" wrapText="1"/>
    </xf>
    <xf numFmtId="0" fontId="71" fillId="0" borderId="0" xfId="6" applyFont="1" applyAlignment="1" applyProtection="1">
      <alignment vertical="center"/>
      <protection locked="0"/>
    </xf>
    <xf numFmtId="0" fontId="71" fillId="0" borderId="52" xfId="6" applyFont="1" applyBorder="1" applyAlignment="1" applyProtection="1">
      <alignment vertical="center"/>
      <protection locked="0"/>
    </xf>
    <xf numFmtId="183"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center" shrinkToFit="1"/>
      <protection locked="0"/>
    </xf>
    <xf numFmtId="0" fontId="71" fillId="0" borderId="52" xfId="6" applyFont="1" applyBorder="1" applyAlignment="1" applyProtection="1">
      <alignment horizontal="left" vertical="center" shrinkToFit="1"/>
      <protection locked="0"/>
    </xf>
    <xf numFmtId="49" fontId="71" fillId="0" borderId="0" xfId="6" applyNumberFormat="1" applyFont="1" applyAlignment="1" applyProtection="1">
      <alignment horizontal="left" vertical="center"/>
      <protection locked="0"/>
    </xf>
    <xf numFmtId="49" fontId="71" fillId="0" borderId="52" xfId="6" applyNumberFormat="1" applyFont="1" applyBorder="1" applyAlignment="1" applyProtection="1">
      <alignment horizontal="left" vertical="center"/>
      <protection locked="0"/>
    </xf>
    <xf numFmtId="49" fontId="71" fillId="0" borderId="5" xfId="6" applyNumberFormat="1" applyFont="1" applyBorder="1" applyAlignment="1" applyProtection="1">
      <alignment horizontal="left" vertical="center"/>
      <protection locked="0"/>
    </xf>
    <xf numFmtId="49" fontId="71" fillId="0" borderId="11" xfId="6" applyNumberFormat="1" applyFont="1" applyBorder="1" applyAlignment="1" applyProtection="1">
      <alignment horizontal="left" vertical="center"/>
      <protection locked="0"/>
    </xf>
    <xf numFmtId="0" fontId="71" fillId="0" borderId="0" xfId="6" applyFont="1" applyAlignment="1" applyProtection="1">
      <alignment vertical="center" shrinkToFit="1"/>
      <protection locked="0"/>
    </xf>
    <xf numFmtId="0" fontId="71" fillId="0" borderId="52" xfId="6" applyFont="1" applyBorder="1" applyAlignment="1" applyProtection="1">
      <alignment vertical="center" shrinkToFit="1"/>
      <protection locked="0"/>
    </xf>
    <xf numFmtId="0" fontId="71" fillId="27" borderId="0" xfId="6" applyFont="1" applyFill="1" applyAlignment="1" applyProtection="1">
      <alignment horizontal="center" vertical="center" shrinkToFit="1"/>
      <protection locked="0"/>
    </xf>
    <xf numFmtId="0" fontId="71" fillId="30" borderId="0" xfId="6" applyFont="1" applyFill="1" applyAlignment="1">
      <alignment horizontal="center" vertical="center"/>
    </xf>
    <xf numFmtId="49" fontId="71" fillId="0" borderId="0" xfId="6" applyNumberFormat="1" applyFont="1" applyAlignment="1" applyProtection="1">
      <alignment horizontal="center" vertical="center" shrinkToFit="1"/>
      <protection locked="0"/>
    </xf>
    <xf numFmtId="49" fontId="71" fillId="30" borderId="49" xfId="6" applyNumberFormat="1" applyFont="1" applyFill="1" applyBorder="1" applyAlignment="1" applyProtection="1">
      <alignment horizontal="left" vertical="center"/>
      <protection locked="0"/>
    </xf>
    <xf numFmtId="49" fontId="71" fillId="30" borderId="50" xfId="6" applyNumberFormat="1" applyFont="1" applyFill="1" applyBorder="1" applyAlignment="1" applyProtection="1">
      <alignment horizontal="left" vertical="center"/>
      <protection locked="0"/>
    </xf>
    <xf numFmtId="0" fontId="71" fillId="27" borderId="0" xfId="6" applyFont="1" applyFill="1" applyAlignment="1" applyProtection="1">
      <alignment horizontal="center" vertical="center"/>
      <protection locked="0"/>
    </xf>
    <xf numFmtId="0" fontId="71" fillId="30" borderId="0" xfId="6" applyFont="1" applyFill="1" applyAlignment="1">
      <alignment horizontal="right" vertical="center"/>
    </xf>
    <xf numFmtId="0" fontId="71" fillId="30" borderId="94" xfId="6" applyFont="1" applyFill="1" applyBorder="1" applyAlignment="1">
      <alignment horizontal="justify" vertical="center" wrapText="1"/>
    </xf>
    <xf numFmtId="0" fontId="71" fillId="30" borderId="32" xfId="6" applyFont="1" applyFill="1" applyBorder="1" applyAlignment="1">
      <alignment horizontal="justify" vertical="center" wrapText="1"/>
    </xf>
    <xf numFmtId="0" fontId="71" fillId="30" borderId="34" xfId="6" applyFont="1" applyFill="1" applyBorder="1" applyAlignment="1">
      <alignment horizontal="justify" vertical="center" wrapText="1"/>
    </xf>
    <xf numFmtId="0" fontId="71" fillId="30" borderId="92" xfId="6" applyFont="1" applyFill="1" applyBorder="1" applyAlignment="1">
      <alignment horizontal="center" vertical="center" wrapText="1"/>
    </xf>
    <xf numFmtId="0" fontId="71" fillId="30" borderId="93" xfId="6" applyFont="1" applyFill="1" applyBorder="1" applyAlignment="1">
      <alignment horizontal="center" vertical="center" wrapText="1"/>
    </xf>
    <xf numFmtId="0" fontId="71" fillId="30" borderId="31" xfId="6" applyFont="1" applyFill="1" applyBorder="1" applyAlignment="1">
      <alignment horizontal="center" vertical="center" wrapText="1"/>
    </xf>
    <xf numFmtId="0" fontId="71" fillId="30" borderId="0" xfId="6" applyFont="1" applyFill="1" applyAlignment="1">
      <alignment horizontal="center" vertical="center" wrapText="1"/>
    </xf>
    <xf numFmtId="0" fontId="71" fillId="30" borderId="33" xfId="6" applyFont="1" applyFill="1" applyBorder="1" applyAlignment="1">
      <alignment horizontal="center" vertical="center" wrapText="1"/>
    </xf>
    <xf numFmtId="0" fontId="71" fillId="30" borderId="4" xfId="6" applyFont="1" applyFill="1" applyBorder="1" applyAlignment="1">
      <alignment horizontal="center" vertical="center" wrapText="1"/>
    </xf>
    <xf numFmtId="0" fontId="71" fillId="30" borderId="94" xfId="6" applyFont="1" applyFill="1" applyBorder="1" applyAlignment="1">
      <alignment horizontal="center" vertical="center" wrapText="1"/>
    </xf>
    <xf numFmtId="0" fontId="71" fillId="30" borderId="32" xfId="6" applyFont="1" applyFill="1" applyBorder="1" applyAlignment="1">
      <alignment horizontal="center" vertical="center" wrapText="1"/>
    </xf>
    <xf numFmtId="0" fontId="71" fillId="30" borderId="34" xfId="6" applyFont="1" applyFill="1" applyBorder="1" applyAlignment="1">
      <alignment horizontal="center" vertical="center" wrapText="1"/>
    </xf>
    <xf numFmtId="0" fontId="79" fillId="30" borderId="93" xfId="6" applyFont="1" applyFill="1" applyBorder="1" applyAlignment="1">
      <alignment horizontal="center" vertical="center" wrapText="1"/>
    </xf>
    <xf numFmtId="0" fontId="79" fillId="30" borderId="0" xfId="6" applyFont="1" applyFill="1" applyAlignment="1">
      <alignment horizontal="center" vertical="center" wrapText="1"/>
    </xf>
    <xf numFmtId="0" fontId="79" fillId="30" borderId="4" xfId="6" applyFont="1" applyFill="1" applyBorder="1" applyAlignment="1">
      <alignment horizontal="center" vertical="center" wrapText="1"/>
    </xf>
    <xf numFmtId="0" fontId="71" fillId="30" borderId="93" xfId="6" applyFont="1" applyFill="1" applyBorder="1" applyAlignment="1">
      <alignment horizontal="justify" vertical="center" wrapText="1"/>
    </xf>
    <xf numFmtId="0" fontId="71" fillId="30" borderId="0" xfId="6" applyFont="1" applyFill="1" applyAlignment="1">
      <alignment horizontal="justify" vertical="center" wrapText="1"/>
    </xf>
    <xf numFmtId="0" fontId="71" fillId="30" borderId="4" xfId="6" applyFont="1" applyFill="1" applyBorder="1" applyAlignment="1">
      <alignment horizontal="justify" vertical="center" wrapText="1"/>
    </xf>
    <xf numFmtId="0" fontId="71" fillId="30" borderId="92" xfId="6" applyFont="1" applyFill="1" applyBorder="1" applyAlignment="1">
      <alignment horizontal="justify" vertical="center" wrapText="1"/>
    </xf>
    <xf numFmtId="0" fontId="71" fillId="30" borderId="31" xfId="6" applyFont="1" applyFill="1" applyBorder="1" applyAlignment="1">
      <alignment horizontal="justify" vertical="center" wrapText="1"/>
    </xf>
    <xf numFmtId="0" fontId="71" fillId="30" borderId="33" xfId="6" applyFont="1" applyFill="1" applyBorder="1" applyAlignment="1">
      <alignment horizontal="justify" vertical="center" wrapText="1"/>
    </xf>
    <xf numFmtId="0" fontId="71" fillId="30" borderId="94" xfId="6" applyFont="1" applyFill="1" applyBorder="1" applyAlignment="1">
      <alignment horizontal="center" vertical="center"/>
    </xf>
    <xf numFmtId="0" fontId="71" fillId="30" borderId="32" xfId="6" applyFont="1" applyFill="1" applyBorder="1" applyAlignment="1">
      <alignment horizontal="center" vertical="center"/>
    </xf>
    <xf numFmtId="0" fontId="71" fillId="30" borderId="33" xfId="6" applyFont="1" applyFill="1" applyBorder="1" applyAlignment="1">
      <alignment horizontal="center" vertical="center"/>
    </xf>
    <xf numFmtId="0" fontId="71" fillId="30" borderId="4" xfId="6" applyFont="1" applyFill="1" applyBorder="1" applyAlignment="1">
      <alignment horizontal="center" vertical="center"/>
    </xf>
    <xf numFmtId="0" fontId="71" fillId="30" borderId="34" xfId="6" applyFont="1" applyFill="1" applyBorder="1" applyAlignment="1">
      <alignment horizontal="center" vertical="center"/>
    </xf>
    <xf numFmtId="0" fontId="71" fillId="30" borderId="95" xfId="6" applyFont="1" applyFill="1" applyBorder="1" applyAlignment="1">
      <alignment horizontal="justify" vertical="center" wrapText="1"/>
    </xf>
    <xf numFmtId="0" fontId="71" fillId="30" borderId="96" xfId="6" applyFont="1" applyFill="1" applyBorder="1" applyAlignment="1">
      <alignment horizontal="justify" vertical="center" wrapText="1"/>
    </xf>
    <xf numFmtId="0" fontId="71" fillId="30" borderId="96" xfId="6" applyFont="1" applyFill="1" applyBorder="1" applyAlignment="1">
      <alignment vertical="center"/>
    </xf>
    <xf numFmtId="0" fontId="71" fillId="30" borderId="97" xfId="6" applyFont="1" applyFill="1" applyBorder="1" applyAlignment="1">
      <alignment vertical="center"/>
    </xf>
    <xf numFmtId="0" fontId="71" fillId="30" borderId="95" xfId="6" applyFont="1" applyFill="1" applyBorder="1" applyAlignment="1">
      <alignment vertical="center"/>
    </xf>
    <xf numFmtId="0" fontId="71" fillId="30" borderId="92" xfId="6" applyFont="1" applyFill="1" applyBorder="1" applyAlignment="1">
      <alignment horizontal="right" vertical="center" wrapText="1"/>
    </xf>
    <xf numFmtId="0" fontId="71" fillId="30" borderId="93" xfId="6" applyFont="1" applyFill="1" applyBorder="1" applyAlignment="1">
      <alignment horizontal="right" vertical="center" wrapText="1"/>
    </xf>
    <xf numFmtId="0" fontId="71" fillId="30" borderId="31" xfId="6" applyFont="1" applyFill="1" applyBorder="1" applyAlignment="1">
      <alignment horizontal="right" vertical="center" wrapText="1"/>
    </xf>
    <xf numFmtId="0" fontId="71" fillId="30" borderId="0" xfId="6" applyFont="1" applyFill="1" applyAlignment="1">
      <alignment horizontal="right" vertical="center" wrapText="1"/>
    </xf>
    <xf numFmtId="0" fontId="71" fillId="30" borderId="33" xfId="6" applyFont="1" applyFill="1" applyBorder="1" applyAlignment="1">
      <alignment horizontal="right" vertical="center" wrapText="1"/>
    </xf>
    <xf numFmtId="0" fontId="71" fillId="30" borderId="4" xfId="6" applyFont="1" applyFill="1" applyBorder="1" applyAlignment="1">
      <alignment horizontal="right" vertical="center" wrapText="1"/>
    </xf>
    <xf numFmtId="0" fontId="71" fillId="30" borderId="92" xfId="6" applyFont="1" applyFill="1" applyBorder="1" applyAlignment="1">
      <alignment horizontal="left" vertical="center" wrapText="1"/>
    </xf>
    <xf numFmtId="0" fontId="71" fillId="30" borderId="93" xfId="6" applyFont="1" applyFill="1" applyBorder="1" applyAlignment="1">
      <alignment horizontal="left" vertical="center" wrapText="1"/>
    </xf>
    <xf numFmtId="0" fontId="71" fillId="30" borderId="94" xfId="6" applyFont="1" applyFill="1" applyBorder="1" applyAlignment="1">
      <alignment horizontal="left" vertical="center" wrapText="1"/>
    </xf>
    <xf numFmtId="0" fontId="71" fillId="30" borderId="31" xfId="6" applyFont="1" applyFill="1" applyBorder="1" applyAlignment="1">
      <alignment horizontal="left" vertical="center" wrapText="1"/>
    </xf>
    <xf numFmtId="0" fontId="71" fillId="30" borderId="0" xfId="6" applyFont="1" applyFill="1" applyAlignment="1">
      <alignment horizontal="left" vertical="center" wrapText="1"/>
    </xf>
    <xf numFmtId="0" fontId="71" fillId="30" borderId="32" xfId="6" applyFont="1" applyFill="1" applyBorder="1" applyAlignment="1">
      <alignment horizontal="left" vertical="center" wrapText="1"/>
    </xf>
    <xf numFmtId="0" fontId="71" fillId="30" borderId="33" xfId="6" applyFont="1" applyFill="1" applyBorder="1" applyAlignment="1">
      <alignment horizontal="left" vertical="center" wrapText="1"/>
    </xf>
    <xf numFmtId="0" fontId="71" fillId="30" borderId="4" xfId="6" applyFont="1" applyFill="1" applyBorder="1" applyAlignment="1">
      <alignment horizontal="left" vertical="center" wrapText="1"/>
    </xf>
    <xf numFmtId="0" fontId="71" fillId="30" borderId="34" xfId="6" applyFont="1" applyFill="1" applyBorder="1" applyAlignment="1">
      <alignment horizontal="left" vertical="center" wrapText="1"/>
    </xf>
    <xf numFmtId="0" fontId="71" fillId="30" borderId="33" xfId="6" applyFont="1" applyFill="1" applyBorder="1"/>
    <xf numFmtId="0" fontId="71" fillId="30" borderId="4" xfId="6" applyFont="1" applyFill="1" applyBorder="1"/>
    <xf numFmtId="0" fontId="71" fillId="30" borderId="34" xfId="6" applyFont="1" applyFill="1" applyBorder="1"/>
    <xf numFmtId="14" fontId="71" fillId="27" borderId="6" xfId="6" applyNumberFormat="1" applyFont="1" applyFill="1" applyBorder="1" applyAlignment="1">
      <alignment horizontal="center" vertical="center"/>
    </xf>
    <xf numFmtId="0" fontId="71" fillId="27" borderId="8" xfId="6" applyFont="1" applyFill="1" applyBorder="1" applyAlignment="1">
      <alignment horizontal="center" vertical="center"/>
    </xf>
    <xf numFmtId="0" fontId="71" fillId="0" borderId="0" xfId="6" applyFont="1" applyAlignment="1" applyProtection="1">
      <alignment horizontal="left" vertical="center"/>
      <protection locked="0"/>
    </xf>
    <xf numFmtId="0" fontId="71" fillId="0" borderId="0" xfId="6" applyFont="1" applyAlignment="1">
      <alignment horizontal="left"/>
    </xf>
    <xf numFmtId="0" fontId="71" fillId="28" borderId="0" xfId="6" applyFont="1" applyFill="1" applyAlignment="1" applyProtection="1">
      <alignment horizontal="left" vertical="center" shrinkToFit="1"/>
      <protection locked="0"/>
    </xf>
    <xf numFmtId="0" fontId="71" fillId="28" borderId="0" xfId="6" applyFont="1" applyFill="1" applyAlignment="1" applyProtection="1">
      <alignment horizontal="left" vertical="center"/>
      <protection locked="0"/>
    </xf>
    <xf numFmtId="0" fontId="71" fillId="30" borderId="92" xfId="6" applyFont="1" applyFill="1" applyBorder="1" applyAlignment="1">
      <alignment horizontal="justify" vertical="top" wrapText="1"/>
    </xf>
    <xf numFmtId="0" fontId="71" fillId="30" borderId="93" xfId="6" applyFont="1" applyFill="1" applyBorder="1" applyAlignment="1">
      <alignment horizontal="justify" vertical="top" wrapText="1"/>
    </xf>
    <xf numFmtId="0" fontId="71" fillId="30" borderId="0" xfId="6" applyFont="1" applyFill="1" applyAlignment="1">
      <alignment horizontal="justify" vertical="center"/>
    </xf>
    <xf numFmtId="0" fontId="71" fillId="30" borderId="0" xfId="6" applyFont="1" applyFill="1" applyAlignment="1">
      <alignment vertical="center"/>
    </xf>
    <xf numFmtId="0" fontId="76" fillId="30" borderId="0" xfId="6" applyFont="1" applyFill="1" applyAlignment="1">
      <alignment horizontal="justify" vertical="center"/>
    </xf>
    <xf numFmtId="0" fontId="76" fillId="30" borderId="0" xfId="6" applyFont="1" applyFill="1" applyAlignment="1">
      <alignment vertical="center"/>
    </xf>
    <xf numFmtId="0" fontId="77" fillId="30" borderId="0" xfId="6" applyFont="1" applyFill="1" applyAlignment="1">
      <alignment horizontal="center" vertical="center"/>
    </xf>
    <xf numFmtId="0" fontId="77" fillId="30" borderId="0" xfId="6" applyFont="1" applyFill="1" applyAlignment="1">
      <alignment vertical="center"/>
    </xf>
    <xf numFmtId="0" fontId="71" fillId="30" borderId="0" xfId="6" applyFont="1" applyFill="1" applyAlignment="1">
      <alignment vertical="center" wrapText="1"/>
    </xf>
    <xf numFmtId="0" fontId="71" fillId="0" borderId="6" xfId="6" applyFont="1" applyBorder="1" applyAlignment="1">
      <alignment horizontal="left" vertical="center"/>
    </xf>
    <xf numFmtId="0" fontId="71" fillId="0" borderId="47" xfId="6" applyFont="1" applyBorder="1" applyAlignment="1">
      <alignment horizontal="left" vertical="center"/>
    </xf>
    <xf numFmtId="0" fontId="71" fillId="0" borderId="8" xfId="6" applyFont="1" applyBorder="1" applyAlignment="1">
      <alignment horizontal="left" vertical="center"/>
    </xf>
    <xf numFmtId="0" fontId="79" fillId="30" borderId="4" xfId="6" applyFont="1" applyFill="1" applyBorder="1" applyAlignment="1">
      <alignment horizontal="justify" vertical="center" wrapText="1"/>
    </xf>
    <xf numFmtId="0" fontId="79" fillId="30" borderId="4" xfId="6" applyFont="1" applyFill="1" applyBorder="1" applyAlignment="1">
      <alignment horizontal="right" vertical="center" wrapText="1"/>
    </xf>
    <xf numFmtId="0" fontId="71" fillId="28" borderId="0" xfId="6" applyFont="1" applyFill="1" applyAlignment="1">
      <alignment horizontal="center" vertical="center"/>
    </xf>
    <xf numFmtId="0" fontId="80" fillId="30" borderId="4" xfId="6" applyFont="1" applyFill="1" applyBorder="1" applyAlignment="1">
      <alignment horizontal="center" vertical="center" wrapText="1"/>
    </xf>
    <xf numFmtId="14" fontId="71" fillId="27" borderId="6" xfId="6" applyNumberFormat="1" applyFont="1" applyFill="1" applyBorder="1" applyAlignment="1">
      <alignment horizontal="center"/>
    </xf>
    <xf numFmtId="0" fontId="71" fillId="27" borderId="8" xfId="6" applyFont="1" applyFill="1" applyBorder="1" applyAlignment="1">
      <alignment horizontal="center"/>
    </xf>
    <xf numFmtId="0" fontId="71" fillId="0" borderId="0" xfId="6" applyFont="1" applyAlignment="1">
      <alignment horizontal="center"/>
    </xf>
    <xf numFmtId="0" fontId="71" fillId="0" borderId="0" xfId="6" applyFont="1" applyAlignment="1">
      <alignment horizontal="left" vertical="top"/>
    </xf>
    <xf numFmtId="0" fontId="71" fillId="0" borderId="4" xfId="6" applyFont="1" applyBorder="1" applyAlignment="1">
      <alignment horizontal="left" vertical="top"/>
    </xf>
    <xf numFmtId="0" fontId="71" fillId="28" borderId="0" xfId="6" applyFont="1" applyFill="1" applyAlignment="1">
      <alignment horizontal="left" vertical="center"/>
    </xf>
    <xf numFmtId="183" fontId="71" fillId="28" borderId="0" xfId="6" applyNumberFormat="1" applyFont="1" applyFill="1" applyAlignment="1" applyProtection="1">
      <alignment horizontal="center" vertical="center"/>
      <protection locked="0"/>
    </xf>
    <xf numFmtId="0" fontId="71" fillId="28" borderId="4" xfId="6" applyFont="1" applyFill="1" applyBorder="1" applyAlignment="1" applyProtection="1">
      <alignment horizontal="left" vertical="center"/>
      <protection locked="0"/>
    </xf>
    <xf numFmtId="0" fontId="71" fillId="28" borderId="0" xfId="6" applyFont="1" applyFill="1" applyAlignment="1" applyProtection="1">
      <alignment horizontal="center" vertical="center" shrinkToFit="1"/>
      <protection locked="0"/>
    </xf>
    <xf numFmtId="0" fontId="71" fillId="28" borderId="0" xfId="6" applyFont="1" applyFill="1" applyAlignment="1" applyProtection="1">
      <alignment vertical="center"/>
      <protection locked="0"/>
    </xf>
    <xf numFmtId="0" fontId="71" fillId="28" borderId="0" xfId="6" applyFont="1" applyFill="1" applyAlignment="1" applyProtection="1">
      <alignment vertical="center" shrinkToFit="1"/>
      <protection locked="0"/>
    </xf>
    <xf numFmtId="0" fontId="71" fillId="28" borderId="0" xfId="6" applyFont="1" applyFill="1" applyAlignment="1" applyProtection="1">
      <alignment horizontal="right" vertical="center"/>
      <protection locked="0"/>
    </xf>
    <xf numFmtId="49" fontId="71" fillId="28" borderId="0" xfId="6" applyNumberFormat="1" applyFont="1" applyFill="1" applyAlignment="1" applyProtection="1">
      <alignment horizontal="left" vertical="center"/>
      <protection locked="0"/>
    </xf>
    <xf numFmtId="0" fontId="79" fillId="28" borderId="0" xfId="6" applyFont="1" applyFill="1" applyAlignment="1" applyProtection="1">
      <alignment horizontal="center" vertical="center" shrinkToFit="1"/>
      <protection locked="0"/>
    </xf>
    <xf numFmtId="0" fontId="79" fillId="28" borderId="0" xfId="6" applyFont="1" applyFill="1" applyAlignment="1" applyProtection="1">
      <alignment vertical="center"/>
      <protection locked="0"/>
    </xf>
    <xf numFmtId="0" fontId="71" fillId="28" borderId="0" xfId="6" applyFont="1" applyFill="1" applyAlignment="1" applyProtection="1">
      <alignment horizontal="center" vertical="center"/>
      <protection locked="0"/>
    </xf>
    <xf numFmtId="0" fontId="71" fillId="28" borderId="0" xfId="6" applyFont="1" applyFill="1" applyAlignment="1">
      <alignment horizontal="right" vertic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0" xfId="6" applyFont="1" applyFill="1" applyAlignment="1">
      <alignment horizontal="justify" vertical="center" wrapText="1"/>
    </xf>
    <xf numFmtId="0" fontId="72" fillId="30" borderId="93" xfId="6" applyFont="1" applyFill="1" applyBorder="1" applyAlignment="1" applyProtection="1">
      <alignment vertical="center" shrinkToFit="1"/>
      <protection locked="0"/>
    </xf>
    <xf numFmtId="0" fontId="79" fillId="28" borderId="0" xfId="6" applyFont="1" applyFill="1" applyAlignment="1" applyProtection="1">
      <alignment horizontal="left" vertical="center" shrinkToFit="1"/>
      <protection locked="0"/>
    </xf>
    <xf numFmtId="0" fontId="79" fillId="28" borderId="0" xfId="6" applyFont="1" applyFill="1" applyAlignment="1" applyProtection="1">
      <alignment horizontal="left" vertical="center"/>
      <protection locked="0"/>
    </xf>
    <xf numFmtId="0" fontId="71" fillId="28" borderId="4" xfId="6" applyFont="1" applyFill="1" applyBorder="1" applyAlignment="1" applyProtection="1">
      <alignment horizontal="center" vertical="center" shrinkToFit="1"/>
      <protection locked="0"/>
    </xf>
    <xf numFmtId="0" fontId="72" fillId="30" borderId="93" xfId="6" applyFont="1" applyFill="1" applyBorder="1" applyAlignment="1" applyProtection="1">
      <alignment horizontal="left" vertical="center"/>
      <protection locked="0"/>
    </xf>
    <xf numFmtId="0" fontId="72" fillId="33" borderId="0" xfId="6" applyFont="1" applyFill="1" applyAlignment="1" applyProtection="1">
      <alignment horizontal="left" vertical="top" wrapText="1"/>
      <protection locked="0"/>
    </xf>
    <xf numFmtId="0" fontId="72" fillId="0" borderId="0" xfId="6" applyFont="1" applyAlignment="1" applyProtection="1">
      <alignment horizontal="left" vertical="top" wrapText="1"/>
      <protection locked="0"/>
    </xf>
    <xf numFmtId="0" fontId="72" fillId="0" borderId="4" xfId="6" applyFont="1" applyBorder="1" applyAlignment="1">
      <alignment horizontal="left"/>
    </xf>
    <xf numFmtId="0" fontId="72" fillId="0" borderId="4" xfId="6" applyFont="1" applyBorder="1" applyAlignment="1" applyProtection="1">
      <alignment horizontal="center" vertical="center"/>
      <protection locked="0"/>
    </xf>
    <xf numFmtId="0" fontId="81" fillId="27" borderId="0" xfId="6" applyFont="1" applyFill="1" applyAlignment="1" applyProtection="1">
      <alignment vertical="center"/>
      <protection locked="0"/>
    </xf>
    <xf numFmtId="0" fontId="72" fillId="27" borderId="0" xfId="6" applyFont="1" applyFill="1" applyAlignment="1" applyProtection="1">
      <alignment vertical="center"/>
      <protection locked="0"/>
    </xf>
    <xf numFmtId="0" fontId="72" fillId="27" borderId="0" xfId="6" applyFont="1" applyFill="1" applyAlignment="1" applyProtection="1">
      <alignment horizontal="left" vertical="center"/>
      <protection locked="0"/>
    </xf>
    <xf numFmtId="0" fontId="72" fillId="28" borderId="0" xfId="6" applyFont="1" applyFill="1" applyAlignment="1" applyProtection="1">
      <alignment horizontal="left" vertical="center"/>
      <protection locked="0"/>
    </xf>
    <xf numFmtId="49" fontId="72" fillId="27" borderId="0" xfId="6" applyNumberFormat="1" applyFont="1" applyFill="1" applyAlignment="1" applyProtection="1">
      <alignment horizontal="center" vertical="center"/>
      <protection locked="0"/>
    </xf>
    <xf numFmtId="49" fontId="71" fillId="0" borderId="0" xfId="6" applyNumberFormat="1" applyFont="1" applyAlignment="1">
      <alignment horizontal="left" vertical="center"/>
    </xf>
    <xf numFmtId="49" fontId="71" fillId="0" borderId="0" xfId="6" applyNumberFormat="1" applyFont="1" applyAlignment="1">
      <alignment horizontal="center" vertical="center"/>
    </xf>
    <xf numFmtId="0" fontId="72" fillId="32" borderId="0" xfId="6" applyFont="1" applyFill="1" applyAlignment="1" applyProtection="1">
      <alignment horizontal="center" vertical="center"/>
      <protection locked="0"/>
    </xf>
    <xf numFmtId="49" fontId="79" fillId="0" borderId="0" xfId="6" applyNumberFormat="1" applyFont="1" applyAlignment="1" applyProtection="1">
      <alignment horizontal="left" vertical="center"/>
      <protection locked="0"/>
    </xf>
    <xf numFmtId="185" fontId="71" fillId="0" borderId="0" xfId="6" applyNumberFormat="1" applyFont="1" applyAlignment="1" applyProtection="1">
      <alignment horizontal="center" vertical="center"/>
      <protection locked="0"/>
    </xf>
    <xf numFmtId="186" fontId="71" fillId="30" borderId="0" xfId="6" applyNumberFormat="1" applyFont="1" applyFill="1" applyAlignment="1" applyProtection="1">
      <alignment horizontal="center" vertical="center"/>
      <protection locked="0"/>
    </xf>
    <xf numFmtId="186" fontId="79" fillId="30"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185" fontId="71" fillId="28" borderId="4" xfId="6" applyNumberFormat="1" applyFont="1" applyFill="1" applyBorder="1" applyAlignment="1" applyProtection="1">
      <alignment horizontal="center" vertical="center"/>
      <protection locked="0"/>
    </xf>
    <xf numFmtId="49" fontId="71" fillId="26" borderId="96" xfId="6" applyNumberFormat="1" applyFont="1" applyFill="1" applyBorder="1" applyAlignment="1">
      <alignment horizontal="center" vertical="center"/>
    </xf>
    <xf numFmtId="49" fontId="71" fillId="0" borderId="96" xfId="6" applyNumberFormat="1" applyFont="1" applyBorder="1" applyAlignment="1" applyProtection="1">
      <alignment horizontal="left" vertical="center"/>
      <protection locked="0"/>
    </xf>
    <xf numFmtId="185" fontId="71" fillId="0" borderId="0" xfId="6" applyNumberFormat="1" applyFont="1" applyAlignment="1" applyProtection="1">
      <alignment horizontal="center" vertical="center" shrinkToFit="1"/>
      <protection locked="0"/>
    </xf>
    <xf numFmtId="185" fontId="71" fillId="0" borderId="0" xfId="6" applyNumberFormat="1" applyFont="1" applyAlignment="1">
      <alignment horizontal="center" vertical="center"/>
    </xf>
    <xf numFmtId="185" fontId="71" fillId="30" borderId="0" xfId="6" applyNumberFormat="1" applyFont="1" applyFill="1" applyAlignment="1" applyProtection="1">
      <alignment horizontal="center" vertical="center" shrinkToFit="1"/>
      <protection locked="0"/>
    </xf>
    <xf numFmtId="49" fontId="71" fillId="0" borderId="4" xfId="6" applyNumberFormat="1" applyFont="1" applyBorder="1" applyAlignment="1" applyProtection="1">
      <alignment horizontal="left" vertical="center"/>
      <protection locked="0"/>
    </xf>
    <xf numFmtId="49" fontId="71" fillId="30" borderId="0" xfId="6" applyNumberFormat="1" applyFont="1" applyFill="1" applyAlignment="1">
      <alignment horizontal="center" vertical="center"/>
    </xf>
    <xf numFmtId="49" fontId="71" fillId="0" borderId="96" xfId="6" applyNumberFormat="1" applyFont="1" applyBorder="1" applyAlignment="1" applyProtection="1">
      <alignment horizontal="left" vertical="center" shrinkToFit="1"/>
      <protection locked="0"/>
    </xf>
    <xf numFmtId="49" fontId="84" fillId="30" borderId="4" xfId="6" applyNumberFormat="1" applyFont="1" applyFill="1" applyBorder="1" applyAlignment="1">
      <alignment vertical="center"/>
    </xf>
    <xf numFmtId="49" fontId="71" fillId="0" borderId="93" xfId="6" applyNumberFormat="1" applyFont="1" applyBorder="1" applyAlignment="1" applyProtection="1">
      <alignment horizontal="left" vertical="center"/>
      <protection locked="0"/>
    </xf>
    <xf numFmtId="49" fontId="71" fillId="0" borderId="4" xfId="6" applyNumberFormat="1" applyFont="1" applyBorder="1" applyAlignment="1">
      <alignment horizontal="left" vertical="center"/>
    </xf>
    <xf numFmtId="184"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top" wrapText="1"/>
      <protection locked="0"/>
    </xf>
    <xf numFmtId="0" fontId="71" fillId="0" borderId="4" xfId="6" applyFont="1" applyBorder="1" applyAlignment="1" applyProtection="1">
      <alignment horizontal="left" vertical="top" wrapText="1"/>
      <protection locked="0"/>
    </xf>
    <xf numFmtId="0" fontId="71" fillId="27" borderId="0" xfId="6" applyFont="1" applyFill="1" applyAlignment="1" applyProtection="1">
      <alignment horizontal="left" vertical="center" shrinkToFit="1"/>
      <protection locked="0"/>
    </xf>
    <xf numFmtId="14" fontId="71" fillId="0" borderId="6" xfId="6" applyNumberFormat="1" applyFont="1" applyBorder="1" applyAlignment="1">
      <alignment horizontal="center"/>
    </xf>
    <xf numFmtId="0" fontId="71" fillId="0" borderId="8" xfId="6" applyFont="1" applyBorder="1" applyAlignment="1">
      <alignment horizontal="center"/>
    </xf>
    <xf numFmtId="0" fontId="71" fillId="30" borderId="93" xfId="6" applyFont="1" applyFill="1" applyBorder="1" applyAlignment="1" applyProtection="1">
      <alignment horizontal="left" vertical="center"/>
      <protection locked="0"/>
    </xf>
    <xf numFmtId="176" fontId="71" fillId="27" borderId="0" xfId="6" applyNumberFormat="1" applyFont="1" applyFill="1" applyAlignment="1" applyProtection="1">
      <alignment horizontal="center" vertical="center"/>
      <protection locked="0"/>
    </xf>
    <xf numFmtId="49" fontId="71" fillId="0" borderId="0" xfId="6" applyNumberFormat="1" applyFont="1" applyAlignment="1" applyProtection="1">
      <alignment horizontal="center" vertical="center"/>
      <protection locked="0"/>
    </xf>
    <xf numFmtId="0" fontId="71" fillId="30" borderId="93" xfId="6" applyFont="1" applyFill="1" applyBorder="1" applyAlignment="1">
      <alignment horizontal="justify" vertical="center"/>
    </xf>
    <xf numFmtId="0" fontId="71" fillId="30" borderId="93" xfId="6" applyFont="1" applyFill="1" applyBorder="1" applyAlignment="1">
      <alignment vertical="center"/>
    </xf>
    <xf numFmtId="0" fontId="71" fillId="30" borderId="93" xfId="6" applyFont="1" applyFill="1" applyBorder="1" applyAlignment="1">
      <alignment horizontal="center" vertical="center"/>
    </xf>
    <xf numFmtId="186" fontId="71" fillId="28" borderId="4" xfId="6" applyNumberFormat="1" applyFont="1" applyFill="1" applyBorder="1" applyAlignment="1" applyProtection="1">
      <alignment horizontal="center" vertical="center"/>
      <protection locked="0"/>
    </xf>
    <xf numFmtId="176" fontId="71" fillId="0" borderId="0" xfId="6" applyNumberFormat="1" applyFont="1" applyAlignment="1" applyProtection="1">
      <alignment horizontal="center" vertical="center"/>
      <protection locked="0"/>
    </xf>
    <xf numFmtId="176" fontId="73" fillId="0" borderId="0" xfId="6" applyNumberFormat="1" applyFont="1" applyAlignment="1">
      <alignment horizontal="center" vertical="center"/>
    </xf>
    <xf numFmtId="176" fontId="71" fillId="0" borderId="4" xfId="6" applyNumberFormat="1" applyFont="1" applyBorder="1" applyAlignment="1" applyProtection="1">
      <alignment horizontal="center" vertical="center"/>
      <protection locked="0"/>
    </xf>
    <xf numFmtId="176" fontId="73" fillId="0" borderId="4" xfId="6" applyNumberFormat="1" applyFont="1" applyBorder="1" applyAlignment="1">
      <alignment horizontal="center" vertical="center"/>
    </xf>
    <xf numFmtId="49" fontId="71" fillId="0" borderId="96" xfId="6" applyNumberFormat="1" applyFont="1" applyBorder="1" applyAlignment="1" applyProtection="1">
      <alignment horizontal="center" vertical="center"/>
      <protection locked="0"/>
    </xf>
    <xf numFmtId="49" fontId="71" fillId="0" borderId="96" xfId="6" applyNumberFormat="1" applyFont="1" applyBorder="1" applyAlignment="1">
      <alignment horizontal="center" vertical="center"/>
    </xf>
    <xf numFmtId="49" fontId="71" fillId="27" borderId="96" xfId="6" applyNumberFormat="1" applyFont="1" applyFill="1" applyBorder="1" applyAlignment="1" applyProtection="1">
      <alignment horizontal="left" vertical="center" shrinkToFit="1"/>
      <protection locked="0"/>
    </xf>
    <xf numFmtId="49" fontId="71" fillId="30" borderId="96" xfId="6" applyNumberFormat="1" applyFont="1" applyFill="1" applyBorder="1" applyAlignment="1">
      <alignment vertical="center"/>
    </xf>
    <xf numFmtId="49" fontId="71" fillId="0" borderId="96" xfId="6" applyNumberFormat="1" applyFont="1" applyBorder="1" applyAlignment="1">
      <alignment horizontal="left" vertical="center"/>
    </xf>
    <xf numFmtId="186" fontId="71" fillId="30" borderId="4" xfId="6" applyNumberFormat="1" applyFont="1" applyFill="1" applyBorder="1" applyAlignment="1" applyProtection="1">
      <alignment horizontal="center" vertical="center"/>
      <protection locked="0"/>
    </xf>
    <xf numFmtId="186" fontId="71" fillId="0" borderId="0" xfId="6" applyNumberFormat="1" applyFont="1" applyAlignment="1" applyProtection="1">
      <alignment horizontal="center" vertical="center"/>
      <protection locked="0"/>
    </xf>
    <xf numFmtId="49" fontId="71" fillId="30" borderId="0" xfId="6" applyNumberFormat="1" applyFont="1" applyFill="1" applyAlignment="1">
      <alignment horizontal="left" vertical="center"/>
    </xf>
    <xf numFmtId="49" fontId="71" fillId="30" borderId="0" xfId="6" applyNumberFormat="1" applyFont="1" applyFill="1" applyAlignment="1">
      <alignment vertical="center"/>
    </xf>
    <xf numFmtId="49" fontId="79" fillId="30" borderId="0" xfId="6" applyNumberFormat="1" applyFont="1" applyFill="1" applyAlignment="1">
      <alignment vertical="center"/>
    </xf>
    <xf numFmtId="49" fontId="71" fillId="27" borderId="0" xfId="6" applyNumberFormat="1" applyFont="1" applyFill="1" applyAlignment="1" applyProtection="1">
      <alignment horizontal="center" vertical="center" shrinkToFit="1"/>
      <protection locked="0"/>
    </xf>
    <xf numFmtId="49" fontId="79" fillId="30" borderId="0" xfId="6" applyNumberFormat="1" applyFont="1" applyFill="1" applyAlignment="1">
      <alignment horizontal="left" vertical="center" wrapText="1"/>
    </xf>
    <xf numFmtId="49" fontId="79" fillId="0" borderId="0" xfId="6" applyNumberFormat="1" applyFont="1" applyAlignment="1">
      <alignment horizontal="center" vertical="center"/>
    </xf>
    <xf numFmtId="49" fontId="71" fillId="30" borderId="93" xfId="6" applyNumberFormat="1" applyFont="1" applyFill="1" applyBorder="1" applyAlignment="1">
      <alignment vertical="center"/>
    </xf>
    <xf numFmtId="49" fontId="71" fillId="30" borderId="93" xfId="6" applyNumberFormat="1" applyFont="1" applyFill="1" applyBorder="1" applyAlignment="1">
      <alignment horizontal="left" vertical="center"/>
    </xf>
    <xf numFmtId="49" fontId="71" fillId="0" borderId="93" xfId="6" applyNumberFormat="1" applyFont="1" applyBorder="1" applyAlignment="1" applyProtection="1">
      <alignment horizontal="left" vertical="center" shrinkToFit="1"/>
      <protection locked="0"/>
    </xf>
    <xf numFmtId="49" fontId="71" fillId="0" borderId="4" xfId="6" applyNumberFormat="1" applyFont="1" applyBorder="1" applyAlignment="1" applyProtection="1">
      <alignment horizontal="left" vertical="center" shrinkToFit="1"/>
      <protection locked="0"/>
    </xf>
    <xf numFmtId="49" fontId="71" fillId="0" borderId="96" xfId="6" applyNumberFormat="1" applyFont="1" applyBorder="1" applyAlignment="1" applyProtection="1">
      <alignment horizontal="center" vertical="center" shrinkToFit="1"/>
      <protection locked="0"/>
    </xf>
    <xf numFmtId="49" fontId="71" fillId="0" borderId="4" xfId="6" applyNumberFormat="1" applyFont="1" applyBorder="1" applyAlignment="1" applyProtection="1">
      <alignment horizontal="center" vertical="center"/>
      <protection locked="0"/>
    </xf>
    <xf numFmtId="49" fontId="71" fillId="0" borderId="4" xfId="6" applyNumberFormat="1" applyFont="1" applyBorder="1" applyAlignment="1" applyProtection="1">
      <alignment horizontal="center" vertical="center" shrinkToFit="1"/>
      <protection locked="0"/>
    </xf>
    <xf numFmtId="49" fontId="71" fillId="30" borderId="0" xfId="6" applyNumberFormat="1" applyFont="1" applyFill="1" applyAlignment="1">
      <alignment horizontal="justify" vertical="center" wrapText="1"/>
    </xf>
    <xf numFmtId="49" fontId="71" fillId="0" borderId="93" xfId="6" applyNumberFormat="1" applyFont="1" applyBorder="1" applyAlignment="1" applyProtection="1">
      <alignment horizontal="center" vertical="center" shrinkToFit="1"/>
      <protection locked="0"/>
    </xf>
    <xf numFmtId="49" fontId="71" fillId="0" borderId="93" xfId="6" applyNumberFormat="1" applyFont="1" applyBorder="1" applyAlignment="1">
      <alignment horizontal="left" vertical="center"/>
    </xf>
    <xf numFmtId="49" fontId="71" fillId="0" borderId="4" xfId="6" applyNumberFormat="1" applyFont="1" applyBorder="1" applyAlignment="1" applyProtection="1">
      <alignment horizontal="left" vertical="center" wrapText="1"/>
      <protection locked="0"/>
    </xf>
    <xf numFmtId="49" fontId="79" fillId="0" borderId="4" xfId="6" applyNumberFormat="1" applyFont="1" applyBorder="1" applyAlignment="1" applyProtection="1">
      <alignment horizontal="left" vertical="center" wrapText="1"/>
      <protection locked="0"/>
    </xf>
    <xf numFmtId="185" fontId="71" fillId="0" borderId="4" xfId="6" applyNumberFormat="1" applyFont="1" applyBorder="1" applyAlignment="1" applyProtection="1">
      <alignment horizontal="center" vertical="center" shrinkToFit="1"/>
      <protection locked="0"/>
    </xf>
    <xf numFmtId="49" fontId="79" fillId="0" borderId="93" xfId="6" applyNumberFormat="1" applyFont="1" applyBorder="1" applyAlignment="1" applyProtection="1">
      <alignment horizontal="left" vertical="center"/>
      <protection locked="0"/>
    </xf>
    <xf numFmtId="49" fontId="71" fillId="0" borderId="0" xfId="6" applyNumberFormat="1" applyFont="1" applyAlignment="1" applyProtection="1">
      <alignment horizontal="left" vertical="center" wrapText="1"/>
      <protection locked="0"/>
    </xf>
    <xf numFmtId="49" fontId="79" fillId="0" borderId="0" xfId="6" applyNumberFormat="1" applyFont="1" applyAlignment="1" applyProtection="1">
      <alignment horizontal="left" vertical="center" wrapText="1"/>
      <protection locked="0"/>
    </xf>
    <xf numFmtId="49" fontId="71" fillId="30" borderId="96" xfId="6" applyNumberFormat="1" applyFont="1" applyFill="1" applyBorder="1" applyAlignment="1">
      <alignment horizontal="center" vertical="center"/>
    </xf>
    <xf numFmtId="49" fontId="71" fillId="30" borderId="4" xfId="6" applyNumberFormat="1" applyFont="1" applyFill="1" applyBorder="1" applyAlignment="1">
      <alignment vertical="center" wrapText="1"/>
    </xf>
    <xf numFmtId="49" fontId="71" fillId="30" borderId="4" xfId="6" applyNumberFormat="1" applyFont="1" applyFill="1" applyBorder="1" applyAlignment="1">
      <alignment vertical="center"/>
    </xf>
    <xf numFmtId="0" fontId="71" fillId="32" borderId="4" xfId="6" applyFont="1" applyFill="1" applyBorder="1" applyAlignment="1">
      <alignment horizontal="left" vertical="center"/>
    </xf>
    <xf numFmtId="0" fontId="71" fillId="30" borderId="93" xfId="6" applyFont="1" applyFill="1" applyBorder="1" applyAlignment="1">
      <alignment horizontal="left" vertical="center"/>
    </xf>
    <xf numFmtId="0" fontId="71" fillId="0" borderId="0" xfId="6" applyFont="1" applyAlignment="1">
      <alignment horizontal="left" vertical="center"/>
    </xf>
    <xf numFmtId="0" fontId="71" fillId="32" borderId="0" xfId="6" applyFont="1" applyFill="1" applyAlignment="1">
      <alignment horizontal="left" vertical="center"/>
    </xf>
    <xf numFmtId="0" fontId="71" fillId="32" borderId="96" xfId="6" applyFont="1" applyFill="1" applyBorder="1" applyAlignment="1">
      <alignment horizontal="center" vertical="center"/>
    </xf>
    <xf numFmtId="185" fontId="71" fillId="32" borderId="96" xfId="6" applyNumberFormat="1" applyFont="1" applyFill="1" applyBorder="1" applyAlignment="1">
      <alignment horizontal="center" vertical="center"/>
    </xf>
    <xf numFmtId="187" fontId="71" fillId="32" borderId="0" xfId="6" applyNumberFormat="1" applyFont="1" applyFill="1" applyAlignment="1">
      <alignment horizontal="center" vertical="center"/>
    </xf>
    <xf numFmtId="0" fontId="71" fillId="32" borderId="0" xfId="6" applyFont="1" applyFill="1" applyAlignment="1">
      <alignment horizontal="center" vertical="center"/>
    </xf>
    <xf numFmtId="49" fontId="71" fillId="32" borderId="0" xfId="6" applyNumberFormat="1" applyFont="1" applyFill="1" applyAlignment="1" applyProtection="1">
      <alignment horizontal="center" vertical="center"/>
      <protection locked="0"/>
    </xf>
    <xf numFmtId="0" fontId="79" fillId="0" borderId="0" xfId="6" applyFont="1" applyAlignment="1" applyProtection="1">
      <alignment vertical="center" shrinkToFit="1"/>
      <protection locked="0"/>
    </xf>
    <xf numFmtId="0" fontId="71" fillId="28" borderId="0" xfId="11" applyFont="1" applyFill="1" applyAlignment="1" applyProtection="1">
      <alignment horizontal="left" vertical="center"/>
      <protection locked="0"/>
    </xf>
    <xf numFmtId="183" fontId="71" fillId="28" borderId="0" xfId="11" applyNumberFormat="1" applyFont="1" applyFill="1" applyAlignment="1" applyProtection="1">
      <alignment horizontal="center" vertical="center"/>
      <protection locked="0"/>
    </xf>
    <xf numFmtId="0" fontId="71" fillId="28" borderId="0" xfId="11" applyFont="1" applyFill="1" applyAlignment="1" applyProtection="1">
      <alignment horizontal="left" vertical="center" shrinkToFit="1"/>
      <protection locked="0"/>
    </xf>
    <xf numFmtId="0" fontId="71" fillId="28" borderId="4" xfId="11" applyFont="1" applyFill="1" applyBorder="1" applyAlignment="1" applyProtection="1">
      <alignment horizontal="left" vertical="center"/>
      <protection locked="0"/>
    </xf>
    <xf numFmtId="0" fontId="71" fillId="28" borderId="0" xfId="11" applyFont="1" applyFill="1" applyAlignment="1" applyProtection="1">
      <alignment horizontal="center" vertical="center" shrinkToFit="1"/>
      <protection locked="0"/>
    </xf>
    <xf numFmtId="0" fontId="71" fillId="28" borderId="0" xfId="11" applyFont="1" applyFill="1" applyAlignment="1">
      <alignment horizontal="center" vertical="center"/>
    </xf>
    <xf numFmtId="0" fontId="71" fillId="28" borderId="0" xfId="11" applyFont="1" applyFill="1" applyProtection="1">
      <alignment vertical="center"/>
      <protection locked="0"/>
    </xf>
    <xf numFmtId="0" fontId="71" fillId="28" borderId="0" xfId="11" applyFont="1" applyFill="1" applyAlignment="1" applyProtection="1">
      <alignment horizontal="center" vertical="center"/>
      <protection locked="0"/>
    </xf>
    <xf numFmtId="0" fontId="71" fillId="28" borderId="0" xfId="11" applyFont="1" applyFill="1" applyAlignment="1" applyProtection="1">
      <alignment vertical="center" shrinkToFit="1"/>
      <protection locked="0"/>
    </xf>
    <xf numFmtId="0" fontId="73" fillId="28" borderId="0" xfId="11" applyFont="1" applyFill="1" applyAlignment="1" applyProtection="1">
      <alignment horizontal="center" vertical="center"/>
      <protection locked="0"/>
    </xf>
    <xf numFmtId="49" fontId="71" fillId="28" borderId="0" xfId="11" applyNumberFormat="1" applyFont="1" applyFill="1" applyAlignment="1" applyProtection="1">
      <alignment horizontal="left" vertical="center"/>
      <protection locked="0"/>
    </xf>
    <xf numFmtId="49" fontId="76" fillId="30" borderId="0" xfId="11" applyNumberFormat="1" applyFont="1" applyFill="1" applyAlignment="1">
      <alignment horizontal="left" vertical="center"/>
    </xf>
    <xf numFmtId="49" fontId="76" fillId="30" borderId="0" xfId="11" applyNumberFormat="1" applyFont="1" applyFill="1">
      <alignment vertical="center"/>
    </xf>
    <xf numFmtId="49" fontId="71" fillId="30" borderId="98" xfId="11" applyNumberFormat="1" applyFont="1" applyFill="1" applyBorder="1" applyAlignment="1">
      <alignment vertical="distributed" textRotation="255" shrinkToFit="1"/>
    </xf>
    <xf numFmtId="49" fontId="71" fillId="30" borderId="23" xfId="11" applyNumberFormat="1" applyFont="1" applyFill="1" applyBorder="1" applyAlignment="1">
      <alignment vertical="distributed" textRotation="255" shrinkToFit="1"/>
    </xf>
    <xf numFmtId="49" fontId="71" fillId="30" borderId="24" xfId="11" applyNumberFormat="1" applyFont="1" applyFill="1" applyBorder="1" applyAlignment="1">
      <alignment vertical="distributed" textRotation="255" shrinkToFit="1"/>
    </xf>
    <xf numFmtId="49" fontId="71" fillId="30" borderId="95" xfId="11" applyNumberFormat="1" applyFont="1" applyFill="1" applyBorder="1" applyAlignment="1">
      <alignment horizontal="center" vertical="center" shrinkToFit="1"/>
    </xf>
    <xf numFmtId="49" fontId="71" fillId="30" borderId="96" xfId="11" applyNumberFormat="1" applyFont="1" applyFill="1" applyBorder="1" applyAlignment="1">
      <alignment horizontal="center" vertical="center" shrinkToFit="1"/>
    </xf>
    <xf numFmtId="49" fontId="71" fillId="30" borderId="97" xfId="11" applyNumberFormat="1" applyFont="1" applyFill="1" applyBorder="1" applyAlignment="1">
      <alignment horizontal="center" vertical="center" shrinkToFit="1"/>
    </xf>
    <xf numFmtId="49" fontId="71" fillId="30" borderId="95" xfId="11" applyNumberFormat="1" applyFont="1" applyFill="1" applyBorder="1" applyAlignment="1">
      <alignment horizontal="center" vertical="center"/>
    </xf>
    <xf numFmtId="49" fontId="71" fillId="30" borderId="96" xfId="11" applyNumberFormat="1" applyFont="1" applyFill="1" applyBorder="1" applyAlignment="1">
      <alignment horizontal="center" vertical="center"/>
    </xf>
    <xf numFmtId="49" fontId="71" fillId="30" borderId="97" xfId="11" applyNumberFormat="1" applyFont="1" applyFill="1" applyBorder="1" applyAlignment="1">
      <alignment horizontal="center" vertical="center"/>
    </xf>
    <xf numFmtId="49" fontId="71" fillId="30" borderId="92" xfId="11" applyNumberFormat="1" applyFont="1" applyFill="1" applyBorder="1" applyAlignment="1">
      <alignment horizontal="center" vertical="center"/>
    </xf>
    <xf numFmtId="49" fontId="71" fillId="30" borderId="93" xfId="11" applyNumberFormat="1" applyFont="1" applyFill="1" applyBorder="1" applyAlignment="1">
      <alignment horizontal="center" vertical="center"/>
    </xf>
    <xf numFmtId="49" fontId="71" fillId="30" borderId="94" xfId="11" applyNumberFormat="1" applyFont="1" applyFill="1" applyBorder="1" applyAlignment="1">
      <alignment horizontal="center" vertical="center"/>
    </xf>
    <xf numFmtId="49" fontId="71" fillId="30" borderId="31" xfId="11" applyNumberFormat="1" applyFont="1" applyFill="1" applyBorder="1" applyAlignment="1">
      <alignment horizontal="center" vertical="center"/>
    </xf>
    <xf numFmtId="49" fontId="71" fillId="30" borderId="0" xfId="11" applyNumberFormat="1" applyFont="1" applyFill="1" applyAlignment="1">
      <alignment horizontal="center" vertical="center"/>
    </xf>
    <xf numFmtId="49" fontId="71" fillId="30" borderId="32" xfId="11" applyNumberFormat="1" applyFont="1" applyFill="1" applyBorder="1" applyAlignment="1">
      <alignment horizontal="center" vertical="center"/>
    </xf>
    <xf numFmtId="49" fontId="71" fillId="30" borderId="33" xfId="11" applyNumberFormat="1" applyFont="1" applyFill="1" applyBorder="1" applyAlignment="1">
      <alignment horizontal="center" vertical="center"/>
    </xf>
    <xf numFmtId="49" fontId="71" fillId="30" borderId="4" xfId="11" applyNumberFormat="1" applyFont="1" applyFill="1" applyBorder="1" applyAlignment="1">
      <alignment horizontal="center" vertical="center"/>
    </xf>
    <xf numFmtId="49" fontId="71" fillId="30" borderId="34" xfId="11" applyNumberFormat="1" applyFont="1" applyFill="1" applyBorder="1" applyAlignment="1">
      <alignment horizontal="center" vertical="center"/>
    </xf>
    <xf numFmtId="0" fontId="92" fillId="30" borderId="92" xfId="11" applyFont="1" applyFill="1" applyBorder="1" applyAlignment="1">
      <alignment horizontal="center" vertical="center"/>
    </xf>
    <xf numFmtId="0" fontId="92" fillId="30" borderId="93" xfId="11" applyFont="1" applyFill="1" applyBorder="1" applyAlignment="1">
      <alignment horizontal="center" vertical="center"/>
    </xf>
    <xf numFmtId="0" fontId="92" fillId="30" borderId="94" xfId="11" applyFont="1" applyFill="1" applyBorder="1" applyAlignment="1">
      <alignment horizontal="center" vertical="center"/>
    </xf>
    <xf numFmtId="0" fontId="92" fillId="30" borderId="33" xfId="11" applyFont="1" applyFill="1" applyBorder="1" applyAlignment="1">
      <alignment horizontal="center" vertical="center"/>
    </xf>
    <xf numFmtId="0" fontId="92" fillId="30" borderId="4" xfId="11" applyFont="1" applyFill="1" applyBorder="1" applyAlignment="1">
      <alignment horizontal="center" vertical="center"/>
    </xf>
    <xf numFmtId="0" fontId="92" fillId="30" borderId="34" xfId="11" applyFont="1" applyFill="1" applyBorder="1" applyAlignment="1">
      <alignment horizontal="center" vertical="center"/>
    </xf>
    <xf numFmtId="0" fontId="79" fillId="30" borderId="92" xfId="11" applyFont="1" applyFill="1" applyBorder="1" applyAlignment="1">
      <alignment horizontal="center" vertical="center"/>
    </xf>
    <xf numFmtId="0" fontId="79" fillId="30" borderId="93" xfId="11" applyFont="1" applyFill="1" applyBorder="1" applyAlignment="1">
      <alignment horizontal="center" vertical="center"/>
    </xf>
    <xf numFmtId="0" fontId="79" fillId="30" borderId="94" xfId="11" applyFont="1" applyFill="1" applyBorder="1" applyAlignment="1">
      <alignment horizontal="center" vertical="center"/>
    </xf>
    <xf numFmtId="0" fontId="79" fillId="30" borderId="33" xfId="11" applyFont="1" applyFill="1" applyBorder="1" applyAlignment="1">
      <alignment horizontal="center" vertical="center"/>
    </xf>
    <xf numFmtId="0" fontId="79" fillId="30" borderId="4" xfId="11" applyFont="1" applyFill="1" applyBorder="1" applyAlignment="1">
      <alignment horizontal="center" vertical="center"/>
    </xf>
    <xf numFmtId="0" fontId="79" fillId="30" borderId="34" xfId="11" applyFont="1" applyFill="1" applyBorder="1" applyAlignment="1">
      <alignment horizontal="center" vertical="center"/>
    </xf>
    <xf numFmtId="49" fontId="79" fillId="30" borderId="0" xfId="11" applyNumberFormat="1" applyFont="1" applyFill="1" applyAlignment="1">
      <alignment horizontal="center" vertical="center"/>
    </xf>
    <xf numFmtId="49" fontId="71" fillId="30" borderId="0" xfId="11" applyNumberFormat="1" applyFont="1" applyFill="1" applyAlignment="1">
      <alignment horizontal="justify" vertical="center" wrapText="1"/>
    </xf>
    <xf numFmtId="49" fontId="71" fillId="30" borderId="0" xfId="11" applyNumberFormat="1" applyFont="1" applyFill="1">
      <alignment vertical="center"/>
    </xf>
    <xf numFmtId="0" fontId="71" fillId="28" borderId="93" xfId="11" applyFont="1" applyFill="1" applyBorder="1" applyAlignment="1" applyProtection="1">
      <alignment vertical="center" shrinkToFit="1"/>
      <protection locked="0"/>
    </xf>
    <xf numFmtId="0" fontId="71" fillId="28" borderId="0" xfId="12" applyFont="1" applyFill="1" applyAlignment="1" applyProtection="1">
      <alignment horizontal="left" vertical="center" shrinkToFit="1"/>
      <protection locked="0"/>
    </xf>
    <xf numFmtId="0" fontId="71" fillId="28" borderId="4" xfId="12" applyFont="1" applyFill="1" applyBorder="1" applyAlignment="1" applyProtection="1">
      <alignment horizontal="left" vertical="center"/>
      <protection locked="0"/>
    </xf>
    <xf numFmtId="0" fontId="71" fillId="28" borderId="0" xfId="12" applyFont="1" applyFill="1" applyAlignment="1">
      <alignment horizontal="left" vertical="center"/>
    </xf>
    <xf numFmtId="183" fontId="71" fillId="28" borderId="0" xfId="12" applyNumberFormat="1" applyFont="1" applyFill="1" applyAlignment="1" applyProtection="1">
      <alignment horizontal="center" vertical="center"/>
      <protection locked="0"/>
    </xf>
    <xf numFmtId="0" fontId="73" fillId="28" borderId="0" xfId="12" applyFont="1" applyFill="1" applyAlignment="1">
      <alignment horizontal="center" vertical="center"/>
    </xf>
    <xf numFmtId="0" fontId="71" fillId="28" borderId="0" xfId="12" applyFont="1" applyFill="1" applyAlignment="1" applyProtection="1">
      <alignment horizontal="left" vertical="center"/>
      <protection locked="0"/>
    </xf>
    <xf numFmtId="0" fontId="71" fillId="28" borderId="0" xfId="12" applyFont="1" applyFill="1" applyAlignment="1" applyProtection="1">
      <alignment horizontal="left" vertical="top" wrapText="1"/>
      <protection locked="0"/>
    </xf>
    <xf numFmtId="0" fontId="71" fillId="28" borderId="4" xfId="12" applyFont="1" applyFill="1" applyBorder="1" applyAlignment="1" applyProtection="1">
      <alignment horizontal="left" vertical="top" wrapText="1"/>
      <protection locked="0"/>
    </xf>
    <xf numFmtId="0" fontId="73" fillId="28" borderId="0" xfId="12" applyFont="1" applyFill="1" applyAlignment="1" applyProtection="1">
      <alignment horizontal="center" vertical="center"/>
      <protection locked="0"/>
    </xf>
    <xf numFmtId="0" fontId="71" fillId="28" borderId="0" xfId="12" applyFont="1" applyFill="1" applyAlignment="1" applyProtection="1">
      <alignment horizontal="center" vertical="center" shrinkToFit="1"/>
      <protection locked="0"/>
    </xf>
    <xf numFmtId="0" fontId="71" fillId="28" borderId="0" xfId="12" applyFont="1" applyFill="1" applyAlignment="1">
      <alignment horizontal="center" vertical="center"/>
    </xf>
    <xf numFmtId="0" fontId="71" fillId="28" borderId="0" xfId="12" applyFont="1" applyFill="1" applyAlignment="1" applyProtection="1">
      <alignment horizontal="center" vertical="center"/>
      <protection locked="0"/>
    </xf>
    <xf numFmtId="0" fontId="71" fillId="28" borderId="4" xfId="1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protection locked="0"/>
    </xf>
    <xf numFmtId="186" fontId="71" fillId="28" borderId="0" xfId="11" applyNumberFormat="1" applyFont="1" applyFill="1" applyAlignment="1" applyProtection="1">
      <alignment horizontal="center" vertical="center" shrinkToFit="1"/>
      <protection locked="0"/>
    </xf>
    <xf numFmtId="186" fontId="71" fillId="28" borderId="0" xfId="11" applyNumberFormat="1" applyFont="1" applyFill="1" applyAlignment="1" applyProtection="1">
      <alignment horizontal="center" vertical="center"/>
      <protection locked="0"/>
    </xf>
    <xf numFmtId="186" fontId="71" fillId="28" borderId="4" xfId="11" applyNumberFormat="1" applyFont="1" applyFill="1" applyBorder="1" applyAlignment="1" applyProtection="1">
      <alignment horizontal="center" vertical="center"/>
      <protection locked="0"/>
    </xf>
    <xf numFmtId="49" fontId="85" fillId="28" borderId="0" xfId="11" applyNumberFormat="1" applyFont="1" applyFill="1" applyAlignment="1">
      <alignment horizontal="left" vertical="center"/>
    </xf>
    <xf numFmtId="0" fontId="71" fillId="28" borderId="4" xfId="11" applyFont="1" applyFill="1" applyBorder="1" applyAlignment="1" applyProtection="1">
      <alignment horizontal="left" vertical="center" shrinkToFit="1"/>
      <protection locked="0"/>
    </xf>
    <xf numFmtId="49" fontId="71" fillId="28" borderId="96" xfId="11" applyNumberFormat="1" applyFont="1" applyFill="1" applyBorder="1" applyAlignment="1" applyProtection="1">
      <alignment horizontal="center" vertical="center" shrinkToFit="1"/>
      <protection locked="0"/>
    </xf>
    <xf numFmtId="0" fontId="71" fillId="28" borderId="96" xfId="11" applyFont="1" applyFill="1" applyBorder="1" applyAlignment="1" applyProtection="1">
      <alignment horizontal="center" vertical="center" shrinkToFit="1"/>
      <protection locked="0"/>
    </xf>
    <xf numFmtId="49" fontId="71" fillId="28" borderId="96" xfId="11" applyNumberFormat="1" applyFont="1" applyFill="1" applyBorder="1" applyAlignment="1" applyProtection="1">
      <alignment horizontal="left" vertical="center"/>
      <protection locked="0"/>
    </xf>
    <xf numFmtId="0" fontId="71" fillId="28" borderId="96" xfId="11" applyFont="1" applyFill="1" applyBorder="1" applyAlignment="1" applyProtection="1">
      <alignment horizontal="left" vertical="center"/>
      <protection locked="0"/>
    </xf>
    <xf numFmtId="49" fontId="71" fillId="28" borderId="0" xfId="11" applyNumberFormat="1" applyFont="1" applyFill="1">
      <alignment vertical="center"/>
    </xf>
    <xf numFmtId="186" fontId="71" fillId="28" borderId="0" xfId="11" applyNumberFormat="1" applyFont="1" applyFill="1" applyAlignment="1" applyProtection="1">
      <alignment vertical="center" shrinkToFit="1"/>
      <protection locked="0"/>
    </xf>
    <xf numFmtId="0" fontId="71" fillId="28" borderId="4" xfId="11" applyFont="1" applyFill="1" applyBorder="1" applyAlignment="1">
      <alignment horizontal="left" vertical="center"/>
    </xf>
    <xf numFmtId="184" fontId="71" fillId="28" borderId="0" xfId="11" applyNumberFormat="1" applyFont="1" applyFill="1" applyAlignment="1" applyProtection="1">
      <alignment horizontal="center" vertical="center"/>
      <protection locked="0"/>
    </xf>
    <xf numFmtId="184" fontId="71" fillId="28" borderId="4" xfId="11" applyNumberFormat="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shrinkToFit="1"/>
      <protection locked="0"/>
    </xf>
    <xf numFmtId="49" fontId="71" fillId="30" borderId="0" xfId="11" applyNumberFormat="1" applyFont="1" applyFill="1" applyAlignment="1">
      <alignment horizontal="left" vertical="center"/>
    </xf>
    <xf numFmtId="0" fontId="71" fillId="28" borderId="96" xfId="11" applyFont="1" applyFill="1" applyBorder="1" applyAlignment="1" applyProtection="1">
      <alignment horizontal="left" vertical="center" shrinkToFit="1"/>
      <protection locked="0"/>
    </xf>
    <xf numFmtId="0" fontId="71" fillId="28" borderId="96" xfId="11" applyFont="1" applyFill="1" applyBorder="1" applyAlignment="1" applyProtection="1">
      <alignment vertical="center" shrinkToFit="1"/>
      <protection locked="0"/>
    </xf>
    <xf numFmtId="0" fontId="73" fillId="30" borderId="0" xfId="11" applyFont="1" applyFill="1" applyAlignment="1">
      <alignment horizontal="left" vertical="center" wrapText="1"/>
    </xf>
    <xf numFmtId="0" fontId="71" fillId="28" borderId="0" xfId="11" applyFont="1" applyFill="1" applyAlignment="1">
      <alignment horizontal="left" vertical="top"/>
    </xf>
    <xf numFmtId="0" fontId="71" fillId="28" borderId="4" xfId="11" applyFont="1" applyFill="1" applyBorder="1" applyAlignment="1">
      <alignment horizontal="left" vertical="top"/>
    </xf>
    <xf numFmtId="49" fontId="71" fillId="28" borderId="0" xfId="11" applyNumberFormat="1" applyFont="1" applyFill="1" applyAlignment="1">
      <alignment horizontal="right" vertical="center"/>
    </xf>
    <xf numFmtId="0" fontId="85" fillId="28" borderId="0" xfId="11" applyFont="1" applyFill="1" applyAlignment="1" applyProtection="1">
      <alignment horizontal="left" vertical="center"/>
      <protection locked="0"/>
    </xf>
    <xf numFmtId="49" fontId="71" fillId="28" borderId="4" xfId="11" applyNumberFormat="1" applyFont="1" applyFill="1" applyBorder="1" applyAlignment="1">
      <alignment horizontal="right" vertical="center"/>
    </xf>
    <xf numFmtId="49" fontId="71" fillId="28" borderId="0" xfId="11" applyNumberFormat="1" applyFont="1" applyFill="1" applyAlignment="1">
      <alignment horizontal="center" vertical="center"/>
    </xf>
    <xf numFmtId="49" fontId="71" fillId="28" borderId="93" xfId="11" applyNumberFormat="1" applyFont="1" applyFill="1" applyBorder="1">
      <alignment vertical="center"/>
    </xf>
    <xf numFmtId="0" fontId="71" fillId="28" borderId="0" xfId="11" applyFont="1" applyFill="1" applyAlignment="1" applyProtection="1">
      <alignment horizontal="left" vertical="top" wrapText="1"/>
      <protection locked="0"/>
    </xf>
    <xf numFmtId="49" fontId="71" fillId="28" borderId="96" xfId="11" applyNumberFormat="1" applyFont="1" applyFill="1" applyBorder="1">
      <alignment vertical="center"/>
    </xf>
    <xf numFmtId="49" fontId="71" fillId="28" borderId="96" xfId="11" applyNumberFormat="1" applyFont="1" applyFill="1" applyBorder="1" applyAlignment="1">
      <alignment horizontal="right" vertical="center"/>
    </xf>
    <xf numFmtId="49" fontId="71" fillId="28" borderId="93" xfId="11" applyNumberFormat="1" applyFont="1" applyFill="1" applyBorder="1" applyAlignment="1">
      <alignment horizontal="center" vertical="center"/>
    </xf>
    <xf numFmtId="187" fontId="71" fillId="28" borderId="0" xfId="11" applyNumberFormat="1" applyFont="1" applyFill="1" applyAlignment="1" applyProtection="1">
      <alignment horizontal="center" vertical="center"/>
      <protection locked="0"/>
    </xf>
    <xf numFmtId="187" fontId="71" fillId="28" borderId="0" xfId="11" applyNumberFormat="1" applyFont="1" applyFill="1" applyAlignment="1" applyProtection="1">
      <alignment horizontal="center" vertical="center" shrinkToFit="1"/>
      <protection locked="0"/>
    </xf>
    <xf numFmtId="0" fontId="71" fillId="30" borderId="0" xfId="11" applyFont="1" applyFill="1" applyAlignment="1">
      <alignment vertical="center" wrapText="1"/>
    </xf>
    <xf numFmtId="0" fontId="71" fillId="30" borderId="0" xfId="11" applyFont="1" applyFill="1" applyAlignment="1">
      <alignment horizontal="center" vertical="center"/>
    </xf>
    <xf numFmtId="0" fontId="71" fillId="30" borderId="0" xfId="11" applyFont="1" applyFill="1" applyAlignment="1">
      <alignment horizontal="left" vertical="center"/>
    </xf>
    <xf numFmtId="0" fontId="71" fillId="30" borderId="0" xfId="11" applyFont="1" applyFill="1">
      <alignment vertical="center"/>
    </xf>
    <xf numFmtId="0" fontId="71" fillId="0" borderId="4" xfId="11" applyFont="1" applyBorder="1" applyAlignment="1" applyProtection="1">
      <alignment horizontal="center" vertical="center"/>
      <protection locked="0"/>
    </xf>
    <xf numFmtId="0" fontId="71" fillId="0" borderId="96" xfId="11" applyFont="1" applyBorder="1" applyAlignment="1" applyProtection="1">
      <alignment horizontal="center" vertical="center"/>
      <protection locked="0"/>
    </xf>
    <xf numFmtId="0" fontId="71" fillId="30" borderId="93" xfId="11" applyFont="1" applyFill="1" applyBorder="1" applyAlignment="1">
      <alignment vertical="center" wrapText="1"/>
    </xf>
    <xf numFmtId="49" fontId="71"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28" borderId="3" xfId="0" applyFont="1" applyFill="1" applyBorder="1" applyAlignment="1">
      <alignment horizontal="left" vertical="center"/>
    </xf>
    <xf numFmtId="0" fontId="5" fillId="28" borderId="0" xfId="0" applyFont="1" applyFill="1" applyAlignment="1">
      <alignment horizontal="center" vertical="center"/>
    </xf>
    <xf numFmtId="0" fontId="5" fillId="28" borderId="25" xfId="0" applyFont="1" applyFill="1" applyBorder="1" applyAlignment="1">
      <alignment horizontal="left" vertical="center"/>
    </xf>
    <xf numFmtId="0" fontId="5" fillId="28" borderId="26" xfId="0" applyFont="1" applyFill="1" applyBorder="1" applyAlignment="1">
      <alignment horizontal="left" vertical="center"/>
    </xf>
    <xf numFmtId="0" fontId="5" fillId="0" borderId="3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28" borderId="25" xfId="0" applyFont="1" applyFill="1" applyBorder="1" applyAlignment="1">
      <alignment horizontal="left" vertical="center" shrinkToFit="1"/>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27" xfId="0" applyFont="1" applyFill="1" applyBorder="1" applyAlignment="1">
      <alignment horizontal="left" vertical="center"/>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30" xfId="0" applyFont="1" applyFill="1" applyBorder="1" applyAlignment="1">
      <alignment horizontal="left" vertical="center" wrapText="1"/>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36" xfId="0" applyFont="1" applyFill="1" applyBorder="1" applyAlignment="1">
      <alignment horizontal="left" vertical="center"/>
    </xf>
    <xf numFmtId="0" fontId="5" fillId="28" borderId="30" xfId="0" applyFont="1" applyFill="1" applyBorder="1" applyAlignment="1">
      <alignment horizontal="left" vertical="center"/>
    </xf>
    <xf numFmtId="0" fontId="5" fillId="28" borderId="2" xfId="0" applyFont="1" applyFill="1" applyBorder="1" applyAlignment="1">
      <alignment horizontal="left" vertical="center" wrapText="1"/>
    </xf>
    <xf numFmtId="0" fontId="5" fillId="0" borderId="26" xfId="0" applyFont="1" applyBorder="1" applyAlignment="1">
      <alignment horizontal="center" vertical="center"/>
    </xf>
    <xf numFmtId="0" fontId="6" fillId="28" borderId="0" xfId="0" applyFont="1" applyFill="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3" xfId="0"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0" fontId="5" fillId="0" borderId="0" xfId="0" applyFont="1" applyAlignment="1" applyProtection="1">
      <alignment horizontal="center" vertical="center" shrinkToFit="1"/>
      <protection locked="0"/>
    </xf>
    <xf numFmtId="0" fontId="5" fillId="28" borderId="0" xfId="0" applyFont="1" applyFill="1" applyAlignment="1">
      <alignment horizontal="left" vertical="center"/>
    </xf>
    <xf numFmtId="0" fontId="5" fillId="28" borderId="31" xfId="0" applyFont="1" applyFill="1" applyBorder="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14" fontId="5" fillId="28" borderId="26" xfId="0" applyNumberFormat="1"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0" borderId="2" xfId="0" applyFont="1" applyBorder="1" applyAlignment="1">
      <alignment horizontal="left" vertical="center"/>
    </xf>
    <xf numFmtId="49" fontId="5" fillId="0" borderId="4" xfId="0" applyNumberFormat="1" applyFont="1" applyBorder="1" applyAlignment="1" applyProtection="1">
      <alignment horizontal="center" vertical="center" wrapText="1"/>
      <protection locked="0"/>
    </xf>
    <xf numFmtId="49" fontId="5" fillId="0" borderId="34" xfId="0" applyNumberFormat="1" applyFont="1" applyBorder="1" applyAlignment="1" applyProtection="1">
      <alignment horizontal="center" vertical="center" wrapText="1"/>
      <protection locked="0"/>
    </xf>
    <xf numFmtId="0" fontId="5" fillId="28" borderId="0" xfId="0" applyFont="1" applyFill="1" applyAlignment="1" applyProtection="1">
      <alignment horizontal="center" vertical="center" wrapText="1"/>
      <protection locked="0"/>
    </xf>
    <xf numFmtId="0" fontId="5" fillId="0" borderId="29" xfId="0" applyFont="1" applyBorder="1" applyAlignment="1">
      <alignment horizontal="left" vertical="center"/>
    </xf>
    <xf numFmtId="0" fontId="5" fillId="0" borderId="3" xfId="0" applyFont="1" applyBorder="1" applyAlignment="1">
      <alignment horizontal="left" vertical="center"/>
    </xf>
    <xf numFmtId="0" fontId="5" fillId="0" borderId="30"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0" borderId="34" xfId="0" applyFont="1" applyBorder="1" applyAlignment="1">
      <alignment horizontal="left" vertical="center"/>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0"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5" fillId="0" borderId="34" xfId="0" applyFont="1" applyBorder="1" applyAlignment="1">
      <alignment horizontal="left" vertical="center" wrapText="1"/>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2" xfId="0" applyFont="1" applyFill="1" applyBorder="1" applyAlignment="1">
      <alignment horizontal="left" vertical="center"/>
    </xf>
    <xf numFmtId="49" fontId="5" fillId="0" borderId="33"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0" fontId="5" fillId="28" borderId="25" xfId="0" applyFont="1" applyFill="1" applyBorder="1" applyAlignment="1">
      <alignment horizontal="center" vertical="center"/>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0" borderId="25" xfId="0"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6" xfId="0" applyFont="1" applyBorder="1" applyAlignment="1">
      <alignment horizontal="center"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5"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xf>
    <xf numFmtId="0" fontId="5" fillId="0" borderId="35" xfId="0" applyFont="1" applyBorder="1" applyAlignment="1">
      <alignment horizontal="center" vertical="center"/>
    </xf>
    <xf numFmtId="181" fontId="5" fillId="0" borderId="35" xfId="5" applyNumberFormat="1" applyFont="1" applyFill="1" applyBorder="1" applyAlignment="1">
      <alignment horizontal="center"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181" fontId="5" fillId="0" borderId="26" xfId="0" applyNumberFormat="1" applyFont="1" applyBorder="1" applyAlignment="1" applyProtection="1">
      <alignment horizontal="center" vertical="center" shrinkToFit="1"/>
      <protection locked="0"/>
    </xf>
    <xf numFmtId="0" fontId="5" fillId="28" borderId="4" xfId="0" applyFont="1" applyFill="1" applyBorder="1" applyAlignment="1">
      <alignment horizontal="center" vertical="center"/>
    </xf>
    <xf numFmtId="177" fontId="5" fillId="28" borderId="0" xfId="0" applyNumberFormat="1" applyFont="1" applyFill="1" applyAlignment="1" applyProtection="1">
      <alignment horizontal="center" vertical="center" shrinkToFit="1"/>
      <protection locked="0"/>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25" xfId="0" applyFont="1" applyBorder="1" applyAlignment="1">
      <alignment horizontal="center"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31" xfId="0" applyFont="1" applyFill="1" applyBorder="1" applyAlignment="1">
      <alignment horizontal="center" vertical="center"/>
    </xf>
    <xf numFmtId="176" fontId="5" fillId="0" borderId="35" xfId="0" applyNumberFormat="1" applyFont="1" applyBorder="1" applyAlignment="1" applyProtection="1">
      <alignment horizontal="center" vertical="center"/>
      <protection locked="0"/>
    </xf>
    <xf numFmtId="0" fontId="5" fillId="28" borderId="27" xfId="0" applyFont="1" applyFill="1" applyBorder="1" applyAlignment="1">
      <alignment horizontal="left" vertical="center" wrapText="1"/>
    </xf>
    <xf numFmtId="0" fontId="5" fillId="0" borderId="0" xfId="0" applyFont="1" applyAlignment="1">
      <alignment horizontal="left" vertical="top" wrapText="1"/>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181" fontId="5" fillId="0" borderId="25" xfId="0" applyNumberFormat="1" applyFont="1" applyBorder="1" applyAlignment="1" applyProtection="1">
      <alignment horizontal="center" vertical="center" shrinkToFit="1"/>
      <protection locked="0"/>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81" fillId="0" borderId="0" xfId="15" applyFont="1" applyAlignment="1">
      <alignment horizontal="left" vertical="center" shrinkToFit="1"/>
    </xf>
    <xf numFmtId="0" fontId="81" fillId="0" borderId="0" xfId="15" applyFont="1" applyAlignment="1" applyProtection="1">
      <alignment horizontal="left" vertical="center" shrinkToFit="1"/>
      <protection locked="0"/>
    </xf>
    <xf numFmtId="0" fontId="81" fillId="28" borderId="0" xfId="15" applyFont="1" applyFill="1" applyAlignment="1">
      <alignment horizontal="center" vertical="center"/>
    </xf>
    <xf numFmtId="0" fontId="81" fillId="28" borderId="0" xfId="15" applyFont="1" applyFill="1" applyAlignment="1">
      <alignment horizontal="left" vertical="top" wrapText="1"/>
    </xf>
    <xf numFmtId="0" fontId="81" fillId="0" borderId="0" xfId="15" applyFont="1" applyAlignment="1">
      <alignment horizontal="center" vertical="center"/>
    </xf>
    <xf numFmtId="0" fontId="81" fillId="27" borderId="0" xfId="15" applyFont="1" applyFill="1" applyAlignment="1">
      <alignment horizontal="center" vertical="center"/>
    </xf>
    <xf numFmtId="0" fontId="81" fillId="28" borderId="92" xfId="15" applyFont="1" applyFill="1" applyBorder="1" applyAlignment="1">
      <alignment horizontal="center" vertical="center"/>
    </xf>
    <xf numFmtId="0" fontId="81" fillId="28" borderId="93" xfId="15" applyFont="1" applyFill="1" applyBorder="1" applyAlignment="1">
      <alignment horizontal="center" vertical="center"/>
    </xf>
    <xf numFmtId="0" fontId="81" fillId="28" borderId="94" xfId="15" applyFont="1" applyFill="1" applyBorder="1" applyAlignment="1">
      <alignment horizontal="center" vertical="center"/>
    </xf>
    <xf numFmtId="0" fontId="81" fillId="28" borderId="33" xfId="15" applyFont="1" applyFill="1" applyBorder="1" applyAlignment="1">
      <alignment horizontal="center" vertical="center"/>
    </xf>
    <xf numFmtId="0" fontId="81" fillId="28" borderId="4" xfId="15" applyFont="1" applyFill="1" applyBorder="1" applyAlignment="1">
      <alignment horizontal="center" vertical="center"/>
    </xf>
    <xf numFmtId="0" fontId="81" fillId="28" borderId="34" xfId="15" applyFont="1" applyFill="1" applyBorder="1" applyAlignment="1">
      <alignment horizontal="center" vertical="center"/>
    </xf>
    <xf numFmtId="49" fontId="81" fillId="28" borderId="92" xfId="15" applyNumberFormat="1" applyFont="1" applyFill="1" applyBorder="1" applyAlignment="1">
      <alignment horizontal="left" vertical="center" wrapText="1"/>
    </xf>
    <xf numFmtId="0" fontId="81" fillId="28" borderId="93" xfId="15" applyFont="1" applyFill="1" applyBorder="1" applyAlignment="1">
      <alignment horizontal="left" vertical="center" wrapText="1"/>
    </xf>
    <xf numFmtId="0" fontId="81" fillId="28" borderId="94" xfId="15" applyFont="1" applyFill="1" applyBorder="1" applyAlignment="1">
      <alignment horizontal="left" vertical="center" wrapText="1"/>
    </xf>
    <xf numFmtId="0" fontId="81" fillId="28" borderId="33" xfId="15" applyFont="1" applyFill="1" applyBorder="1" applyAlignment="1">
      <alignment horizontal="left" vertical="center" wrapText="1"/>
    </xf>
    <xf numFmtId="0" fontId="81" fillId="28" borderId="4" xfId="15" applyFont="1" applyFill="1" applyBorder="1" applyAlignment="1">
      <alignment horizontal="left" vertical="center" wrapText="1"/>
    </xf>
    <xf numFmtId="0" fontId="81" fillId="28" borderId="34" xfId="15" applyFont="1" applyFill="1" applyBorder="1" applyAlignment="1">
      <alignment horizontal="left" vertical="center" wrapText="1"/>
    </xf>
    <xf numFmtId="0" fontId="81" fillId="28" borderId="31" xfId="15" applyFont="1" applyFill="1" applyBorder="1" applyAlignment="1">
      <alignment horizontal="center" vertical="center"/>
    </xf>
    <xf numFmtId="0" fontId="81" fillId="28" borderId="32" xfId="15" applyFont="1" applyFill="1" applyBorder="1" applyAlignment="1">
      <alignment horizontal="center" vertical="center"/>
    </xf>
    <xf numFmtId="0" fontId="81" fillId="28" borderId="0" xfId="15" applyFont="1" applyFill="1" applyAlignment="1">
      <alignment horizontal="left" vertical="center" wrapText="1"/>
    </xf>
    <xf numFmtId="0" fontId="81" fillId="28" borderId="32" xfId="15" applyFont="1" applyFill="1" applyBorder="1" applyAlignment="1">
      <alignment horizontal="left" vertical="center" wrapText="1"/>
    </xf>
    <xf numFmtId="0" fontId="81" fillId="28" borderId="31" xfId="15" applyFont="1" applyFill="1" applyBorder="1" applyAlignment="1">
      <alignment horizontal="left" vertical="center" wrapText="1"/>
    </xf>
    <xf numFmtId="0" fontId="95" fillId="28" borderId="0" xfId="15" applyFont="1" applyFill="1" applyAlignment="1">
      <alignment horizontal="center" vertical="center"/>
    </xf>
    <xf numFmtId="0" fontId="102" fillId="28" borderId="0" xfId="15" applyFont="1" applyFill="1" applyAlignment="1">
      <alignment horizontal="center" vertical="center"/>
    </xf>
    <xf numFmtId="0" fontId="102" fillId="28" borderId="0" xfId="15" applyFont="1" applyFill="1" applyAlignment="1">
      <alignment horizontal="left" vertical="center" wrapText="1"/>
    </xf>
    <xf numFmtId="0" fontId="81" fillId="28" borderId="0" xfId="14" applyFont="1" applyFill="1" applyAlignment="1">
      <alignment horizontal="center" vertical="center"/>
    </xf>
    <xf numFmtId="0" fontId="81" fillId="28" borderId="92" xfId="15" applyFont="1" applyFill="1" applyBorder="1" applyAlignment="1">
      <alignment horizontal="center" vertical="center" wrapText="1"/>
    </xf>
    <xf numFmtId="0" fontId="81" fillId="28" borderId="31" xfId="15" applyFont="1" applyFill="1" applyBorder="1" applyAlignment="1">
      <alignment horizontal="center" vertical="center" wrapText="1"/>
    </xf>
    <xf numFmtId="0" fontId="49" fillId="28" borderId="176" xfId="15" applyFont="1" applyFill="1" applyBorder="1" applyAlignment="1">
      <alignment horizontal="left" vertical="center" wrapText="1" indent="1"/>
    </xf>
    <xf numFmtId="0" fontId="49" fillId="28" borderId="106" xfId="15" applyFont="1" applyFill="1" applyBorder="1" applyAlignment="1">
      <alignment horizontal="left" vertical="center" wrapText="1" indent="1"/>
    </xf>
    <xf numFmtId="0" fontId="49" fillId="28" borderId="107" xfId="15" applyFont="1" applyFill="1" applyBorder="1" applyAlignment="1">
      <alignment horizontal="left" vertical="center" wrapText="1" indent="1"/>
    </xf>
    <xf numFmtId="0" fontId="43" fillId="28" borderId="116" xfId="15" applyFont="1" applyFill="1" applyBorder="1" applyAlignment="1">
      <alignment horizontal="left" vertical="center"/>
    </xf>
    <xf numFmtId="0" fontId="43" fillId="28" borderId="85" xfId="15" applyFont="1" applyFill="1" applyBorder="1" applyAlignment="1">
      <alignment horizontal="left" vertical="center"/>
    </xf>
    <xf numFmtId="0" fontId="43" fillId="28" borderId="86" xfId="15" applyFont="1" applyFill="1" applyBorder="1" applyAlignment="1">
      <alignment horizontal="left" vertical="center"/>
    </xf>
    <xf numFmtId="0" fontId="43" fillId="28" borderId="51" xfId="15" applyFont="1" applyFill="1" applyBorder="1" applyAlignment="1">
      <alignment horizontal="left" vertical="center"/>
    </xf>
    <xf numFmtId="0" fontId="43" fillId="28" borderId="0" xfId="15" applyFont="1" applyFill="1" applyAlignment="1">
      <alignment horizontal="left" vertical="center"/>
    </xf>
    <xf numFmtId="0" fontId="43" fillId="28" borderId="52" xfId="15" applyFont="1" applyFill="1" applyBorder="1" applyAlignment="1">
      <alignment horizontal="left" vertical="center"/>
    </xf>
    <xf numFmtId="0" fontId="43" fillId="28" borderId="9" xfId="15" applyFont="1" applyFill="1" applyBorder="1" applyAlignment="1">
      <alignment horizontal="left" vertical="center"/>
    </xf>
    <xf numFmtId="0" fontId="43" fillId="28" borderId="5" xfId="15" applyFont="1" applyFill="1" applyBorder="1" applyAlignment="1">
      <alignment horizontal="left" vertical="center"/>
    </xf>
    <xf numFmtId="0" fontId="43" fillId="28" borderId="11" xfId="15" applyFont="1" applyFill="1" applyBorder="1" applyAlignment="1">
      <alignment horizontal="left" vertical="center"/>
    </xf>
    <xf numFmtId="0" fontId="44" fillId="27" borderId="168" xfId="15" applyFont="1" applyFill="1" applyBorder="1" applyAlignment="1">
      <alignment horizontal="center" vertical="center" wrapText="1"/>
    </xf>
    <xf numFmtId="0" fontId="44" fillId="27" borderId="164" xfId="15" applyFont="1" applyFill="1" applyBorder="1" applyAlignment="1">
      <alignment horizontal="center" vertical="center" wrapText="1"/>
    </xf>
    <xf numFmtId="0" fontId="109" fillId="28" borderId="48" xfId="15" applyFont="1" applyFill="1" applyBorder="1" applyAlignment="1">
      <alignment horizontal="center" vertical="center" wrapText="1"/>
    </xf>
    <xf numFmtId="0" fontId="109" fillId="28" borderId="49" xfId="15" applyFont="1" applyFill="1" applyBorder="1" applyAlignment="1">
      <alignment horizontal="center" vertical="center" wrapText="1"/>
    </xf>
    <xf numFmtId="0" fontId="109" fillId="28" borderId="51" xfId="15" applyFont="1" applyFill="1" applyBorder="1" applyAlignment="1">
      <alignment horizontal="center" vertical="center" wrapText="1"/>
    </xf>
    <xf numFmtId="0" fontId="109" fillId="28" borderId="0" xfId="15" applyFont="1" applyFill="1" applyAlignment="1">
      <alignment horizontal="center" vertical="center" wrapText="1"/>
    </xf>
    <xf numFmtId="0" fontId="113" fillId="28" borderId="165" xfId="15" applyFont="1" applyFill="1" applyBorder="1" applyAlignment="1">
      <alignment horizontal="center" vertical="center"/>
    </xf>
    <xf numFmtId="0" fontId="113" fillId="28" borderId="61" xfId="15" applyFont="1" applyFill="1" applyBorder="1" applyAlignment="1">
      <alignment horizontal="center" vertical="center"/>
    </xf>
    <xf numFmtId="0" fontId="113" fillId="28" borderId="4" xfId="15" applyFont="1" applyFill="1" applyBorder="1" applyAlignment="1">
      <alignment horizontal="center" vertical="center"/>
    </xf>
    <xf numFmtId="0" fontId="113" fillId="28" borderId="62" xfId="15" applyFont="1" applyFill="1" applyBorder="1" applyAlignment="1">
      <alignment horizontal="center" vertical="center"/>
    </xf>
    <xf numFmtId="0" fontId="113" fillId="28" borderId="161" xfId="15" applyFont="1" applyFill="1" applyBorder="1" applyAlignment="1">
      <alignment horizontal="center" vertical="center"/>
    </xf>
    <xf numFmtId="0" fontId="113" fillId="28" borderId="162" xfId="15" applyFont="1" applyFill="1" applyBorder="1" applyAlignment="1">
      <alignment horizontal="center" vertical="center"/>
    </xf>
    <xf numFmtId="0" fontId="113" fillId="28" borderId="163" xfId="15" applyFont="1" applyFill="1" applyBorder="1" applyAlignment="1">
      <alignment horizontal="center" vertical="center"/>
    </xf>
    <xf numFmtId="0" fontId="113" fillId="28" borderId="175" xfId="15" applyFont="1" applyFill="1" applyBorder="1" applyAlignment="1">
      <alignment horizontal="center" vertical="center"/>
    </xf>
    <xf numFmtId="0" fontId="66" fillId="0" borderId="168" xfId="15" applyFont="1" applyBorder="1" applyAlignment="1">
      <alignment horizontal="left" vertical="center"/>
    </xf>
    <xf numFmtId="0" fontId="66" fillId="0" borderId="5" xfId="15" applyFont="1" applyBorder="1" applyAlignment="1">
      <alignment horizontal="left" vertical="center"/>
    </xf>
    <xf numFmtId="0" fontId="66" fillId="0" borderId="164" xfId="15" applyFont="1" applyBorder="1" applyAlignment="1">
      <alignment horizontal="left" vertical="center"/>
    </xf>
    <xf numFmtId="0" fontId="66" fillId="0" borderId="11" xfId="15" applyFont="1" applyBorder="1" applyAlignment="1">
      <alignment horizontal="left" vertical="center"/>
    </xf>
    <xf numFmtId="0" fontId="109" fillId="28" borderId="128" xfId="15" applyFont="1" applyFill="1" applyBorder="1" applyAlignment="1">
      <alignment horizontal="center" vertical="center" wrapText="1"/>
    </xf>
    <xf numFmtId="0" fontId="109" fillId="28" borderId="32" xfId="15" applyFont="1" applyFill="1" applyBorder="1" applyAlignment="1">
      <alignment horizontal="center" vertical="center" wrapText="1"/>
    </xf>
    <xf numFmtId="0" fontId="109" fillId="28" borderId="9" xfId="15" applyFont="1" applyFill="1" applyBorder="1" applyAlignment="1">
      <alignment horizontal="center" vertical="center" wrapText="1"/>
    </xf>
    <xf numFmtId="0" fontId="109" fillId="28" borderId="164" xfId="15" applyFont="1" applyFill="1" applyBorder="1" applyAlignment="1">
      <alignment horizontal="center" vertical="center" wrapText="1"/>
    </xf>
    <xf numFmtId="0" fontId="49" fillId="28" borderId="169" xfId="15" applyFont="1" applyFill="1" applyBorder="1" applyAlignment="1">
      <alignment horizontal="center" vertical="center"/>
    </xf>
    <xf numFmtId="0" fontId="49" fillId="28" borderId="170" xfId="15" applyFont="1" applyFill="1" applyBorder="1" applyAlignment="1">
      <alignment horizontal="center" vertical="center"/>
    </xf>
    <xf numFmtId="0" fontId="113" fillId="28" borderId="169" xfId="15" applyFont="1" applyFill="1" applyBorder="1" applyAlignment="1">
      <alignment horizontal="center" vertical="center"/>
    </xf>
    <xf numFmtId="0" fontId="113" fillId="28" borderId="171" xfId="15" applyFont="1" applyFill="1" applyBorder="1" applyAlignment="1">
      <alignment horizontal="center" vertical="center"/>
    </xf>
    <xf numFmtId="0" fontId="113" fillId="28" borderId="170" xfId="15" applyFont="1" applyFill="1" applyBorder="1" applyAlignment="1">
      <alignment horizontal="center" vertical="center"/>
    </xf>
    <xf numFmtId="0" fontId="113" fillId="28" borderId="172" xfId="15" applyFont="1" applyFill="1" applyBorder="1" applyAlignment="1">
      <alignment horizontal="center" vertical="center"/>
    </xf>
    <xf numFmtId="0" fontId="44" fillId="27" borderId="31" xfId="15" applyFont="1" applyFill="1" applyBorder="1" applyAlignment="1">
      <alignment horizontal="center" vertical="center" wrapText="1"/>
    </xf>
    <xf numFmtId="0" fontId="44" fillId="27" borderId="32" xfId="15" applyFont="1" applyFill="1" applyBorder="1" applyAlignment="1">
      <alignment horizontal="center" vertical="center" wrapText="1"/>
    </xf>
    <xf numFmtId="0" fontId="68" fillId="28" borderId="95" xfId="15" applyFont="1" applyFill="1" applyBorder="1" applyAlignment="1">
      <alignment horizontal="center" vertical="center" wrapText="1"/>
    </xf>
    <xf numFmtId="0" fontId="68" fillId="28" borderId="96" xfId="15" applyFont="1" applyFill="1" applyBorder="1" applyAlignment="1">
      <alignment horizontal="center" vertical="center" wrapText="1"/>
    </xf>
    <xf numFmtId="0" fontId="68" fillId="28" borderId="97" xfId="15" applyFont="1" applyFill="1" applyBorder="1" applyAlignment="1">
      <alignment horizontal="center" vertical="center" wrapText="1"/>
    </xf>
    <xf numFmtId="0" fontId="44" fillId="0" borderId="85" xfId="15" applyFont="1" applyBorder="1" applyAlignment="1">
      <alignment horizontal="left" vertical="center" wrapText="1"/>
    </xf>
    <xf numFmtId="0" fontId="44" fillId="0" borderId="86" xfId="15" applyFont="1" applyBorder="1" applyAlignment="1">
      <alignment horizontal="left" vertical="center" wrapText="1"/>
    </xf>
    <xf numFmtId="0" fontId="44" fillId="0" borderId="88" xfId="15" applyFont="1" applyBorder="1" applyAlignment="1">
      <alignment horizontal="left" vertical="center" wrapText="1"/>
    </xf>
    <xf numFmtId="0" fontId="44" fillId="0" borderId="89" xfId="15" applyFont="1" applyBorder="1" applyAlignment="1">
      <alignment horizontal="left" vertical="center" wrapText="1"/>
    </xf>
    <xf numFmtId="0" fontId="69" fillId="28" borderId="95" xfId="15" applyFont="1" applyFill="1" applyBorder="1" applyAlignment="1">
      <alignment horizontal="center" vertical="center" wrapText="1"/>
    </xf>
    <xf numFmtId="0" fontId="69" fillId="28" borderId="97" xfId="15" applyFont="1" applyFill="1" applyBorder="1" applyAlignment="1">
      <alignment horizontal="center" vertical="center" wrapText="1"/>
    </xf>
    <xf numFmtId="182" fontId="44" fillId="0" borderId="87" xfId="15" applyNumberFormat="1" applyFont="1" applyBorder="1" applyAlignment="1">
      <alignment horizontal="left" vertical="center" wrapText="1"/>
    </xf>
    <xf numFmtId="182" fontId="44" fillId="0" borderId="88" xfId="15" applyNumberFormat="1" applyFont="1" applyBorder="1" applyAlignment="1">
      <alignment horizontal="left" vertical="center" wrapText="1"/>
    </xf>
    <xf numFmtId="182" fontId="44" fillId="0" borderId="90" xfId="15" applyNumberFormat="1" applyFont="1" applyBorder="1" applyAlignment="1">
      <alignment horizontal="left" vertical="center" wrapText="1"/>
    </xf>
    <xf numFmtId="0" fontId="68" fillId="28" borderId="161" xfId="15" applyFont="1" applyFill="1" applyBorder="1" applyAlignment="1">
      <alignment horizontal="center" vertical="center" wrapText="1"/>
    </xf>
    <xf numFmtId="0" fontId="68" fillId="28" borderId="162" xfId="15" applyFont="1" applyFill="1" applyBorder="1" applyAlignment="1">
      <alignment horizontal="center" vertical="center" wrapText="1"/>
    </xf>
    <xf numFmtId="0" fontId="68" fillId="28" borderId="163" xfId="15" applyFont="1" applyFill="1" applyBorder="1" applyAlignment="1">
      <alignment horizontal="center" vertical="center" wrapText="1"/>
    </xf>
    <xf numFmtId="0" fontId="44" fillId="0" borderId="138" xfId="15" applyFont="1" applyBorder="1" applyAlignment="1">
      <alignment horizontal="left" vertical="center" wrapText="1"/>
    </xf>
    <xf numFmtId="0" fontId="44" fillId="0" borderId="141" xfId="15" applyFont="1" applyBorder="1" applyAlignment="1">
      <alignment horizontal="left" vertical="center" wrapText="1"/>
    </xf>
    <xf numFmtId="0" fontId="44" fillId="0" borderId="143" xfId="15" applyFont="1" applyBorder="1" applyAlignment="1">
      <alignment horizontal="left" vertical="center" wrapText="1"/>
    </xf>
    <xf numFmtId="0" fontId="68" fillId="28" borderId="78" xfId="15" applyFont="1" applyFill="1" applyBorder="1" applyAlignment="1">
      <alignment horizontal="center" vertical="center" wrapText="1"/>
    </xf>
    <xf numFmtId="0" fontId="68" fillId="28" borderId="70" xfId="15" applyFont="1" applyFill="1" applyBorder="1" applyAlignment="1">
      <alignment horizontal="center" vertical="center" wrapText="1"/>
    </xf>
    <xf numFmtId="0" fontId="68" fillId="28" borderId="71" xfId="15" applyFont="1" applyFill="1" applyBorder="1" applyAlignment="1">
      <alignment horizontal="center" vertical="center" wrapText="1"/>
    </xf>
    <xf numFmtId="0" fontId="111" fillId="28" borderId="114" xfId="15" applyFont="1" applyFill="1" applyBorder="1" applyAlignment="1">
      <alignment horizontal="center" vertical="center" wrapText="1"/>
    </xf>
    <xf numFmtId="0" fontId="111" fillId="28" borderId="0" xfId="15" applyFont="1" applyFill="1" applyAlignment="1">
      <alignment horizontal="center" vertical="center" wrapText="1"/>
    </xf>
    <xf numFmtId="0" fontId="111" fillId="28" borderId="120" xfId="15" applyFont="1" applyFill="1" applyBorder="1" applyAlignment="1">
      <alignment horizontal="center" vertical="center" wrapText="1"/>
    </xf>
    <xf numFmtId="0" fontId="111" fillId="28" borderId="126" xfId="15" applyFont="1" applyFill="1" applyBorder="1" applyAlignment="1">
      <alignment horizontal="center" vertical="center" wrapText="1"/>
    </xf>
    <xf numFmtId="0" fontId="111" fillId="28" borderId="5" xfId="15" applyFont="1" applyFill="1" applyBorder="1" applyAlignment="1">
      <alignment horizontal="center" vertical="center" wrapText="1"/>
    </xf>
    <xf numFmtId="0" fontId="111" fillId="28" borderId="125" xfId="15" applyFont="1" applyFill="1" applyBorder="1" applyAlignment="1">
      <alignment horizontal="center" vertical="center" wrapText="1"/>
    </xf>
    <xf numFmtId="0" fontId="44" fillId="28" borderId="156" xfId="15" applyFont="1" applyFill="1" applyBorder="1" applyAlignment="1">
      <alignment horizontal="center" vertical="center" wrapText="1"/>
    </xf>
    <xf numFmtId="0" fontId="44" fillId="28" borderId="119" xfId="15" applyFont="1" applyFill="1" applyBorder="1" applyAlignment="1">
      <alignment horizontal="center" vertical="center" wrapText="1"/>
    </xf>
    <xf numFmtId="0" fontId="44" fillId="0" borderId="156" xfId="15" applyFont="1" applyBorder="1" applyAlignment="1">
      <alignment horizontal="center" vertical="center" wrapText="1"/>
    </xf>
    <xf numFmtId="0" fontId="44" fillId="0" borderId="82" xfId="15" applyFont="1" applyBorder="1" applyAlignment="1">
      <alignment horizontal="center" vertical="center" wrapText="1"/>
    </xf>
    <xf numFmtId="0" fontId="44" fillId="0" borderId="83" xfId="15" applyFont="1" applyBorder="1" applyAlignment="1">
      <alignment horizontal="center" vertical="center" wrapText="1"/>
    </xf>
    <xf numFmtId="0" fontId="44" fillId="28" borderId="132" xfId="15" applyFont="1" applyFill="1" applyBorder="1" applyAlignment="1">
      <alignment horizontal="center" vertical="center" wrapText="1"/>
    </xf>
    <xf numFmtId="0" fontId="44" fillId="28" borderId="110" xfId="15" applyFont="1" applyFill="1" applyBorder="1" applyAlignment="1">
      <alignment horizontal="center" vertical="center" wrapText="1"/>
    </xf>
    <xf numFmtId="0" fontId="44" fillId="0" borderId="132" xfId="15" applyFont="1" applyBorder="1" applyAlignment="1">
      <alignment horizontal="center" vertical="center" wrapText="1"/>
    </xf>
    <xf numFmtId="0" fontId="44" fillId="0" borderId="109" xfId="15" applyFont="1" applyBorder="1" applyAlignment="1">
      <alignment horizontal="center" vertical="center" wrapText="1"/>
    </xf>
    <xf numFmtId="0" fontId="44" fillId="0" borderId="133" xfId="15" applyFont="1" applyBorder="1" applyAlignment="1">
      <alignment horizontal="center" vertical="center" wrapText="1"/>
    </xf>
    <xf numFmtId="0" fontId="44" fillId="0" borderId="134" xfId="15" applyFont="1" applyBorder="1" applyAlignment="1">
      <alignment horizontal="center" vertical="center" wrapText="1"/>
    </xf>
    <xf numFmtId="0" fontId="44" fillId="0" borderId="73" xfId="15" applyFont="1" applyBorder="1" applyAlignment="1">
      <alignment horizontal="left" vertical="center" wrapText="1"/>
    </xf>
    <xf numFmtId="0" fontId="44" fillId="0" borderId="74" xfId="15" applyFont="1" applyBorder="1" applyAlignment="1">
      <alignment horizontal="left" vertical="center" wrapText="1"/>
    </xf>
    <xf numFmtId="0" fontId="44" fillId="28" borderId="157" xfId="15" applyFont="1" applyFill="1" applyBorder="1" applyAlignment="1">
      <alignment horizontal="center" vertical="center" wrapText="1"/>
    </xf>
    <xf numFmtId="0" fontId="44" fillId="28" borderId="113" xfId="15" applyFont="1" applyFill="1" applyBorder="1" applyAlignment="1">
      <alignment horizontal="center" vertical="center" wrapText="1"/>
    </xf>
    <xf numFmtId="0" fontId="44" fillId="0" borderId="157" xfId="7" applyFont="1" applyBorder="1" applyAlignment="1" applyProtection="1">
      <alignment horizontal="center" vertical="center" wrapText="1"/>
    </xf>
    <xf numFmtId="0" fontId="44" fillId="0" borderId="112" xfId="7" applyFont="1" applyBorder="1" applyAlignment="1" applyProtection="1">
      <alignment horizontal="center" vertical="center" wrapText="1"/>
    </xf>
    <xf numFmtId="0" fontId="44" fillId="0" borderId="158" xfId="7" applyFont="1" applyBorder="1" applyAlignment="1" applyProtection="1">
      <alignment horizontal="center" vertical="center" wrapText="1"/>
    </xf>
    <xf numFmtId="0" fontId="44" fillId="0" borderId="159" xfId="7" applyFont="1" applyBorder="1" applyAlignment="1" applyProtection="1">
      <alignment horizontal="center" vertical="center" wrapText="1"/>
    </xf>
    <xf numFmtId="0" fontId="49" fillId="28" borderId="60" xfId="15" applyFont="1" applyFill="1" applyBorder="1" applyAlignment="1">
      <alignment horizontal="center" vertical="center" wrapText="1"/>
    </xf>
    <xf numFmtId="0" fontId="49" fillId="28" borderId="61" xfId="15" applyFont="1" applyFill="1" applyBorder="1" applyAlignment="1">
      <alignment horizontal="center" vertical="center" wrapText="1"/>
    </xf>
    <xf numFmtId="0" fontId="49" fillId="28" borderId="62" xfId="15" applyFont="1" applyFill="1" applyBorder="1" applyAlignment="1">
      <alignment horizontal="center" vertical="center" wrapText="1"/>
    </xf>
    <xf numFmtId="0" fontId="68" fillId="28" borderId="33" xfId="15" applyFont="1" applyFill="1" applyBorder="1" applyAlignment="1">
      <alignment horizontal="center" vertical="center" wrapText="1"/>
    </xf>
    <xf numFmtId="0" fontId="68" fillId="28" borderId="4" xfId="15" applyFont="1" applyFill="1" applyBorder="1" applyAlignment="1">
      <alignment horizontal="center" vertical="center" wrapText="1"/>
    </xf>
    <xf numFmtId="0" fontId="68" fillId="28" borderId="34" xfId="15" applyFont="1" applyFill="1" applyBorder="1" applyAlignment="1">
      <alignment horizontal="center" vertical="center" wrapText="1"/>
    </xf>
    <xf numFmtId="0" fontId="44" fillId="0" borderId="81" xfId="15" applyFont="1" applyBorder="1" applyAlignment="1">
      <alignment horizontal="left" vertical="center" wrapText="1"/>
    </xf>
    <xf numFmtId="0" fontId="44" fillId="0" borderId="82" xfId="15" applyFont="1" applyBorder="1" applyAlignment="1">
      <alignment horizontal="left" vertical="center" wrapText="1"/>
    </xf>
    <xf numFmtId="0" fontId="44" fillId="0" borderId="83" xfId="15" applyFont="1" applyBorder="1" applyAlignment="1">
      <alignment horizontal="left" vertical="center" wrapText="1"/>
    </xf>
    <xf numFmtId="0" fontId="44" fillId="0" borderId="110" xfId="15" applyFont="1" applyBorder="1" applyAlignment="1">
      <alignment horizontal="center" vertical="center" wrapText="1"/>
    </xf>
    <xf numFmtId="0" fontId="44" fillId="28" borderId="151" xfId="15" applyFont="1" applyFill="1" applyBorder="1" applyAlignment="1">
      <alignment horizontal="center" vertical="center" wrapText="1"/>
    </xf>
    <xf numFmtId="0" fontId="44" fillId="28" borderId="152" xfId="15" applyFont="1" applyFill="1" applyBorder="1" applyAlignment="1">
      <alignment horizontal="center" vertical="center" wrapText="1"/>
    </xf>
    <xf numFmtId="0" fontId="44" fillId="0" borderId="151" xfId="7" applyFont="1" applyBorder="1" applyAlignment="1" applyProtection="1">
      <alignment horizontal="center" vertical="center" wrapText="1"/>
    </xf>
    <xf numFmtId="0" fontId="44" fillId="0" borderId="153" xfId="7" applyFont="1" applyBorder="1" applyAlignment="1" applyProtection="1">
      <alignment horizontal="center" vertical="center" wrapText="1"/>
    </xf>
    <xf numFmtId="0" fontId="44" fillId="0" borderId="154" xfId="7" applyFont="1" applyBorder="1" applyAlignment="1" applyProtection="1">
      <alignment horizontal="center" vertical="center" wrapText="1"/>
    </xf>
    <xf numFmtId="0" fontId="44" fillId="0" borderId="155" xfId="7" applyFont="1" applyBorder="1" applyAlignment="1" applyProtection="1">
      <alignment horizontal="center" vertical="center" wrapText="1"/>
    </xf>
    <xf numFmtId="0" fontId="44" fillId="28" borderId="138" xfId="15" applyFont="1" applyFill="1" applyBorder="1" applyAlignment="1">
      <alignment horizontal="center" vertical="center" wrapText="1"/>
    </xf>
    <xf numFmtId="0" fontId="44" fillId="28" borderId="139" xfId="15" applyFont="1" applyFill="1" applyBorder="1" applyAlignment="1">
      <alignment horizontal="center" vertical="center" wrapText="1"/>
    </xf>
    <xf numFmtId="49" fontId="44" fillId="0" borderId="140" xfId="7" applyNumberFormat="1" applyFont="1" applyBorder="1" applyAlignment="1" applyProtection="1">
      <alignment horizontal="center" vertical="center" wrapText="1"/>
    </xf>
    <xf numFmtId="49" fontId="44" fillId="0" borderId="141" xfId="7" applyNumberFormat="1" applyFont="1" applyBorder="1" applyAlignment="1" applyProtection="1">
      <alignment horizontal="center" vertical="center" wrapText="1"/>
    </xf>
    <xf numFmtId="49" fontId="44" fillId="0" borderId="142" xfId="7" applyNumberFormat="1" applyFont="1" applyBorder="1" applyAlignment="1" applyProtection="1">
      <alignment horizontal="center" vertical="center" wrapText="1"/>
    </xf>
    <xf numFmtId="49" fontId="44" fillId="0" borderId="143" xfId="7" applyNumberFormat="1" applyFont="1" applyBorder="1" applyAlignment="1" applyProtection="1">
      <alignment horizontal="center" vertical="center" wrapText="1"/>
    </xf>
    <xf numFmtId="0" fontId="111" fillId="28" borderId="144" xfId="15" applyFont="1" applyFill="1" applyBorder="1" applyAlignment="1">
      <alignment horizontal="center" vertical="center" wrapText="1"/>
    </xf>
    <xf numFmtId="0" fontId="111" fillId="28" borderId="76" xfId="15" applyFont="1" applyFill="1" applyBorder="1" applyAlignment="1">
      <alignment horizontal="center" vertical="center" wrapText="1"/>
    </xf>
    <xf numFmtId="0" fontId="111" fillId="28" borderId="145" xfId="15" applyFont="1" applyFill="1" applyBorder="1" applyAlignment="1">
      <alignment horizontal="center" vertical="center" wrapText="1"/>
    </xf>
    <xf numFmtId="0" fontId="111" fillId="28" borderId="148" xfId="15" applyFont="1" applyFill="1" applyBorder="1" applyAlignment="1">
      <alignment horizontal="center" vertical="center" wrapText="1"/>
    </xf>
    <xf numFmtId="0" fontId="111" fillId="28" borderId="149" xfId="15" applyFont="1" applyFill="1" applyBorder="1" applyAlignment="1">
      <alignment horizontal="center" vertical="center" wrapText="1"/>
    </xf>
    <xf numFmtId="0" fontId="111" fillId="28" borderId="150" xfId="15" applyFont="1" applyFill="1" applyBorder="1" applyAlignment="1">
      <alignment horizontal="center" vertical="center" wrapText="1"/>
    </xf>
    <xf numFmtId="0" fontId="44" fillId="28" borderId="146" xfId="15" applyFont="1" applyFill="1" applyBorder="1" applyAlignment="1">
      <alignment horizontal="center" vertical="center" wrapText="1"/>
    </xf>
    <xf numFmtId="0" fontId="44" fillId="28" borderId="147" xfId="15" applyFont="1" applyFill="1" applyBorder="1" applyAlignment="1">
      <alignment horizontal="center" vertical="center" wrapText="1"/>
    </xf>
    <xf numFmtId="0" fontId="44" fillId="0" borderId="146" xfId="15" applyFont="1" applyBorder="1" applyAlignment="1">
      <alignment horizontal="center" vertical="center" wrapText="1"/>
    </xf>
    <xf numFmtId="0" fontId="44" fillId="0" borderId="73" xfId="15" applyFont="1" applyBorder="1" applyAlignment="1">
      <alignment horizontal="center" vertical="center" wrapText="1"/>
    </xf>
    <xf numFmtId="0" fontId="44" fillId="0" borderId="74" xfId="15" applyFont="1" applyBorder="1" applyAlignment="1">
      <alignment horizontal="center" vertical="center" wrapText="1"/>
    </xf>
    <xf numFmtId="14" fontId="106" fillId="0" borderId="6" xfId="15" applyNumberFormat="1" applyFont="1" applyBorder="1" applyAlignment="1">
      <alignment horizontal="center" vertical="center"/>
    </xf>
    <xf numFmtId="0" fontId="106" fillId="0" borderId="8" xfId="15" applyFont="1" applyBorder="1" applyAlignment="1">
      <alignment horizontal="center" vertical="center"/>
    </xf>
    <xf numFmtId="0" fontId="107" fillId="28" borderId="51" xfId="15" applyFont="1" applyFill="1" applyBorder="1" applyAlignment="1">
      <alignment horizontal="center" vertical="center"/>
    </xf>
    <xf numFmtId="0" fontId="107" fillId="28" borderId="0" xfId="15" applyFont="1" applyFill="1" applyAlignment="1">
      <alignment horizontal="center" vertical="center"/>
    </xf>
    <xf numFmtId="0" fontId="107"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9" fillId="28" borderId="123" xfId="15" applyFont="1" applyFill="1" applyBorder="1" applyAlignment="1">
      <alignment horizontal="center" vertical="center" wrapText="1"/>
    </xf>
    <xf numFmtId="0" fontId="109" fillId="28" borderId="125" xfId="15" applyFont="1" applyFill="1" applyBorder="1" applyAlignment="1">
      <alignment horizontal="center" vertical="center" wrapText="1"/>
    </xf>
    <xf numFmtId="0" fontId="110" fillId="28" borderId="124" xfId="15" applyFont="1" applyFill="1" applyBorder="1" applyAlignment="1">
      <alignment horizontal="center" vertical="center" wrapText="1"/>
    </xf>
    <xf numFmtId="0" fontId="110" fillId="28" borderId="49" xfId="15" applyFont="1" applyFill="1" applyBorder="1" applyAlignment="1">
      <alignment horizontal="center" vertical="center" wrapText="1"/>
    </xf>
    <xf numFmtId="0" fontId="110" fillId="28" borderId="50" xfId="15" applyFont="1" applyFill="1" applyBorder="1" applyAlignment="1">
      <alignment horizontal="center" vertical="center" wrapText="1"/>
    </xf>
    <xf numFmtId="0" fontId="110" fillId="28" borderId="126" xfId="15" applyFont="1" applyFill="1" applyBorder="1" applyAlignment="1">
      <alignment horizontal="center" vertical="center" wrapText="1"/>
    </xf>
    <xf numFmtId="0" fontId="110" fillId="28" borderId="5" xfId="15" applyFont="1" applyFill="1" applyBorder="1" applyAlignment="1">
      <alignment horizontal="center" vertical="center" wrapText="1"/>
    </xf>
    <xf numFmtId="0" fontId="110" fillId="28" borderId="11" xfId="15" applyFont="1" applyFill="1" applyBorder="1" applyAlignment="1">
      <alignment horizontal="center" vertical="center" wrapText="1"/>
    </xf>
    <xf numFmtId="0" fontId="109" fillId="28" borderId="160" xfId="15" applyFont="1" applyFill="1" applyBorder="1" applyAlignment="1">
      <alignment horizontal="center" vertical="center" wrapText="1"/>
    </xf>
    <xf numFmtId="0" fontId="109" fillId="28" borderId="94" xfId="15" applyFont="1" applyFill="1" applyBorder="1" applyAlignment="1">
      <alignment horizontal="center" vertical="center" wrapText="1"/>
    </xf>
    <xf numFmtId="0" fontId="68" fillId="28" borderId="66" xfId="15" applyFont="1" applyFill="1" applyBorder="1" applyAlignment="1">
      <alignment horizontal="center" vertical="center" wrapText="1"/>
    </xf>
    <xf numFmtId="0" fontId="68" fillId="28" borderId="68" xfId="15" applyFont="1" applyFill="1" applyBorder="1" applyAlignment="1">
      <alignment horizontal="center" vertical="center" wrapText="1"/>
    </xf>
    <xf numFmtId="0" fontId="68" fillId="28" borderId="67" xfId="15" applyFont="1" applyFill="1" applyBorder="1" applyAlignment="1">
      <alignment horizontal="center" vertical="center" wrapText="1"/>
    </xf>
    <xf numFmtId="0" fontId="44" fillId="0" borderId="68" xfId="15" applyFont="1" applyBorder="1" applyAlignment="1">
      <alignment horizontal="left" vertical="center" wrapText="1"/>
    </xf>
    <xf numFmtId="0" fontId="44" fillId="0" borderId="69" xfId="15" applyFont="1" applyBorder="1" applyAlignment="1">
      <alignment horizontal="left" vertical="center" wrapText="1"/>
    </xf>
    <xf numFmtId="0" fontId="33" fillId="0" borderId="168" xfId="15" applyBorder="1" applyAlignment="1">
      <alignment horizontal="left" vertical="top"/>
    </xf>
    <xf numFmtId="0" fontId="33" fillId="0" borderId="5" xfId="15" applyBorder="1" applyAlignment="1">
      <alignment horizontal="left" vertical="top"/>
    </xf>
    <xf numFmtId="0" fontId="33" fillId="0" borderId="164" xfId="15" applyBorder="1" applyAlignment="1">
      <alignment horizontal="left" vertical="top"/>
    </xf>
    <xf numFmtId="189" fontId="44" fillId="28" borderId="49" xfId="15" applyNumberFormat="1" applyFont="1" applyFill="1" applyBorder="1" applyAlignment="1">
      <alignment horizontal="center" vertical="center"/>
    </xf>
    <xf numFmtId="189" fontId="44" fillId="28" borderId="50" xfId="15" applyNumberFormat="1" applyFont="1" applyFill="1" applyBorder="1" applyAlignment="1">
      <alignment horizontal="center" vertical="center"/>
    </xf>
    <xf numFmtId="0" fontId="68" fillId="28" borderId="48" xfId="15" applyFont="1" applyFill="1" applyBorder="1" applyAlignment="1">
      <alignment horizontal="center" vertical="center" wrapText="1"/>
    </xf>
    <xf numFmtId="0" fontId="68" fillId="28" borderId="49" xfId="15" applyFont="1" applyFill="1" applyBorder="1" applyAlignment="1">
      <alignment horizontal="center" vertical="center" wrapText="1"/>
    </xf>
    <xf numFmtId="0" fontId="68" fillId="28" borderId="51" xfId="15" applyFont="1" applyFill="1" applyBorder="1" applyAlignment="1">
      <alignment horizontal="center" vertical="center" wrapText="1"/>
    </xf>
    <xf numFmtId="0" fontId="68" fillId="28" borderId="0" xfId="15" applyFont="1" applyFill="1" applyAlignment="1">
      <alignment horizontal="center" vertical="center" wrapText="1"/>
    </xf>
    <xf numFmtId="0" fontId="68" fillId="28" borderId="9" xfId="15" applyFont="1" applyFill="1" applyBorder="1" applyAlignment="1">
      <alignment horizontal="center" vertical="center" wrapText="1"/>
    </xf>
    <xf numFmtId="0" fontId="68" fillId="28" borderId="5" xfId="15" applyFont="1" applyFill="1" applyBorder="1" applyAlignment="1">
      <alignment horizontal="center" vertical="center" wrapText="1"/>
    </xf>
    <xf numFmtId="0" fontId="111" fillId="28" borderId="127" xfId="15" applyFont="1" applyFill="1" applyBorder="1" applyAlignment="1">
      <alignment horizontal="center" vertical="center" wrapText="1"/>
    </xf>
    <xf numFmtId="0" fontId="111" fillId="28" borderId="49" xfId="15" applyFont="1" applyFill="1" applyBorder="1" applyAlignment="1">
      <alignment horizontal="center" vertical="center" wrapText="1"/>
    </xf>
    <xf numFmtId="0" fontId="111" fillId="28" borderId="128" xfId="15" applyFont="1" applyFill="1" applyBorder="1" applyAlignment="1">
      <alignment horizontal="center" vertical="center" wrapText="1"/>
    </xf>
    <xf numFmtId="0" fontId="111" fillId="28" borderId="31" xfId="15" applyFont="1" applyFill="1" applyBorder="1" applyAlignment="1">
      <alignment horizontal="center" vertical="center" wrapText="1"/>
    </xf>
    <xf numFmtId="0" fontId="111" fillId="28" borderId="32" xfId="15" applyFont="1" applyFill="1" applyBorder="1" applyAlignment="1">
      <alignment horizontal="center" vertical="center" wrapText="1"/>
    </xf>
    <xf numFmtId="0" fontId="111" fillId="28" borderId="135" xfId="15" applyFont="1" applyFill="1" applyBorder="1" applyAlignment="1">
      <alignment horizontal="center" vertical="center" wrapText="1"/>
    </xf>
    <xf numFmtId="0" fontId="111" fillId="28" borderId="136" xfId="15" applyFont="1" applyFill="1" applyBorder="1" applyAlignment="1">
      <alignment horizontal="center" vertical="center" wrapText="1"/>
    </xf>
    <xf numFmtId="0" fontId="111" fillId="28" borderId="137" xfId="15" applyFont="1" applyFill="1" applyBorder="1" applyAlignment="1">
      <alignment horizontal="center" vertical="center" wrapText="1"/>
    </xf>
    <xf numFmtId="0" fontId="44" fillId="28" borderId="129" xfId="15" applyFont="1" applyFill="1" applyBorder="1" applyAlignment="1">
      <alignment horizontal="center" vertical="center" wrapText="1"/>
    </xf>
    <xf numFmtId="0" fontId="44" fillId="28" borderId="130" xfId="15" applyFont="1" applyFill="1" applyBorder="1" applyAlignment="1">
      <alignment horizontal="center" vertical="center" wrapText="1"/>
    </xf>
    <xf numFmtId="0" fontId="44" fillId="0" borderId="105" xfId="15" applyFont="1" applyBorder="1" applyAlignment="1">
      <alignment horizontal="center" vertical="center" wrapText="1"/>
    </xf>
    <xf numFmtId="0" fontId="44" fillId="0" borderId="106" xfId="15" applyFont="1" applyBorder="1" applyAlignment="1">
      <alignment horizontal="center" vertical="center" wrapText="1"/>
    </xf>
    <xf numFmtId="0" fontId="44" fillId="0" borderId="107" xfId="15" applyFont="1" applyBorder="1" applyAlignment="1">
      <alignment horizontal="center" vertical="center" wrapText="1"/>
    </xf>
    <xf numFmtId="0" fontId="44" fillId="28" borderId="131" xfId="15" applyFont="1" applyFill="1" applyBorder="1" applyAlignment="1">
      <alignment horizontal="center"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197" xfId="15" applyNumberFormat="1" applyBorder="1" applyAlignment="1">
      <alignment horizontal="left" vertical="center" wrapText="1"/>
    </xf>
    <xf numFmtId="49" fontId="33" fillId="0" borderId="156" xfId="15" applyNumberFormat="1" applyBorder="1" applyAlignment="1">
      <alignment horizontal="left" vertical="center" wrapText="1"/>
    </xf>
    <xf numFmtId="49" fontId="33" fillId="0" borderId="82" xfId="15" applyNumberFormat="1" applyBorder="1" applyAlignment="1">
      <alignment horizontal="left" vertical="center" wrapText="1"/>
    </xf>
    <xf numFmtId="49" fontId="33" fillId="0" borderId="119"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8" fillId="0" borderId="177" xfId="15" applyFont="1" applyBorder="1" applyAlignment="1">
      <alignment horizontal="center" vertical="center" wrapText="1"/>
    </xf>
    <xf numFmtId="0" fontId="118" fillId="0" borderId="171" xfId="15" applyFont="1" applyBorder="1" applyAlignment="1">
      <alignment horizontal="center" vertical="center" wrapText="1"/>
    </xf>
    <xf numFmtId="0" fontId="118" fillId="0" borderId="170" xfId="15" applyFont="1" applyBorder="1" applyAlignment="1">
      <alignment horizontal="center" vertical="center" wrapText="1"/>
    </xf>
    <xf numFmtId="0" fontId="117" fillId="28" borderId="169" xfId="15" applyFont="1" applyFill="1" applyBorder="1" applyAlignment="1">
      <alignment horizontal="center" vertical="center" wrapText="1"/>
    </xf>
    <xf numFmtId="0" fontId="100" fillId="28" borderId="171" xfId="15" applyFont="1" applyFill="1" applyBorder="1" applyAlignment="1">
      <alignment horizontal="center" vertical="center" wrapText="1"/>
    </xf>
    <xf numFmtId="0" fontId="100" fillId="28" borderId="172"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28" borderId="31"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33" fillId="28" borderId="168"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0" borderId="202" xfId="15" applyBorder="1" applyAlignment="1">
      <alignment horizontal="center" vertical="top" wrapText="1"/>
    </xf>
    <xf numFmtId="0" fontId="33" fillId="0" borderId="203" xfId="15" applyBorder="1" applyAlignment="1">
      <alignment horizontal="center" vertical="top" wrapText="1"/>
    </xf>
    <xf numFmtId="0" fontId="33" fillId="0" borderId="204" xfId="15" applyBorder="1" applyAlignment="1">
      <alignment horizontal="center" vertical="top" wrapText="1"/>
    </xf>
    <xf numFmtId="0" fontId="33" fillId="0" borderId="9" xfId="15" applyBorder="1" applyAlignment="1">
      <alignment horizontal="center" vertical="top" wrapText="1"/>
    </xf>
    <xf numFmtId="0" fontId="33" fillId="0" borderId="5" xfId="15" applyBorder="1" applyAlignment="1">
      <alignment horizontal="center" vertical="top" wrapText="1"/>
    </xf>
    <xf numFmtId="0" fontId="33" fillId="0" borderId="164" xfId="15" applyBorder="1" applyAlignment="1">
      <alignment horizontal="center" vertical="top" wrapText="1"/>
    </xf>
    <xf numFmtId="49" fontId="33" fillId="0" borderId="198" xfId="15" applyNumberFormat="1" applyBorder="1" applyAlignment="1">
      <alignment horizontal="left" vertical="center" wrapText="1"/>
    </xf>
    <xf numFmtId="49" fontId="33" fillId="0" borderId="5" xfId="15" applyNumberFormat="1" applyBorder="1" applyAlignment="1">
      <alignment horizontal="left" vertical="center" wrapText="1"/>
    </xf>
    <xf numFmtId="49" fontId="33" fillId="0" borderId="125" xfId="15" applyNumberFormat="1" applyBorder="1" applyAlignment="1">
      <alignment horizontal="left" vertical="center" wrapText="1"/>
    </xf>
    <xf numFmtId="49" fontId="33" fillId="0" borderId="126" xfId="15" applyNumberFormat="1" applyBorder="1" applyAlignment="1">
      <alignment horizontal="left" vertical="center" wrapText="1"/>
    </xf>
    <xf numFmtId="49" fontId="33" fillId="0" borderId="168" xfId="15" applyNumberFormat="1" applyBorder="1" applyAlignment="1">
      <alignment horizontal="left" vertical="center" wrapText="1"/>
    </xf>
    <xf numFmtId="49" fontId="33" fillId="0" borderId="164" xfId="15" applyNumberFormat="1" applyBorder="1" applyAlignment="1">
      <alignment horizontal="left" vertical="center" wrapText="1"/>
    </xf>
    <xf numFmtId="0" fontId="33" fillId="28" borderId="84"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49" fontId="33" fillId="0" borderId="0" xfId="15" applyNumberFormat="1" applyAlignment="1">
      <alignment horizontal="left" vertical="center" wrapText="1"/>
    </xf>
    <xf numFmtId="49" fontId="33" fillId="0" borderId="120" xfId="15" applyNumberFormat="1" applyBorder="1" applyAlignment="1">
      <alignment horizontal="left" vertical="center" wrapText="1"/>
    </xf>
    <xf numFmtId="49" fontId="33" fillId="0" borderId="114" xfId="15" applyNumberFormat="1" applyBorder="1" applyAlignment="1">
      <alignment horizontal="left" vertical="center" wrapText="1"/>
    </xf>
    <xf numFmtId="0" fontId="118" fillId="0" borderId="116" xfId="15" applyFont="1" applyBorder="1" applyAlignment="1">
      <alignment horizontal="center" vertical="center" wrapText="1"/>
    </xf>
    <xf numFmtId="0" fontId="118" fillId="0" borderId="85" xfId="15" applyFont="1" applyBorder="1" applyAlignment="1">
      <alignment horizontal="center" vertical="center" wrapText="1"/>
    </xf>
    <xf numFmtId="0" fontId="118" fillId="0" borderId="182" xfId="15" applyFont="1" applyBorder="1" applyAlignment="1">
      <alignment horizontal="center" vertical="center" wrapText="1"/>
    </xf>
    <xf numFmtId="0" fontId="118" fillId="0" borderId="51" xfId="15" applyFont="1" applyBorder="1" applyAlignment="1">
      <alignment horizontal="center" vertical="center" wrapText="1"/>
    </xf>
    <xf numFmtId="0" fontId="118" fillId="0" borderId="0" xfId="15" applyFont="1" applyAlignment="1">
      <alignment horizontal="center" vertical="center" wrapText="1"/>
    </xf>
    <xf numFmtId="0" fontId="118" fillId="0" borderId="42" xfId="15" applyFont="1" applyBorder="1" applyAlignment="1">
      <alignment horizontal="center" vertical="center" wrapText="1"/>
    </xf>
    <xf numFmtId="0" fontId="118" fillId="0" borderId="9" xfId="15" applyFont="1" applyBorder="1" applyAlignment="1">
      <alignment horizontal="center" vertical="center" wrapText="1"/>
    </xf>
    <xf numFmtId="0" fontId="118" fillId="0" borderId="5" xfId="15" applyFont="1" applyBorder="1" applyAlignment="1">
      <alignment horizontal="center" vertical="center" wrapText="1"/>
    </xf>
    <xf numFmtId="0" fontId="118" fillId="0" borderId="187" xfId="15" applyFont="1" applyBorder="1" applyAlignment="1">
      <alignment horizontal="center" vertical="center" wrapText="1"/>
    </xf>
    <xf numFmtId="49" fontId="33" fillId="0" borderId="199" xfId="15" applyNumberFormat="1" applyBorder="1" applyAlignment="1">
      <alignment horizontal="left" vertical="center" wrapText="1"/>
    </xf>
    <xf numFmtId="49" fontId="33" fillId="0" borderId="200" xfId="15" applyNumberFormat="1" applyBorder="1" applyAlignment="1">
      <alignment horizontal="left" vertical="center" wrapText="1"/>
    </xf>
    <xf numFmtId="49" fontId="33" fillId="0" borderId="201"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8" fillId="0" borderId="118" xfId="15" applyFont="1" applyBorder="1" applyAlignment="1">
      <alignment horizontal="center" vertical="center" wrapText="1"/>
    </xf>
    <xf numFmtId="0" fontId="118" fillId="0" borderId="82" xfId="15" applyFont="1" applyBorder="1" applyAlignment="1">
      <alignment horizontal="center" vertical="center" wrapText="1"/>
    </xf>
    <xf numFmtId="0" fontId="118" fillId="0" borderId="181" xfId="15" applyFont="1" applyBorder="1" applyAlignment="1">
      <alignment horizontal="center" vertical="center"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93"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32" xfId="15" applyNumberFormat="1" applyBorder="1" applyAlignment="1">
      <alignment horizontal="left" vertical="center" wrapText="1"/>
    </xf>
    <xf numFmtId="0" fontId="118" fillId="28" borderId="111" xfId="15" applyFont="1" applyFill="1" applyBorder="1" applyAlignment="1">
      <alignment horizontal="left" vertical="center" wrapText="1"/>
    </xf>
    <xf numFmtId="0" fontId="118" fillId="28" borderId="112" xfId="15" applyFont="1" applyFill="1" applyBorder="1" applyAlignment="1">
      <alignment horizontal="left" vertical="center" wrapText="1"/>
    </xf>
    <xf numFmtId="0" fontId="118" fillId="28" borderId="190" xfId="15" applyFont="1" applyFill="1" applyBorder="1" applyAlignment="1">
      <alignment horizontal="left" vertical="center" wrapText="1"/>
    </xf>
    <xf numFmtId="0" fontId="100" fillId="0" borderId="5" xfId="15" applyFont="1" applyBorder="1" applyAlignment="1">
      <alignment horizontal="center" vertical="center"/>
    </xf>
    <xf numFmtId="0" fontId="66" fillId="27" borderId="157" xfId="15" applyFont="1" applyFill="1" applyBorder="1" applyAlignment="1">
      <alignment horizontal="center" vertical="center" wrapText="1"/>
    </xf>
    <xf numFmtId="0" fontId="66" fillId="27" borderId="112" xfId="15" applyFont="1" applyFill="1" applyBorder="1" applyAlignment="1">
      <alignment horizontal="center" vertical="center" wrapText="1"/>
    </xf>
    <xf numFmtId="0" fontId="66" fillId="27" borderId="113" xfId="15" applyFont="1" applyFill="1" applyBorder="1" applyAlignment="1">
      <alignment horizontal="center" vertical="center" wrapText="1"/>
    </xf>
    <xf numFmtId="0" fontId="33" fillId="28" borderId="157" xfId="15" applyFill="1" applyBorder="1" applyAlignment="1">
      <alignment horizontal="center" vertical="top" wrapText="1"/>
    </xf>
    <xf numFmtId="0" fontId="33" fillId="28" borderId="112" xfId="15" applyFill="1" applyBorder="1" applyAlignment="1">
      <alignment horizontal="center" vertical="top" wrapText="1"/>
    </xf>
    <xf numFmtId="0" fontId="33" fillId="28" borderId="159" xfId="15" applyFill="1" applyBorder="1" applyAlignment="1">
      <alignment horizontal="center" vertical="top" wrapText="1"/>
    </xf>
    <xf numFmtId="0" fontId="123" fillId="0" borderId="48" xfId="15" applyFont="1" applyBorder="1" applyAlignment="1">
      <alignment horizontal="left" vertical="top" wrapText="1"/>
    </xf>
    <xf numFmtId="0" fontId="123" fillId="0" borderId="49" xfId="15" applyFont="1" applyBorder="1" applyAlignment="1">
      <alignment horizontal="left" vertical="top" wrapText="1"/>
    </xf>
    <xf numFmtId="0" fontId="123" fillId="0" borderId="50" xfId="15" applyFont="1" applyBorder="1" applyAlignment="1">
      <alignment horizontal="left" vertical="top" wrapText="1"/>
    </xf>
    <xf numFmtId="0" fontId="118" fillId="0" borderId="178" xfId="15" applyFont="1" applyBorder="1" applyAlignment="1">
      <alignment horizontal="center" vertical="center" wrapText="1"/>
    </xf>
    <xf numFmtId="0" fontId="118" fillId="0" borderId="169" xfId="15" applyFont="1" applyBorder="1" applyAlignment="1">
      <alignment horizontal="center" vertical="center" wrapText="1"/>
    </xf>
    <xf numFmtId="0" fontId="118" fillId="28" borderId="169" xfId="15" applyFont="1" applyFill="1" applyBorder="1" applyAlignment="1">
      <alignment horizontal="center" vertical="center" wrapText="1"/>
    </xf>
    <xf numFmtId="0" fontId="118" fillId="28" borderId="171" xfId="15" applyFont="1" applyFill="1" applyBorder="1" applyAlignment="1">
      <alignment horizontal="center" vertical="center" wrapText="1"/>
    </xf>
    <xf numFmtId="0" fontId="118" fillId="28" borderId="172" xfId="15" applyFont="1" applyFill="1" applyBorder="1" applyAlignment="1">
      <alignment horizontal="center" vertical="center" wrapText="1"/>
    </xf>
    <xf numFmtId="0" fontId="118" fillId="28" borderId="108" xfId="15" applyFont="1" applyFill="1" applyBorder="1" applyAlignment="1">
      <alignment horizontal="left" vertical="center" wrapText="1"/>
    </xf>
    <xf numFmtId="0" fontId="118" fillId="28" borderId="109" xfId="15" applyFont="1" applyFill="1" applyBorder="1" applyAlignment="1">
      <alignment horizontal="left" vertical="center" wrapText="1"/>
    </xf>
    <xf numFmtId="0" fontId="118" fillId="28" borderId="184" xfId="15" applyFont="1" applyFill="1" applyBorder="1" applyAlignment="1">
      <alignment horizontal="left" vertical="center" wrapText="1"/>
    </xf>
    <xf numFmtId="0" fontId="100" fillId="28" borderId="109" xfId="15" applyFont="1" applyFill="1" applyBorder="1" applyAlignment="1">
      <alignment horizontal="center" vertical="center"/>
    </xf>
    <xf numFmtId="0" fontId="66" fillId="27" borderId="132" xfId="15" applyFont="1" applyFill="1" applyBorder="1" applyAlignment="1">
      <alignment horizontal="center" vertical="center" wrapText="1"/>
    </xf>
    <xf numFmtId="0" fontId="66" fillId="27" borderId="109" xfId="15" applyFont="1" applyFill="1" applyBorder="1" applyAlignment="1">
      <alignment horizontal="center" vertical="center" wrapText="1"/>
    </xf>
    <xf numFmtId="0" fontId="66" fillId="27" borderId="110" xfId="15" applyFont="1" applyFill="1" applyBorder="1" applyAlignment="1">
      <alignment horizontal="center" vertical="center" wrapText="1"/>
    </xf>
    <xf numFmtId="0" fontId="33" fillId="28" borderId="13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34" xfId="15" applyFill="1" applyBorder="1" applyAlignment="1">
      <alignment horizontal="center" vertical="top" wrapText="1"/>
    </xf>
    <xf numFmtId="0" fontId="117" fillId="28" borderId="109" xfId="15" applyFont="1" applyFill="1" applyBorder="1" applyAlignment="1">
      <alignment horizontal="distributed" vertical="center"/>
    </xf>
    <xf numFmtId="0" fontId="117" fillId="28" borderId="109" xfId="15" applyFont="1" applyFill="1" applyBorder="1" applyAlignment="1">
      <alignment horizontal="center" vertical="center"/>
    </xf>
    <xf numFmtId="0" fontId="66" fillId="27" borderId="131" xfId="15" applyFont="1" applyFill="1" applyBorder="1" applyAlignment="1">
      <alignment horizontal="center" vertical="center" wrapText="1"/>
    </xf>
    <xf numFmtId="0" fontId="100" fillId="0" borderId="93" xfId="15" applyFont="1" applyBorder="1" applyAlignment="1">
      <alignment horizontal="left" vertical="center"/>
    </xf>
    <xf numFmtId="0" fontId="121" fillId="28" borderId="116" xfId="15" applyFont="1" applyFill="1" applyBorder="1" applyAlignment="1">
      <alignment horizontal="left" vertical="center" wrapText="1"/>
    </xf>
    <xf numFmtId="0" fontId="121" fillId="28" borderId="85" xfId="15" applyFont="1" applyFill="1" applyBorder="1" applyAlignment="1">
      <alignment horizontal="left" vertical="center" wrapText="1"/>
    </xf>
    <xf numFmtId="0" fontId="121" fillId="28" borderId="182" xfId="15" applyFont="1" applyFill="1" applyBorder="1" applyAlignment="1">
      <alignment horizontal="left" vertical="center" wrapText="1"/>
    </xf>
    <xf numFmtId="0" fontId="121" fillId="28" borderId="118" xfId="15" applyFont="1" applyFill="1" applyBorder="1" applyAlignment="1">
      <alignment horizontal="left" vertical="center" wrapText="1"/>
    </xf>
    <xf numFmtId="0" fontId="121" fillId="28" borderId="82" xfId="15" applyFont="1" applyFill="1" applyBorder="1" applyAlignment="1">
      <alignment horizontal="left" vertical="center" wrapText="1"/>
    </xf>
    <xf numFmtId="0" fontId="121" fillId="28" borderId="181" xfId="15" applyFont="1" applyFill="1" applyBorder="1" applyAlignment="1">
      <alignment horizontal="left" vertical="center" wrapText="1"/>
    </xf>
    <xf numFmtId="0" fontId="66" fillId="27" borderId="84" xfId="15" applyFont="1" applyFill="1" applyBorder="1" applyAlignment="1">
      <alignment horizontal="center" vertical="center" wrapText="1"/>
    </xf>
    <xf numFmtId="0" fontId="66" fillId="27" borderId="85" xfId="15" applyFont="1" applyFill="1" applyBorder="1" applyAlignment="1">
      <alignment horizontal="center" vertical="center" wrapText="1"/>
    </xf>
    <xf numFmtId="0" fontId="66" fillId="27" borderId="117" xfId="15" applyFont="1" applyFill="1" applyBorder="1" applyAlignment="1">
      <alignment horizontal="center" vertical="center" wrapText="1"/>
    </xf>
    <xf numFmtId="0" fontId="66" fillId="27" borderId="81" xfId="15" applyFont="1" applyFill="1" applyBorder="1" applyAlignment="1">
      <alignment horizontal="center" vertical="center" wrapText="1"/>
    </xf>
    <xf numFmtId="0" fontId="66" fillId="27" borderId="82" xfId="15" applyFont="1" applyFill="1" applyBorder="1" applyAlignment="1">
      <alignment horizontal="center" vertical="center" wrapText="1"/>
    </xf>
    <xf numFmtId="0" fontId="66" fillId="27" borderId="119" xfId="15" applyFont="1" applyFill="1" applyBorder="1" applyAlignment="1">
      <alignment horizontal="center" vertical="center" wrapText="1"/>
    </xf>
    <xf numFmtId="0" fontId="33" fillId="28" borderId="183" xfId="15" applyFill="1" applyBorder="1" applyAlignment="1">
      <alignment horizontal="center" vertical="top" wrapText="1"/>
    </xf>
    <xf numFmtId="0" fontId="33" fillId="28" borderId="156" xfId="15" applyFill="1" applyBorder="1" applyAlignment="1">
      <alignment horizontal="center" vertical="top" wrapText="1"/>
    </xf>
    <xf numFmtId="0" fontId="100" fillId="0" borderId="96" xfId="15" applyFont="1" applyBorder="1" applyAlignment="1">
      <alignment horizontal="center" vertical="center"/>
    </xf>
    <xf numFmtId="0" fontId="100" fillId="0" borderId="96" xfId="15" applyFont="1" applyBorder="1" applyAlignment="1">
      <alignment horizontal="left" vertical="center"/>
    </xf>
    <xf numFmtId="0" fontId="118" fillId="28" borderId="116" xfId="15" applyFont="1" applyFill="1" applyBorder="1" applyAlignment="1">
      <alignment horizontal="center" vertical="center" wrapText="1"/>
    </xf>
    <xf numFmtId="0" fontId="118" fillId="28" borderId="85" xfId="15" applyFont="1" applyFill="1" applyBorder="1" applyAlignment="1">
      <alignment horizontal="center" vertical="center" wrapText="1"/>
    </xf>
    <xf numFmtId="0" fontId="118" fillId="28" borderId="182" xfId="15" applyFont="1" applyFill="1" applyBorder="1" applyAlignment="1">
      <alignment horizontal="center" vertical="center" wrapText="1"/>
    </xf>
    <xf numFmtId="0" fontId="118" fillId="28" borderId="51" xfId="15" applyFont="1" applyFill="1" applyBorder="1" applyAlignment="1">
      <alignment horizontal="center" vertical="center" wrapText="1"/>
    </xf>
    <xf numFmtId="0" fontId="118" fillId="28" borderId="0" xfId="15" applyFont="1" applyFill="1" applyAlignment="1">
      <alignment horizontal="center" vertical="center" wrapText="1"/>
    </xf>
    <xf numFmtId="0" fontId="118" fillId="28" borderId="42" xfId="15" applyFont="1" applyFill="1" applyBorder="1" applyAlignment="1">
      <alignment horizontal="center" vertical="center" wrapText="1"/>
    </xf>
    <xf numFmtId="0" fontId="118" fillId="28" borderId="118" xfId="15" applyFont="1" applyFill="1" applyBorder="1" applyAlignment="1">
      <alignment horizontal="center" vertical="center" wrapText="1"/>
    </xf>
    <xf numFmtId="0" fontId="118" fillId="28" borderId="82" xfId="15" applyFont="1" applyFill="1" applyBorder="1" applyAlignment="1">
      <alignment horizontal="center" vertical="center" wrapText="1"/>
    </xf>
    <xf numFmtId="0" fontId="118" fillId="28" borderId="181" xfId="15" applyFont="1" applyFill="1" applyBorder="1" applyAlignment="1">
      <alignment horizontal="center" vertical="center" wrapText="1"/>
    </xf>
    <xf numFmtId="0" fontId="66" fillId="27" borderId="31" xfId="15" applyFont="1" applyFill="1" applyBorder="1" applyAlignment="1">
      <alignment horizontal="center" vertical="center" wrapText="1"/>
    </xf>
    <xf numFmtId="0" fontId="66" fillId="27" borderId="0" xfId="15" applyFont="1" applyFill="1" applyAlignment="1">
      <alignment horizontal="center" vertical="center" wrapText="1"/>
    </xf>
    <xf numFmtId="0" fontId="66" fillId="27" borderId="120" xfId="15" applyFont="1" applyFill="1" applyBorder="1" applyAlignment="1">
      <alignment horizontal="center" vertical="center" wrapText="1"/>
    </xf>
    <xf numFmtId="0" fontId="33" fillId="28" borderId="114" xfId="15" applyFill="1" applyBorder="1" applyAlignment="1">
      <alignment horizontal="center" vertical="top" wrapText="1"/>
    </xf>
    <xf numFmtId="0" fontId="33" fillId="28" borderId="0" xfId="15" applyFill="1" applyAlignment="1">
      <alignment horizontal="center" vertical="center"/>
    </xf>
    <xf numFmtId="0" fontId="118" fillId="28" borderId="177" xfId="15" applyFont="1" applyFill="1" applyBorder="1" applyAlignment="1">
      <alignment horizontal="left" vertical="center" wrapText="1" indent="3"/>
    </xf>
    <xf numFmtId="0" fontId="118" fillId="28" borderId="171" xfId="15" applyFont="1" applyFill="1" applyBorder="1" applyAlignment="1">
      <alignment horizontal="left" vertical="center" wrapText="1" indent="3"/>
    </xf>
    <xf numFmtId="0" fontId="118" fillId="28" borderId="178" xfId="15" applyFont="1" applyFill="1" applyBorder="1" applyAlignment="1">
      <alignment horizontal="left" vertical="center" wrapText="1" indent="3"/>
    </xf>
    <xf numFmtId="0" fontId="118" fillId="28" borderId="49" xfId="15" applyFont="1" applyFill="1" applyBorder="1" applyAlignment="1">
      <alignment horizontal="center" vertical="center" wrapText="1"/>
    </xf>
    <xf numFmtId="0" fontId="118" fillId="28" borderId="123" xfId="15" applyFont="1" applyFill="1" applyBorder="1" applyAlignment="1">
      <alignment horizontal="center" vertical="center" wrapText="1"/>
    </xf>
    <xf numFmtId="0" fontId="33" fillId="28" borderId="180" xfId="15" applyFill="1" applyBorder="1" applyAlignment="1">
      <alignment horizontal="center" vertical="center" wrapText="1"/>
    </xf>
    <xf numFmtId="0" fontId="33" fillId="28" borderId="171" xfId="15" applyFill="1" applyBorder="1" applyAlignment="1">
      <alignment horizontal="center" vertical="center" wrapText="1"/>
    </xf>
    <xf numFmtId="0" fontId="33" fillId="28" borderId="179" xfId="15" applyFill="1" applyBorder="1" applyAlignment="1">
      <alignment horizontal="center" vertical="center" wrapText="1"/>
    </xf>
    <xf numFmtId="0" fontId="118" fillId="28" borderId="180" xfId="15" applyFont="1" applyFill="1" applyBorder="1" applyAlignment="1">
      <alignment horizontal="center" vertical="center" wrapText="1"/>
    </xf>
    <xf numFmtId="0" fontId="118" fillId="28" borderId="188" xfId="15" applyFont="1" applyFill="1" applyBorder="1" applyAlignment="1">
      <alignment horizontal="left" vertical="center" wrapText="1"/>
    </xf>
    <xf numFmtId="0" fontId="118" fillId="28" borderId="73" xfId="15" applyFont="1" applyFill="1" applyBorder="1" applyAlignment="1">
      <alignment horizontal="left" vertical="center" wrapText="1"/>
    </xf>
    <xf numFmtId="0" fontId="118" fillId="28" borderId="189" xfId="15" applyFont="1" applyFill="1" applyBorder="1" applyAlignment="1">
      <alignment horizontal="left" vertical="center" wrapText="1"/>
    </xf>
    <xf numFmtId="0" fontId="33" fillId="0" borderId="96" xfId="15" applyBorder="1" applyAlignment="1">
      <alignment horizontal="left" vertical="center"/>
    </xf>
    <xf numFmtId="0" fontId="118" fillId="0" borderId="160" xfId="15" applyFont="1" applyBorder="1" applyAlignment="1">
      <alignment horizontal="center" vertical="center" wrapText="1"/>
    </xf>
    <xf numFmtId="0" fontId="118" fillId="0" borderId="93" xfId="15" applyFont="1" applyBorder="1" applyAlignment="1">
      <alignment horizontal="center" vertical="center" wrapText="1"/>
    </xf>
    <xf numFmtId="0" fontId="118" fillId="0" borderId="185"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64"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6" xfId="15" applyFill="1" applyBorder="1" applyAlignment="1">
      <alignment horizontal="center" vertical="top" wrapText="1"/>
    </xf>
    <xf numFmtId="0" fontId="33" fillId="27" borderId="0" xfId="15" applyFill="1" applyAlignment="1">
      <alignment horizontal="center" vertical="center"/>
    </xf>
    <xf numFmtId="0" fontId="33" fillId="28" borderId="0" xfId="15" applyFill="1" applyAlignment="1">
      <alignment horizontal="right" vertical="center"/>
    </xf>
    <xf numFmtId="184" fontId="33" fillId="0" borderId="0" xfId="15" applyNumberFormat="1" applyAlignment="1">
      <alignment horizontal="center" vertical="center"/>
    </xf>
    <xf numFmtId="0" fontId="33" fillId="0" borderId="0" xfId="15" applyAlignment="1">
      <alignment horizontal="center" vertical="center"/>
    </xf>
    <xf numFmtId="0" fontId="118" fillId="28" borderId="80" xfId="15" applyFont="1" applyFill="1" applyBorder="1" applyAlignment="1">
      <alignment horizontal="center" vertical="center" wrapText="1"/>
    </xf>
    <xf numFmtId="0" fontId="118" fillId="28" borderId="4" xfId="15" applyFont="1" applyFill="1" applyBorder="1" applyAlignment="1">
      <alignment horizontal="center" vertical="center" wrapText="1"/>
    </xf>
    <xf numFmtId="0" fontId="118"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0" fontId="33" fillId="0" borderId="4" xfId="15" applyBorder="1" applyAlignment="1">
      <alignment horizontal="center" vertical="center"/>
    </xf>
    <xf numFmtId="0" fontId="33" fillId="0" borderId="93" xfId="15" applyBorder="1" applyAlignment="1">
      <alignment horizontal="center" vertical="center"/>
    </xf>
    <xf numFmtId="0" fontId="33" fillId="28" borderId="4" xfId="15" applyFill="1" applyBorder="1" applyAlignment="1">
      <alignment horizontal="center" vertical="center"/>
    </xf>
    <xf numFmtId="0" fontId="118" fillId="28" borderId="108" xfId="15" applyFont="1" applyFill="1" applyBorder="1" applyAlignment="1">
      <alignment horizontal="center" vertical="center" wrapText="1"/>
    </xf>
    <xf numFmtId="0" fontId="118" fillId="28" borderId="109" xfId="15" applyFont="1" applyFill="1" applyBorder="1" applyAlignment="1">
      <alignment horizontal="center" vertical="center" wrapText="1"/>
    </xf>
    <xf numFmtId="0" fontId="118" fillId="28" borderId="184" xfId="15" applyFont="1" applyFill="1" applyBorder="1" applyAlignment="1">
      <alignment horizontal="center" vertical="center" wrapText="1"/>
    </xf>
    <xf numFmtId="0" fontId="100" fillId="0" borderId="93" xfId="15" applyFont="1" applyBorder="1" applyAlignment="1">
      <alignment horizontal="center" vertical="center"/>
    </xf>
    <xf numFmtId="0" fontId="117" fillId="28" borderId="4" xfId="15" applyFont="1" applyFill="1" applyBorder="1" applyAlignment="1">
      <alignment horizontal="center" vertical="center"/>
    </xf>
    <xf numFmtId="0" fontId="33" fillId="27" borderId="93" xfId="15" applyFill="1" applyBorder="1" applyAlignment="1">
      <alignment horizontal="center" vertical="center"/>
    </xf>
    <xf numFmtId="184" fontId="33" fillId="28" borderId="4" xfId="15" applyNumberFormat="1" applyFill="1" applyBorder="1" applyAlignment="1">
      <alignment horizontal="center" vertical="center"/>
    </xf>
    <xf numFmtId="0" fontId="66" fillId="27" borderId="183" xfId="15" applyFont="1" applyFill="1" applyBorder="1" applyAlignment="1">
      <alignment horizontal="center" vertical="center" wrapText="1"/>
    </xf>
    <xf numFmtId="0" fontId="66" fillId="27" borderId="114" xfId="15" applyFont="1" applyFill="1" applyBorder="1" applyAlignment="1">
      <alignment horizontal="center" vertical="center" wrapText="1"/>
    </xf>
    <xf numFmtId="0" fontId="66" fillId="27" borderId="156" xfId="15" applyFont="1" applyFill="1" applyBorder="1" applyAlignment="1">
      <alignment horizontal="center" vertical="center" wrapText="1"/>
    </xf>
    <xf numFmtId="0" fontId="117"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8" fillId="28" borderId="177" xfId="15" applyFont="1" applyFill="1" applyBorder="1" applyAlignment="1">
      <alignment horizontal="center" vertical="center" wrapText="1"/>
    </xf>
    <xf numFmtId="0" fontId="118" fillId="28" borderId="178" xfId="15" applyFont="1" applyFill="1" applyBorder="1" applyAlignment="1">
      <alignment horizontal="center" vertical="center" wrapText="1"/>
    </xf>
    <xf numFmtId="0" fontId="118" fillId="28" borderId="179" xfId="15" applyFont="1" applyFill="1" applyBorder="1" applyAlignment="1">
      <alignment horizontal="center" vertical="center" wrapText="1"/>
    </xf>
    <xf numFmtId="0" fontId="115" fillId="28" borderId="0" xfId="15" applyFont="1" applyFill="1" applyAlignment="1">
      <alignment horizontal="center" vertical="top"/>
    </xf>
    <xf numFmtId="0" fontId="116" fillId="28" borderId="0" xfId="15" applyFont="1" applyFill="1" applyAlignment="1">
      <alignment horizontal="center" vertical="top"/>
    </xf>
    <xf numFmtId="0" fontId="33" fillId="0" borderId="4" xfId="15" applyBorder="1" applyAlignment="1">
      <alignment horizontal="left" vertical="center"/>
    </xf>
    <xf numFmtId="0" fontId="71" fillId="0" borderId="0" xfId="15" applyFont="1" applyAlignment="1" applyProtection="1">
      <alignment vertical="center"/>
      <protection locked="0"/>
    </xf>
    <xf numFmtId="0" fontId="71" fillId="0" borderId="52" xfId="15" applyFont="1" applyBorder="1" applyAlignment="1" applyProtection="1">
      <alignment vertical="center"/>
      <protection locked="0"/>
    </xf>
    <xf numFmtId="183" fontId="71" fillId="0" borderId="0" xfId="15" applyNumberFormat="1" applyFont="1" applyAlignment="1" applyProtection="1">
      <alignment horizontal="center" vertical="center"/>
      <protection locked="0"/>
    </xf>
    <xf numFmtId="0" fontId="71" fillId="0" borderId="0" xfId="15" applyFont="1" applyAlignment="1" applyProtection="1">
      <alignment horizontal="left" vertical="center" shrinkToFit="1"/>
      <protection locked="0"/>
    </xf>
    <xf numFmtId="0" fontId="71" fillId="0" borderId="52" xfId="15" applyFont="1" applyBorder="1" applyAlignment="1" applyProtection="1">
      <alignment horizontal="left" vertical="center" shrinkToFit="1"/>
      <protection locked="0"/>
    </xf>
    <xf numFmtId="49" fontId="71" fillId="0" borderId="0" xfId="15" applyNumberFormat="1" applyFont="1" applyAlignment="1" applyProtection="1">
      <alignment horizontal="left" vertical="center"/>
      <protection locked="0"/>
    </xf>
    <xf numFmtId="49" fontId="71" fillId="0" borderId="52" xfId="15" applyNumberFormat="1" applyFont="1" applyBorder="1" applyAlignment="1" applyProtection="1">
      <alignment horizontal="left" vertical="center"/>
      <protection locked="0"/>
    </xf>
    <xf numFmtId="49" fontId="71" fillId="0" borderId="5" xfId="15" applyNumberFormat="1" applyFont="1" applyBorder="1" applyAlignment="1" applyProtection="1">
      <alignment horizontal="left" vertical="center"/>
      <protection locked="0"/>
    </xf>
    <xf numFmtId="49" fontId="71" fillId="0" borderId="11" xfId="15" applyNumberFormat="1" applyFont="1" applyBorder="1" applyAlignment="1" applyProtection="1">
      <alignment horizontal="left" vertical="center"/>
      <protection locked="0"/>
    </xf>
    <xf numFmtId="0" fontId="71" fillId="0" borderId="0" xfId="15" applyFont="1" applyAlignment="1" applyProtection="1">
      <alignment vertical="center" shrinkToFit="1"/>
      <protection locked="0"/>
    </xf>
    <xf numFmtId="0" fontId="71" fillId="0" borderId="52" xfId="15" applyFont="1" applyBorder="1" applyAlignment="1" applyProtection="1">
      <alignment vertical="center" shrinkToFit="1"/>
      <protection locked="0"/>
    </xf>
    <xf numFmtId="0" fontId="71" fillId="27" borderId="0" xfId="15" applyFont="1" applyFill="1" applyAlignment="1" applyProtection="1">
      <alignment horizontal="center" vertical="center" shrinkToFit="1"/>
      <protection locked="0"/>
    </xf>
    <xf numFmtId="0" fontId="71" fillId="30" borderId="0" xfId="15" applyFont="1" applyFill="1" applyAlignment="1">
      <alignment horizontal="center" vertical="center"/>
    </xf>
    <xf numFmtId="49" fontId="71" fillId="0" borderId="0" xfId="15" applyNumberFormat="1" applyFont="1" applyAlignment="1" applyProtection="1">
      <alignment horizontal="center" vertical="center" shrinkToFit="1"/>
      <protection locked="0"/>
    </xf>
    <xf numFmtId="49" fontId="71" fillId="30" borderId="49" xfId="15" applyNumberFormat="1" applyFont="1" applyFill="1" applyBorder="1" applyAlignment="1" applyProtection="1">
      <alignment horizontal="left" vertical="center"/>
      <protection locked="0"/>
    </xf>
    <xf numFmtId="49" fontId="71" fillId="30" borderId="50" xfId="15" applyNumberFormat="1" applyFont="1" applyFill="1" applyBorder="1" applyAlignment="1" applyProtection="1">
      <alignment horizontal="left" vertical="center"/>
      <protection locked="0"/>
    </xf>
    <xf numFmtId="0" fontId="71" fillId="27" borderId="0" xfId="15" applyFont="1" applyFill="1" applyAlignment="1" applyProtection="1">
      <alignment horizontal="center" vertical="center"/>
      <protection locked="0"/>
    </xf>
    <xf numFmtId="0" fontId="71" fillId="30" borderId="0" xfId="15" applyFont="1" applyFill="1" applyAlignment="1">
      <alignment horizontal="right" vertical="center"/>
    </xf>
    <xf numFmtId="0" fontId="71" fillId="30" borderId="94" xfId="15" applyFont="1" applyFill="1" applyBorder="1" applyAlignment="1">
      <alignment horizontal="justify" vertical="center" wrapText="1"/>
    </xf>
    <xf numFmtId="0" fontId="71" fillId="30" borderId="32" xfId="15" applyFont="1" applyFill="1" applyBorder="1" applyAlignment="1">
      <alignment horizontal="justify" vertical="center" wrapText="1"/>
    </xf>
    <xf numFmtId="0" fontId="71" fillId="30" borderId="34" xfId="15" applyFont="1" applyFill="1" applyBorder="1" applyAlignment="1">
      <alignment horizontal="justify" vertical="center" wrapText="1"/>
    </xf>
    <xf numFmtId="0" fontId="71" fillId="30" borderId="92" xfId="15" applyFont="1" applyFill="1" applyBorder="1" applyAlignment="1">
      <alignment horizontal="left" vertical="center" wrapText="1"/>
    </xf>
    <xf numFmtId="0" fontId="71" fillId="30" borderId="93" xfId="15" applyFont="1" applyFill="1" applyBorder="1" applyAlignment="1">
      <alignment horizontal="left" vertical="center" wrapText="1"/>
    </xf>
    <xf numFmtId="0" fontId="71" fillId="30" borderId="94" xfId="15" applyFont="1" applyFill="1" applyBorder="1" applyAlignment="1">
      <alignment horizontal="left" vertical="center" wrapText="1"/>
    </xf>
    <xf numFmtId="0" fontId="71" fillId="30" borderId="31" xfId="15" applyFont="1" applyFill="1" applyBorder="1" applyAlignment="1">
      <alignment horizontal="left" vertical="center" wrapText="1"/>
    </xf>
    <xf numFmtId="0" fontId="71" fillId="30" borderId="0" xfId="15" applyFont="1" applyFill="1" applyAlignment="1">
      <alignment horizontal="left" vertical="center" wrapText="1"/>
    </xf>
    <xf numFmtId="0" fontId="71" fillId="30" borderId="32" xfId="15" applyFont="1" applyFill="1" applyBorder="1" applyAlignment="1">
      <alignment horizontal="left" vertical="center" wrapText="1"/>
    </xf>
    <xf numFmtId="0" fontId="71" fillId="30" borderId="33" xfId="15" applyFont="1" applyFill="1" applyBorder="1" applyAlignment="1">
      <alignment horizontal="left" vertical="center" wrapText="1"/>
    </xf>
    <xf numFmtId="0" fontId="71" fillId="30" borderId="4" xfId="15" applyFont="1" applyFill="1" applyBorder="1" applyAlignment="1">
      <alignment horizontal="left" vertical="center" wrapText="1"/>
    </xf>
    <xf numFmtId="0" fontId="71" fillId="30" borderId="34" xfId="15" applyFont="1" applyFill="1" applyBorder="1" applyAlignment="1">
      <alignment horizontal="left" vertical="center" wrapText="1"/>
    </xf>
    <xf numFmtId="0" fontId="71" fillId="30" borderId="93" xfId="15" applyFont="1" applyFill="1" applyBorder="1" applyAlignment="1">
      <alignment horizontal="justify" vertical="center" wrapText="1"/>
    </xf>
    <xf numFmtId="0" fontId="71" fillId="30" borderId="0" xfId="15" applyFont="1" applyFill="1" applyAlignment="1">
      <alignment horizontal="justify" vertical="center" wrapText="1"/>
    </xf>
    <xf numFmtId="0" fontId="71" fillId="30" borderId="4" xfId="15" applyFont="1" applyFill="1" applyBorder="1" applyAlignment="1">
      <alignment horizontal="justify" vertical="center" wrapText="1"/>
    </xf>
    <xf numFmtId="0" fontId="71" fillId="30" borderId="93" xfId="15" applyFont="1" applyFill="1" applyBorder="1" applyAlignment="1">
      <alignment horizontal="center" vertical="center" wrapText="1"/>
    </xf>
    <xf numFmtId="0" fontId="71" fillId="30" borderId="0" xfId="15" applyFont="1" applyFill="1" applyAlignment="1">
      <alignment horizontal="center" vertical="center" wrapText="1"/>
    </xf>
    <xf numFmtId="0" fontId="71" fillId="30" borderId="4" xfId="15" applyFont="1" applyFill="1" applyBorder="1" applyAlignment="1">
      <alignment horizontal="center" vertical="center" wrapText="1"/>
    </xf>
    <xf numFmtId="0" fontId="71" fillId="30" borderId="92" xfId="15" applyFont="1" applyFill="1" applyBorder="1" applyAlignment="1">
      <alignment horizontal="center" vertical="center" wrapText="1"/>
    </xf>
    <xf numFmtId="0" fontId="71" fillId="30" borderId="31" xfId="15" applyFont="1" applyFill="1" applyBorder="1" applyAlignment="1">
      <alignment horizontal="center" vertical="center" wrapText="1"/>
    </xf>
    <xf numFmtId="0" fontId="71" fillId="30" borderId="33" xfId="15" applyFont="1" applyFill="1" applyBorder="1" applyAlignment="1">
      <alignment horizontal="center" vertical="center" wrapText="1"/>
    </xf>
    <xf numFmtId="0" fontId="71" fillId="30" borderId="94" xfId="15" applyFont="1" applyFill="1" applyBorder="1" applyAlignment="1">
      <alignment horizontal="center" vertical="center" wrapText="1"/>
    </xf>
    <xf numFmtId="0" fontId="71" fillId="30" borderId="32" xfId="15" applyFont="1" applyFill="1" applyBorder="1" applyAlignment="1">
      <alignment horizontal="center" vertical="center" wrapText="1"/>
    </xf>
    <xf numFmtId="0" fontId="71" fillId="30" borderId="34" xfId="15" applyFont="1" applyFill="1" applyBorder="1" applyAlignment="1">
      <alignment horizontal="center" vertical="center" wrapText="1"/>
    </xf>
    <xf numFmtId="0" fontId="71" fillId="28" borderId="0" xfId="15" applyFont="1" applyFill="1" applyAlignment="1" applyProtection="1">
      <alignment horizontal="left" vertical="center"/>
      <protection locked="0"/>
    </xf>
    <xf numFmtId="0" fontId="71" fillId="30" borderId="96" xfId="15" applyFont="1" applyFill="1" applyBorder="1" applyAlignment="1">
      <alignment horizontal="center" vertical="center" wrapText="1"/>
    </xf>
    <xf numFmtId="0" fontId="71" fillId="30" borderId="96" xfId="15" applyFont="1" applyFill="1" applyBorder="1" applyAlignment="1">
      <alignment horizontal="center" vertical="center"/>
    </xf>
    <xf numFmtId="0" fontId="71" fillId="30" borderId="97" xfId="15" applyFont="1" applyFill="1" applyBorder="1" applyAlignment="1">
      <alignment horizontal="center" vertical="center"/>
    </xf>
    <xf numFmtId="14" fontId="71" fillId="27" borderId="6" xfId="15" applyNumberFormat="1" applyFont="1" applyFill="1" applyBorder="1" applyAlignment="1">
      <alignment horizontal="center"/>
    </xf>
    <xf numFmtId="0" fontId="71" fillId="27" borderId="8" xfId="15" applyFont="1" applyFill="1" applyBorder="1" applyAlignment="1">
      <alignment horizontal="center"/>
    </xf>
    <xf numFmtId="0" fontId="71" fillId="28" borderId="0" xfId="15" applyFont="1" applyFill="1" applyAlignment="1">
      <alignment horizontal="left"/>
    </xf>
    <xf numFmtId="0" fontId="71" fillId="30" borderId="0" xfId="15" applyFont="1" applyFill="1" applyAlignment="1">
      <alignment horizontal="justify" vertical="center"/>
    </xf>
    <xf numFmtId="0" fontId="71" fillId="30" borderId="0" xfId="15" applyFont="1" applyFill="1" applyAlignment="1">
      <alignment vertical="center"/>
    </xf>
    <xf numFmtId="0" fontId="76" fillId="30" borderId="0" xfId="15" applyFont="1" applyFill="1" applyAlignment="1">
      <alignment horizontal="justify" vertical="center"/>
    </xf>
    <xf numFmtId="0" fontId="76" fillId="30" borderId="0" xfId="15" applyFont="1" applyFill="1" applyAlignment="1">
      <alignment vertical="center"/>
    </xf>
    <xf numFmtId="0" fontId="77" fillId="30" borderId="0" xfId="15" applyFont="1" applyFill="1" applyAlignment="1">
      <alignment horizontal="center" vertical="center"/>
    </xf>
    <xf numFmtId="0" fontId="77" fillId="30" borderId="0" xfId="15" applyFont="1" applyFill="1" applyAlignment="1">
      <alignment vertical="center"/>
    </xf>
    <xf numFmtId="0" fontId="71" fillId="30" borderId="0" xfId="15" applyFont="1" applyFill="1" applyAlignment="1">
      <alignment vertical="center" wrapText="1"/>
    </xf>
    <xf numFmtId="0" fontId="71" fillId="30" borderId="95" xfId="15" applyFont="1" applyFill="1" applyBorder="1" applyAlignment="1">
      <alignment horizontal="center" vertical="center" wrapText="1"/>
    </xf>
    <xf numFmtId="0" fontId="71" fillId="30" borderId="95" xfId="15" applyFont="1" applyFill="1" applyBorder="1" applyAlignment="1">
      <alignment horizontal="center" vertical="center"/>
    </xf>
    <xf numFmtId="0" fontId="83" fillId="0" borderId="0" xfId="15" applyFont="1" applyAlignment="1" applyProtection="1">
      <alignment horizontal="center" vertical="top" wrapText="1"/>
      <protection locked="0"/>
    </xf>
    <xf numFmtId="0" fontId="72" fillId="0" borderId="4" xfId="15" applyFont="1" applyBorder="1" applyAlignment="1">
      <alignment horizontal="center"/>
    </xf>
    <xf numFmtId="183" fontId="71" fillId="28" borderId="0" xfId="15" applyNumberFormat="1" applyFont="1" applyFill="1" applyAlignment="1" applyProtection="1">
      <alignment horizontal="center" vertical="center"/>
      <protection locked="0"/>
    </xf>
    <xf numFmtId="0" fontId="71" fillId="28" borderId="0" xfId="15" applyFont="1" applyFill="1" applyAlignment="1" applyProtection="1">
      <alignment horizontal="left" vertical="center" shrinkToFit="1"/>
      <protection locked="0"/>
    </xf>
    <xf numFmtId="0" fontId="72" fillId="30" borderId="3" xfId="15" applyFont="1" applyFill="1" applyBorder="1" applyAlignment="1" applyProtection="1">
      <alignment horizontal="left" vertical="center"/>
      <protection locked="0"/>
    </xf>
    <xf numFmtId="0" fontId="72" fillId="28" borderId="0" xfId="15" applyFont="1" applyFill="1" applyAlignment="1" applyProtection="1">
      <alignment horizontal="left" vertical="top" wrapText="1"/>
      <protection locked="0"/>
    </xf>
    <xf numFmtId="0" fontId="72" fillId="28" borderId="0" xfId="15" applyFont="1" applyFill="1" applyAlignment="1" applyProtection="1">
      <alignment horizontal="center" vertical="center"/>
      <protection locked="0"/>
    </xf>
    <xf numFmtId="0" fontId="71" fillId="28" borderId="0" xfId="15" applyFont="1" applyFill="1" applyAlignment="1">
      <alignment horizontal="center" vertical="center"/>
    </xf>
    <xf numFmtId="0" fontId="71" fillId="28" borderId="4" xfId="15" applyFont="1" applyFill="1" applyBorder="1" applyAlignment="1" applyProtection="1">
      <alignment horizontal="right" vertical="center"/>
      <protection locked="0"/>
    </xf>
    <xf numFmtId="49" fontId="71" fillId="28" borderId="4" xfId="15" applyNumberFormat="1" applyFont="1" applyFill="1" applyBorder="1" applyAlignment="1" applyProtection="1">
      <alignment horizontal="left" vertical="center"/>
      <protection locked="0"/>
    </xf>
    <xf numFmtId="0" fontId="71" fillId="28" borderId="205" xfId="15" applyFont="1" applyFill="1" applyBorder="1" applyAlignment="1" applyProtection="1">
      <alignment horizontal="right" vertical="center"/>
      <protection locked="0"/>
    </xf>
    <xf numFmtId="49" fontId="71" fillId="28" borderId="205" xfId="15" applyNumberFormat="1" applyFont="1" applyFill="1" applyBorder="1" applyAlignment="1" applyProtection="1">
      <alignment horizontal="left" vertical="center"/>
      <protection locked="0"/>
    </xf>
    <xf numFmtId="0" fontId="71" fillId="28" borderId="0" xfId="15" applyFont="1" applyFill="1" applyAlignment="1" applyProtection="1">
      <alignment vertical="center"/>
      <protection locked="0"/>
    </xf>
    <xf numFmtId="0" fontId="71" fillId="30" borderId="4" xfId="15" applyFont="1" applyFill="1" applyBorder="1" applyAlignment="1" applyProtection="1">
      <alignment horizontal="right" vertical="center"/>
      <protection locked="0"/>
    </xf>
    <xf numFmtId="49" fontId="71" fillId="30" borderId="0" xfId="15" applyNumberFormat="1" applyFont="1" applyFill="1" applyAlignment="1" applyProtection="1">
      <alignment horizontal="left" vertical="center"/>
      <protection locked="0"/>
    </xf>
    <xf numFmtId="0" fontId="71" fillId="28" borderId="0" xfId="15" applyFont="1" applyFill="1" applyAlignment="1" applyProtection="1">
      <alignment horizontal="center" vertical="center"/>
      <protection locked="0"/>
    </xf>
    <xf numFmtId="0" fontId="71" fillId="28" borderId="0" xfId="15" applyFont="1" applyFill="1" applyAlignment="1" applyProtection="1">
      <alignment horizontal="center" vertical="center" shrinkToFit="1"/>
      <protection locked="0"/>
    </xf>
    <xf numFmtId="0" fontId="71" fillId="28" borderId="0" xfId="15" applyFont="1" applyFill="1" applyAlignment="1" applyProtection="1">
      <alignment vertical="center" shrinkToFit="1"/>
      <protection locked="0"/>
    </xf>
    <xf numFmtId="0" fontId="71" fillId="28" borderId="0" xfId="15" applyFont="1" applyFill="1" applyAlignment="1">
      <alignment horizontal="right" vertical="center"/>
    </xf>
    <xf numFmtId="0" fontId="72" fillId="30" borderId="0" xfId="15" applyFont="1" applyFill="1" applyAlignment="1">
      <alignment horizontal="center" vertical="center"/>
    </xf>
    <xf numFmtId="0" fontId="72" fillId="31" borderId="0" xfId="15" applyFont="1" applyFill="1" applyAlignment="1">
      <alignment vertical="center"/>
    </xf>
    <xf numFmtId="0" fontId="72" fillId="30" borderId="0" xfId="15" applyFont="1" applyFill="1" applyAlignment="1">
      <alignment horizontal="justify" vertical="center" wrapText="1"/>
    </xf>
    <xf numFmtId="0" fontId="72" fillId="30" borderId="93" xfId="15" applyFont="1" applyFill="1" applyBorder="1" applyAlignment="1" applyProtection="1">
      <alignment vertical="center" shrinkToFit="1"/>
      <protection locked="0"/>
    </xf>
    <xf numFmtId="182" fontId="71" fillId="28" borderId="0" xfId="15" applyNumberFormat="1" applyFont="1" applyFill="1" applyAlignment="1" applyProtection="1">
      <alignment horizontal="center" vertical="center"/>
      <protection locked="0"/>
    </xf>
    <xf numFmtId="49" fontId="71" fillId="0" borderId="0" xfId="15" applyNumberFormat="1" applyFont="1" applyAlignment="1">
      <alignment horizontal="left" vertical="center"/>
    </xf>
    <xf numFmtId="14" fontId="71" fillId="0" borderId="6" xfId="15" applyNumberFormat="1" applyFont="1" applyBorder="1" applyAlignment="1">
      <alignment horizontal="center"/>
    </xf>
    <xf numFmtId="0" fontId="71" fillId="0" borderId="8" xfId="15" applyFont="1" applyBorder="1" applyAlignment="1">
      <alignment horizontal="center"/>
    </xf>
    <xf numFmtId="0" fontId="71" fillId="0" borderId="0" xfId="15" applyFont="1" applyAlignment="1">
      <alignment horizontal="left" vertical="center"/>
    </xf>
    <xf numFmtId="0" fontId="71" fillId="0" borderId="4" xfId="15" applyFont="1" applyBorder="1" applyAlignment="1">
      <alignment horizontal="left" vertical="center"/>
    </xf>
    <xf numFmtId="0" fontId="71" fillId="0" borderId="0" xfId="15" applyFont="1" applyAlignment="1">
      <alignment horizontal="center" vertical="center"/>
    </xf>
    <xf numFmtId="0" fontId="71" fillId="0" borderId="0" xfId="15" applyFont="1" applyAlignment="1">
      <alignment horizontal="left" vertical="center" wrapText="1"/>
    </xf>
    <xf numFmtId="0" fontId="80" fillId="30" borderId="0" xfId="15" applyFont="1" applyFill="1" applyAlignment="1">
      <alignment horizontal="center" vertical="center"/>
    </xf>
    <xf numFmtId="0" fontId="80" fillId="30" borderId="0" xfId="15" applyFont="1" applyFill="1" applyAlignment="1">
      <alignment horizontal="left" vertical="center"/>
    </xf>
    <xf numFmtId="0" fontId="71" fillId="0" borderId="0" xfId="15" applyFont="1" applyAlignment="1">
      <alignment horizontal="center" vertical="center" wrapText="1"/>
    </xf>
    <xf numFmtId="49" fontId="71" fillId="30" borderId="0" xfId="15" applyNumberFormat="1" applyFont="1" applyFill="1" applyAlignment="1">
      <alignment horizontal="center" vertical="center"/>
    </xf>
    <xf numFmtId="49" fontId="71" fillId="28" borderId="0" xfId="15" applyNumberFormat="1" applyFont="1" applyFill="1" applyAlignment="1" applyProtection="1">
      <alignment horizontal="left" vertical="center" shrinkToFit="1"/>
      <protection locked="0"/>
    </xf>
    <xf numFmtId="0" fontId="71" fillId="28" borderId="4" xfId="15" applyFont="1" applyFill="1" applyBorder="1" applyAlignment="1" applyProtection="1">
      <alignment horizontal="left" vertical="center" shrinkToFit="1"/>
      <protection locked="0"/>
    </xf>
    <xf numFmtId="49" fontId="71" fillId="0" borderId="4" xfId="15" applyNumberFormat="1" applyFont="1" applyBorder="1" applyAlignment="1">
      <alignment horizontal="center" vertical="center"/>
    </xf>
    <xf numFmtId="49" fontId="71" fillId="0" borderId="4" xfId="15" applyNumberFormat="1" applyFont="1" applyBorder="1" applyAlignment="1">
      <alignment horizontal="left" vertical="center"/>
    </xf>
    <xf numFmtId="0" fontId="92" fillId="30" borderId="0" xfId="15" applyFont="1" applyFill="1" applyAlignment="1">
      <alignment horizontal="left" vertical="center"/>
    </xf>
    <xf numFmtId="0" fontId="92" fillId="30" borderId="0" xfId="15" applyFont="1" applyFill="1" applyAlignment="1">
      <alignment horizontal="right" vertical="center"/>
    </xf>
    <xf numFmtId="0" fontId="71" fillId="0" borderId="0" xfId="15" applyFont="1" applyAlignment="1">
      <alignment vertical="center" wrapText="1"/>
    </xf>
    <xf numFmtId="0" fontId="128" fillId="0" borderId="93" xfId="15" applyFont="1" applyBorder="1" applyAlignment="1">
      <alignment horizontal="center" vertical="center" wrapText="1"/>
    </xf>
    <xf numFmtId="0" fontId="128" fillId="0" borderId="0" xfId="15" applyFont="1" applyAlignment="1">
      <alignment horizontal="center" vertical="center" wrapText="1"/>
    </xf>
    <xf numFmtId="0" fontId="128" fillId="0" borderId="4" xfId="15" applyFont="1" applyBorder="1" applyAlignment="1">
      <alignment horizontal="center" vertical="center" wrapText="1"/>
    </xf>
    <xf numFmtId="0" fontId="128" fillId="0" borderId="94" xfId="15" applyFont="1" applyBorder="1" applyAlignment="1">
      <alignment horizontal="center" vertical="center" wrapText="1"/>
    </xf>
    <xf numFmtId="0" fontId="128" fillId="0" borderId="32" xfId="15" applyFont="1" applyBorder="1" applyAlignment="1">
      <alignment horizontal="center" vertical="center" wrapText="1"/>
    </xf>
    <xf numFmtId="0" fontId="128" fillId="0" borderId="34" xfId="15" applyFont="1" applyBorder="1" applyAlignment="1">
      <alignment horizontal="center" vertical="center" wrapText="1"/>
    </xf>
    <xf numFmtId="0" fontId="128" fillId="28" borderId="92" xfId="15" applyFont="1" applyFill="1" applyBorder="1" applyAlignment="1">
      <alignment horizontal="center" vertical="center" wrapText="1"/>
    </xf>
    <xf numFmtId="0" fontId="128" fillId="28" borderId="31" xfId="15" applyFont="1" applyFill="1" applyBorder="1" applyAlignment="1">
      <alignment horizontal="center" vertical="center" wrapText="1"/>
    </xf>
    <xf numFmtId="0" fontId="128" fillId="28" borderId="33" xfId="15" applyFont="1" applyFill="1" applyBorder="1" applyAlignment="1">
      <alignment horizontal="center" vertical="center" wrapText="1"/>
    </xf>
    <xf numFmtId="0" fontId="128" fillId="0" borderId="92" xfId="15" applyFont="1" applyBorder="1" applyAlignment="1">
      <alignment horizontal="center" vertical="center" wrapText="1"/>
    </xf>
    <xf numFmtId="0" fontId="128" fillId="0" borderId="31" xfId="15" applyFont="1" applyBorder="1" applyAlignment="1">
      <alignment horizontal="center" vertical="center" wrapText="1"/>
    </xf>
    <xf numFmtId="0" fontId="128" fillId="0" borderId="33" xfId="15" applyFont="1" applyBorder="1" applyAlignment="1">
      <alignment horizontal="center" vertical="center" wrapText="1"/>
    </xf>
    <xf numFmtId="0" fontId="130" fillId="28" borderId="92" xfId="15" applyFont="1" applyFill="1" applyBorder="1" applyAlignment="1">
      <alignment horizontal="center" vertical="center" wrapText="1"/>
    </xf>
    <xf numFmtId="0" fontId="130" fillId="28" borderId="93" xfId="15" applyFont="1" applyFill="1" applyBorder="1" applyAlignment="1">
      <alignment horizontal="center" vertical="center" wrapText="1"/>
    </xf>
    <xf numFmtId="0" fontId="130" fillId="28" borderId="94" xfId="15" applyFont="1" applyFill="1" applyBorder="1" applyAlignment="1">
      <alignment horizontal="center" vertical="center" wrapText="1"/>
    </xf>
    <xf numFmtId="0" fontId="130" fillId="28" borderId="31" xfId="15" applyFont="1" applyFill="1" applyBorder="1" applyAlignment="1">
      <alignment horizontal="center" vertical="center" wrapText="1"/>
    </xf>
    <xf numFmtId="0" fontId="130" fillId="28" borderId="0" xfId="15" applyFont="1" applyFill="1" applyAlignment="1">
      <alignment horizontal="center" vertical="center" wrapText="1"/>
    </xf>
    <xf numFmtId="0" fontId="130" fillId="28" borderId="32" xfId="15" applyFont="1" applyFill="1" applyBorder="1" applyAlignment="1">
      <alignment horizontal="center" vertical="center" wrapText="1"/>
    </xf>
    <xf numFmtId="0" fontId="130" fillId="28" borderId="33" xfId="15" applyFont="1" applyFill="1" applyBorder="1" applyAlignment="1">
      <alignment horizontal="center" vertical="center" wrapText="1"/>
    </xf>
    <xf numFmtId="0" fontId="130" fillId="28" borderId="4" xfId="15" applyFont="1" applyFill="1" applyBorder="1" applyAlignment="1">
      <alignment horizontal="center" vertical="center" wrapText="1"/>
    </xf>
    <xf numFmtId="0" fontId="130" fillId="28" borderId="34" xfId="15" applyFont="1" applyFill="1" applyBorder="1" applyAlignment="1">
      <alignment horizontal="center" vertical="center" wrapText="1"/>
    </xf>
    <xf numFmtId="0" fontId="128" fillId="27" borderId="92" xfId="15" applyFont="1" applyFill="1" applyBorder="1" applyAlignment="1">
      <alignment horizontal="center" vertical="center" wrapText="1"/>
    </xf>
    <xf numFmtId="0" fontId="128" fillId="27" borderId="93" xfId="15" applyFont="1" applyFill="1" applyBorder="1" applyAlignment="1">
      <alignment horizontal="center" vertical="center" wrapText="1"/>
    </xf>
    <xf numFmtId="0" fontId="128" fillId="27" borderId="94" xfId="15" applyFont="1" applyFill="1" applyBorder="1" applyAlignment="1">
      <alignment horizontal="center" vertical="center" wrapText="1"/>
    </xf>
    <xf numFmtId="0" fontId="128" fillId="27" borderId="31" xfId="15" applyFont="1" applyFill="1" applyBorder="1" applyAlignment="1">
      <alignment horizontal="center" vertical="center" wrapText="1"/>
    </xf>
    <xf numFmtId="0" fontId="128" fillId="27" borderId="0" xfId="15" applyFont="1" applyFill="1" applyAlignment="1">
      <alignment horizontal="center" vertical="center" wrapText="1"/>
    </xf>
    <xf numFmtId="0" fontId="128" fillId="27" borderId="32" xfId="15" applyFont="1" applyFill="1" applyBorder="1" applyAlignment="1">
      <alignment horizontal="center" vertical="center" wrapText="1"/>
    </xf>
    <xf numFmtId="0" fontId="128" fillId="27" borderId="33" xfId="15" applyFont="1" applyFill="1" applyBorder="1" applyAlignment="1">
      <alignment horizontal="center" vertical="center" wrapText="1"/>
    </xf>
    <xf numFmtId="0" fontId="128" fillId="27" borderId="4" xfId="15" applyFont="1" applyFill="1" applyBorder="1" applyAlignment="1">
      <alignment horizontal="center" vertical="center" wrapText="1"/>
    </xf>
    <xf numFmtId="0" fontId="128" fillId="27" borderId="34" xfId="15" applyFont="1" applyFill="1" applyBorder="1" applyAlignment="1">
      <alignment horizontal="center" vertical="center" wrapText="1"/>
    </xf>
    <xf numFmtId="0" fontId="131" fillId="28" borderId="92" xfId="15" applyFont="1" applyFill="1" applyBorder="1" applyAlignment="1">
      <alignment horizontal="left" vertical="center" wrapText="1"/>
    </xf>
    <xf numFmtId="0" fontId="131" fillId="28" borderId="93" xfId="15" applyFont="1" applyFill="1" applyBorder="1" applyAlignment="1">
      <alignment horizontal="left" vertical="center" wrapText="1"/>
    </xf>
    <xf numFmtId="0" fontId="131" fillId="28" borderId="94" xfId="15" applyFont="1" applyFill="1" applyBorder="1" applyAlignment="1">
      <alignment horizontal="left" vertical="center" wrapText="1"/>
    </xf>
    <xf numFmtId="0" fontId="131" fillId="28" borderId="31" xfId="15" applyFont="1" applyFill="1" applyBorder="1" applyAlignment="1">
      <alignment horizontal="left" vertical="center" wrapText="1"/>
    </xf>
    <xf numFmtId="0" fontId="131" fillId="28" borderId="0" xfId="15" applyFont="1" applyFill="1" applyAlignment="1">
      <alignment horizontal="left" vertical="center" wrapText="1"/>
    </xf>
    <xf numFmtId="0" fontId="131" fillId="28" borderId="32" xfId="15" applyFont="1" applyFill="1" applyBorder="1" applyAlignment="1">
      <alignment horizontal="left" vertical="center" wrapText="1"/>
    </xf>
    <xf numFmtId="0" fontId="131" fillId="28" borderId="33" xfId="15" applyFont="1" applyFill="1" applyBorder="1" applyAlignment="1">
      <alignment horizontal="left" vertical="center" wrapText="1"/>
    </xf>
    <xf numFmtId="0" fontId="131" fillId="28" borderId="4" xfId="15" applyFont="1" applyFill="1" applyBorder="1" applyAlignment="1">
      <alignment horizontal="left" vertical="center" wrapText="1"/>
    </xf>
    <xf numFmtId="0" fontId="131" fillId="28" borderId="34" xfId="15" applyFont="1" applyFill="1" applyBorder="1" applyAlignment="1">
      <alignment horizontal="left" vertical="center" wrapText="1"/>
    </xf>
    <xf numFmtId="0" fontId="128" fillId="28" borderId="98" xfId="15" applyFont="1" applyFill="1" applyBorder="1" applyAlignment="1">
      <alignment horizontal="left" vertical="center" wrapText="1"/>
    </xf>
    <xf numFmtId="0" fontId="128" fillId="28" borderId="23" xfId="15" applyFont="1" applyFill="1" applyBorder="1" applyAlignment="1">
      <alignment horizontal="left" vertical="center" wrapText="1"/>
    </xf>
    <xf numFmtId="0" fontId="128" fillId="28" borderId="24" xfId="15" applyFont="1" applyFill="1" applyBorder="1" applyAlignment="1">
      <alignment horizontal="left" vertical="center" wrapText="1"/>
    </xf>
    <xf numFmtId="0" fontId="130" fillId="28" borderId="92" xfId="15" applyFont="1" applyFill="1" applyBorder="1" applyAlignment="1">
      <alignment horizontal="left" vertical="center" wrapText="1"/>
    </xf>
    <xf numFmtId="0" fontId="130" fillId="28" borderId="93" xfId="15" applyFont="1" applyFill="1" applyBorder="1" applyAlignment="1">
      <alignment horizontal="left" vertical="center" wrapText="1"/>
    </xf>
    <xf numFmtId="0" fontId="130" fillId="28" borderId="94" xfId="15" applyFont="1" applyFill="1" applyBorder="1" applyAlignment="1">
      <alignment horizontal="left" vertical="center" wrapText="1"/>
    </xf>
    <xf numFmtId="0" fontId="130" fillId="28" borderId="31" xfId="15" applyFont="1" applyFill="1" applyBorder="1" applyAlignment="1">
      <alignment horizontal="left" vertical="center" wrapText="1"/>
    </xf>
    <xf numFmtId="0" fontId="130" fillId="28" borderId="0" xfId="15" applyFont="1" applyFill="1" applyAlignment="1">
      <alignment horizontal="left" vertical="center" wrapText="1"/>
    </xf>
    <xf numFmtId="0" fontId="130" fillId="28" borderId="32" xfId="15" applyFont="1" applyFill="1" applyBorder="1" applyAlignment="1">
      <alignment horizontal="left" vertical="center" wrapText="1"/>
    </xf>
    <xf numFmtId="0" fontId="130" fillId="28" borderId="33" xfId="15" applyFont="1" applyFill="1" applyBorder="1" applyAlignment="1">
      <alignment horizontal="left" vertical="center" wrapText="1"/>
    </xf>
    <xf numFmtId="0" fontId="130" fillId="28" borderId="4" xfId="15" applyFont="1" applyFill="1" applyBorder="1" applyAlignment="1">
      <alignment horizontal="left" vertical="center" wrapText="1"/>
    </xf>
    <xf numFmtId="0" fontId="130" fillId="28" borderId="34" xfId="15" applyFont="1" applyFill="1" applyBorder="1" applyAlignment="1">
      <alignment horizontal="left" vertical="center" wrapText="1"/>
    </xf>
    <xf numFmtId="0" fontId="128" fillId="0" borderId="92" xfId="15" applyFont="1" applyBorder="1" applyAlignment="1">
      <alignment horizontal="left" vertical="center" wrapText="1"/>
    </xf>
    <xf numFmtId="0" fontId="128" fillId="0" borderId="93" xfId="15" applyFont="1" applyBorder="1" applyAlignment="1">
      <alignment horizontal="left" vertical="center" wrapText="1"/>
    </xf>
    <xf numFmtId="0" fontId="128" fillId="0" borderId="94" xfId="15" applyFont="1" applyBorder="1" applyAlignment="1">
      <alignment horizontal="left" vertical="center" wrapText="1"/>
    </xf>
    <xf numFmtId="0" fontId="128" fillId="0" borderId="31" xfId="15" applyFont="1" applyBorder="1" applyAlignment="1">
      <alignment horizontal="left" vertical="center" wrapText="1"/>
    </xf>
    <xf numFmtId="0" fontId="128" fillId="0" borderId="0" xfId="15" applyFont="1" applyAlignment="1">
      <alignment horizontal="left" vertical="center" wrapText="1"/>
    </xf>
    <xf numFmtId="0" fontId="128" fillId="0" borderId="32" xfId="15" applyFont="1" applyBorder="1" applyAlignment="1">
      <alignment horizontal="left" vertical="center" wrapText="1"/>
    </xf>
    <xf numFmtId="0" fontId="128" fillId="0" borderId="33" xfId="15" applyFont="1" applyBorder="1" applyAlignment="1">
      <alignment horizontal="left" vertical="center" wrapText="1"/>
    </xf>
    <xf numFmtId="0" fontId="128" fillId="0" borderId="4" xfId="15" applyFont="1" applyBorder="1" applyAlignment="1">
      <alignment horizontal="left" vertical="center" wrapText="1"/>
    </xf>
    <xf numFmtId="0" fontId="128" fillId="0" borderId="34" xfId="15" applyFont="1" applyBorder="1" applyAlignment="1">
      <alignment horizontal="left" vertical="center" wrapText="1"/>
    </xf>
    <xf numFmtId="0" fontId="128" fillId="28" borderId="93" xfId="15" applyFont="1" applyFill="1" applyBorder="1" applyAlignment="1">
      <alignment horizontal="center" vertical="center" wrapText="1"/>
    </xf>
    <xf numFmtId="0" fontId="128" fillId="28" borderId="94" xfId="15" applyFont="1" applyFill="1" applyBorder="1" applyAlignment="1">
      <alignment horizontal="center" vertical="center" wrapText="1"/>
    </xf>
    <xf numFmtId="0" fontId="128" fillId="28" borderId="0" xfId="15" applyFont="1" applyFill="1" applyAlignment="1">
      <alignment horizontal="center" vertical="center" wrapText="1"/>
    </xf>
    <xf numFmtId="0" fontId="128" fillId="28" borderId="32" xfId="15" applyFont="1" applyFill="1" applyBorder="1" applyAlignment="1">
      <alignment horizontal="center" vertical="center" wrapText="1"/>
    </xf>
    <xf numFmtId="0" fontId="128" fillId="28" borderId="4" xfId="15" applyFont="1" applyFill="1" applyBorder="1" applyAlignment="1">
      <alignment horizontal="center" vertical="center" wrapText="1"/>
    </xf>
    <xf numFmtId="0" fontId="128" fillId="28" borderId="34" xfId="15" applyFont="1" applyFill="1" applyBorder="1" applyAlignment="1">
      <alignment horizontal="center" vertical="center" wrapText="1"/>
    </xf>
    <xf numFmtId="0" fontId="128" fillId="28" borderId="0" xfId="15" applyFont="1" applyFill="1" applyAlignment="1">
      <alignment horizontal="center" vertical="center"/>
    </xf>
    <xf numFmtId="0" fontId="129" fillId="0" borderId="0" xfId="15" applyFont="1" applyAlignment="1">
      <alignment horizontal="left" vertical="center"/>
    </xf>
    <xf numFmtId="0" fontId="129" fillId="0" borderId="4" xfId="15" applyFont="1" applyBorder="1" applyAlignment="1">
      <alignment horizontal="left" vertical="center"/>
    </xf>
    <xf numFmtId="0" fontId="128" fillId="28" borderId="98" xfId="15" applyFont="1" applyFill="1" applyBorder="1" applyAlignment="1">
      <alignment horizontal="center" vertical="center" wrapText="1"/>
    </xf>
    <xf numFmtId="0" fontId="128" fillId="28" borderId="23" xfId="15" applyFont="1" applyFill="1" applyBorder="1" applyAlignment="1">
      <alignment horizontal="center" vertical="center" wrapText="1"/>
    </xf>
    <xf numFmtId="0" fontId="128" fillId="28" borderId="24" xfId="15" applyFont="1" applyFill="1" applyBorder="1" applyAlignment="1">
      <alignment horizontal="center"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36" xfId="0" applyFont="1" applyBorder="1" applyAlignment="1">
      <alignment horizontal="left" vertical="center"/>
    </xf>
    <xf numFmtId="0" fontId="5" fillId="0" borderId="27" xfId="0" applyFont="1" applyBorder="1" applyAlignment="1">
      <alignment horizontal="left" vertical="center" shrinkToFit="1"/>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3" xfId="0" applyFont="1" applyBorder="1" applyAlignment="1">
      <alignment horizontal="center" vertical="center"/>
    </xf>
    <xf numFmtId="177" fontId="5" fillId="0" borderId="3"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4" xfId="0" applyFont="1" applyBorder="1" applyAlignment="1">
      <alignment horizontal="center" vertical="center"/>
    </xf>
    <xf numFmtId="0" fontId="6" fillId="0" borderId="0" xfId="0" applyFont="1" applyAlignment="1">
      <alignment horizontal="center" vertical="center"/>
    </xf>
    <xf numFmtId="0" fontId="5" fillId="0" borderId="29"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0" fontId="0" fillId="0" borderId="0" xfId="0" applyAlignment="1">
      <alignment horizontal="center" vertical="center"/>
    </xf>
    <xf numFmtId="0" fontId="17" fillId="2" borderId="24" xfId="1" applyFont="1" applyFill="1" applyBorder="1" applyAlignment="1">
      <alignment horizontal="center" vertical="center" textRotation="255" wrapText="1"/>
    </xf>
    <xf numFmtId="0" fontId="8" fillId="2" borderId="2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xf numFmtId="0" fontId="72" fillId="0" borderId="0" xfId="6" applyFont="1" applyAlignment="1" applyProtection="1">
      <alignment horizontal="left" vertical="center" shrinkToFit="1"/>
      <protection locked="0"/>
    </xf>
    <xf numFmtId="49" fontId="72" fillId="0" borderId="4" xfId="6" applyNumberFormat="1" applyFont="1" applyBorder="1" applyAlignment="1" applyProtection="1">
      <alignment horizontal="left" vertical="center"/>
      <protection locked="0"/>
    </xf>
    <xf numFmtId="0" fontId="72" fillId="28" borderId="0" xfId="6" applyFont="1" applyFill="1" applyAlignment="1" applyProtection="1">
      <alignment horizontal="left" vertical="top" wrapText="1"/>
      <protection locked="0"/>
    </xf>
    <xf numFmtId="0" fontId="72" fillId="31" borderId="4" xfId="6" applyFont="1" applyFill="1" applyBorder="1" applyAlignment="1" applyProtection="1">
      <alignment horizontal="left" vertical="center"/>
      <protection locked="0"/>
    </xf>
    <xf numFmtId="0" fontId="72" fillId="30" borderId="0" xfId="6" applyFont="1" applyFill="1" applyAlignment="1">
      <alignment horizontal="left" vertical="center"/>
    </xf>
    <xf numFmtId="0" fontId="72" fillId="28" borderId="4" xfId="6" applyFont="1" applyFill="1" applyBorder="1" applyAlignment="1" applyProtection="1">
      <alignment vertical="center" shrinkToFit="1"/>
      <protection locked="0"/>
    </xf>
    <xf numFmtId="183" fontId="72" fillId="0" borderId="0" xfId="6" applyNumberFormat="1" applyFont="1" applyAlignment="1" applyProtection="1">
      <alignment horizontal="center" vertical="center"/>
      <protection locked="0"/>
    </xf>
    <xf numFmtId="0" fontId="72" fillId="31" borderId="0" xfId="6" applyFont="1" applyFill="1" applyAlignment="1" applyProtection="1">
      <alignment horizontal="left" vertical="center" shrinkToFit="1"/>
      <protection locked="0"/>
    </xf>
    <xf numFmtId="183" fontId="72" fillId="31" borderId="0" xfId="6" applyNumberFormat="1" applyFont="1" applyFill="1" applyAlignment="1" applyProtection="1">
      <alignment horizontal="center" vertical="center"/>
      <protection locked="0"/>
    </xf>
    <xf numFmtId="0" fontId="72" fillId="28" borderId="0" xfId="6" applyFont="1" applyFill="1" applyAlignment="1" applyProtection="1">
      <alignment horizontal="left" vertical="center" shrinkToFit="1"/>
      <protection locked="0"/>
    </xf>
    <xf numFmtId="183" fontId="72" fillId="28" borderId="0" xfId="6" applyNumberFormat="1" applyFont="1" applyFill="1" applyAlignment="1" applyProtection="1">
      <alignment horizontal="center" vertical="center"/>
      <protection locked="0"/>
    </xf>
    <xf numFmtId="0" fontId="72" fillId="28" borderId="4" xfId="6" applyFont="1" applyFill="1" applyBorder="1" applyAlignment="1" applyProtection="1">
      <alignment horizontal="left" vertical="center"/>
      <protection locked="0"/>
    </xf>
    <xf numFmtId="0" fontId="94" fillId="30" borderId="0" xfId="6" applyFont="1" applyFill="1" applyAlignment="1">
      <alignment horizontal="center" vertical="center"/>
    </xf>
    <xf numFmtId="0" fontId="72" fillId="31" borderId="0" xfId="6" applyFont="1" applyFill="1" applyAlignment="1" applyProtection="1">
      <alignment horizontal="center" vertical="center" shrinkToFit="1"/>
      <protection locked="0"/>
    </xf>
    <xf numFmtId="186" fontId="72" fillId="28" borderId="96" xfId="6" applyNumberFormat="1" applyFont="1" applyFill="1" applyBorder="1" applyAlignment="1" applyProtection="1">
      <alignment horizontal="center" vertical="center"/>
      <protection locked="0"/>
    </xf>
    <xf numFmtId="176" fontId="72" fillId="0" borderId="0" xfId="6" applyNumberFormat="1" applyFont="1" applyAlignment="1" applyProtection="1">
      <alignment horizontal="center" vertical="center"/>
      <protection locked="0"/>
    </xf>
    <xf numFmtId="185" fontId="72" fillId="0" borderId="0" xfId="6" applyNumberFormat="1" applyFont="1" applyAlignment="1" applyProtection="1">
      <alignment horizontal="center" vertical="center"/>
      <protection locked="0"/>
    </xf>
    <xf numFmtId="49" fontId="72" fillId="0" borderId="0" xfId="6" applyNumberFormat="1" applyFont="1" applyAlignment="1" applyProtection="1">
      <alignment horizontal="center" vertical="center"/>
      <protection locked="0"/>
    </xf>
    <xf numFmtId="0" fontId="72" fillId="0" borderId="0" xfId="6" applyFont="1" applyAlignment="1" applyProtection="1">
      <alignment horizontal="center" vertical="center"/>
      <protection locked="0"/>
    </xf>
    <xf numFmtId="49" fontId="72" fillId="28" borderId="0" xfId="6" applyNumberFormat="1" applyFont="1" applyFill="1" applyAlignment="1" applyProtection="1">
      <alignment horizontal="left" vertical="center" shrinkToFit="1"/>
      <protection locked="0"/>
    </xf>
    <xf numFmtId="49" fontId="72" fillId="30" borderId="0" xfId="6" applyNumberFormat="1" applyFont="1" applyFill="1" applyAlignment="1">
      <alignment horizontal="left" vertical="center"/>
    </xf>
    <xf numFmtId="49" fontId="82" fillId="28" borderId="0" xfId="6" applyNumberFormat="1" applyFont="1" applyFill="1" applyAlignment="1" applyProtection="1">
      <alignment horizontal="left" vertical="center" wrapText="1" shrinkToFit="1"/>
      <protection locked="0"/>
    </xf>
    <xf numFmtId="0" fontId="72" fillId="28" borderId="4" xfId="6" applyFont="1" applyFill="1" applyBorder="1" applyAlignment="1">
      <alignment horizontal="right" vertical="center"/>
    </xf>
    <xf numFmtId="49" fontId="72" fillId="28" borderId="4" xfId="6" applyNumberFormat="1" applyFont="1" applyFill="1" applyBorder="1" applyAlignment="1" applyProtection="1">
      <alignment horizontal="left" vertical="center"/>
      <protection locked="0"/>
    </xf>
    <xf numFmtId="49" fontId="72" fillId="27" borderId="4" xfId="6" applyNumberFormat="1" applyFont="1" applyFill="1" applyBorder="1" applyAlignment="1" applyProtection="1">
      <alignment horizontal="center" vertical="center"/>
      <protection locked="0"/>
    </xf>
    <xf numFmtId="0" fontId="72" fillId="28" borderId="0" xfId="6" applyFont="1" applyFill="1" applyAlignment="1" applyProtection="1">
      <alignment horizontal="right" vertical="center"/>
      <protection locked="0"/>
    </xf>
    <xf numFmtId="49" fontId="82" fillId="28" borderId="0" xfId="6" applyNumberFormat="1" applyFont="1" applyFill="1" applyAlignment="1" applyProtection="1">
      <alignment horizontal="left" vertical="center"/>
      <protection locked="0"/>
    </xf>
    <xf numFmtId="49" fontId="72" fillId="30" borderId="4" xfId="6" applyNumberFormat="1" applyFont="1" applyFill="1" applyBorder="1" applyAlignment="1">
      <alignment horizontal="center" vertical="center"/>
    </xf>
    <xf numFmtId="0" fontId="72" fillId="28" borderId="93" xfId="6" applyFont="1" applyFill="1" applyBorder="1" applyAlignment="1" applyProtection="1">
      <alignment horizontal="right" vertical="center"/>
      <protection locked="0"/>
    </xf>
    <xf numFmtId="49" fontId="72" fillId="28" borderId="93" xfId="6" applyNumberFormat="1" applyFont="1" applyFill="1" applyBorder="1" applyAlignment="1" applyProtection="1">
      <alignment horizontal="left" vertical="center"/>
      <protection locked="0"/>
    </xf>
    <xf numFmtId="49" fontId="72" fillId="27" borderId="93" xfId="6" applyNumberFormat="1" applyFont="1" applyFill="1" applyBorder="1" applyAlignment="1" applyProtection="1">
      <alignment horizontal="center" vertical="center"/>
      <protection locked="0"/>
    </xf>
    <xf numFmtId="186" fontId="72" fillId="0" borderId="0" xfId="6" applyNumberFormat="1" applyFont="1" applyAlignment="1">
      <alignment horizontal="center" vertical="center"/>
    </xf>
    <xf numFmtId="0" fontId="72" fillId="30" borderId="4" xfId="6" applyFont="1" applyFill="1" applyBorder="1" applyAlignment="1">
      <alignment horizontal="center" vertical="center"/>
    </xf>
    <xf numFmtId="0" fontId="72" fillId="0" borderId="0" xfId="6" applyFont="1" applyAlignment="1">
      <alignment horizontal="center" vertical="center"/>
    </xf>
    <xf numFmtId="0" fontId="72" fillId="0" borderId="4" xfId="6" applyFont="1" applyBorder="1" applyAlignment="1">
      <alignment horizontal="center" vertical="center"/>
    </xf>
    <xf numFmtId="0" fontId="72" fillId="28" borderId="93" xfId="6" applyFont="1" applyFill="1" applyBorder="1" applyAlignment="1" applyProtection="1">
      <alignment horizontal="left" vertical="center"/>
      <protection locked="0"/>
    </xf>
    <xf numFmtId="0" fontId="72" fillId="28" borderId="0" xfId="6" applyFont="1" applyFill="1" applyAlignment="1">
      <alignment horizontal="right" vertical="center"/>
    </xf>
    <xf numFmtId="0" fontId="96" fillId="0" borderId="0" xfId="6" applyFont="1" applyAlignment="1">
      <alignment horizontal="left" vertical="top" wrapText="1"/>
    </xf>
    <xf numFmtId="0" fontId="96" fillId="0" borderId="0" xfId="6" applyFont="1" applyAlignment="1">
      <alignment horizontal="left"/>
    </xf>
    <xf numFmtId="0" fontId="96" fillId="0" borderId="0" xfId="6" applyFont="1" applyAlignment="1">
      <alignment vertical="top" wrapText="1"/>
    </xf>
    <xf numFmtId="0" fontId="96" fillId="0" borderId="122" xfId="6" applyFont="1" applyBorder="1" applyAlignment="1">
      <alignment horizontal="left" vertical="top" wrapText="1"/>
    </xf>
    <xf numFmtId="0" fontId="96" fillId="0" borderId="95" xfId="6" applyFont="1" applyBorder="1" applyAlignment="1">
      <alignment horizontal="left" vertical="top" wrapText="1"/>
    </xf>
    <xf numFmtId="0" fontId="96" fillId="0" borderId="97" xfId="6" applyFont="1" applyBorder="1" applyAlignment="1">
      <alignment horizontal="left" vertical="top" wrapText="1"/>
    </xf>
    <xf numFmtId="0" fontId="96" fillId="0" borderId="122" xfId="6" applyFont="1" applyBorder="1" applyAlignment="1">
      <alignment horizontal="center" vertical="top" wrapText="1"/>
    </xf>
    <xf numFmtId="0" fontId="96" fillId="0" borderId="95" xfId="6" applyFont="1" applyBorder="1" applyAlignment="1">
      <alignment horizontal="center" vertical="top" wrapText="1"/>
    </xf>
    <xf numFmtId="0" fontId="96" fillId="0" borderId="97" xfId="6" applyFont="1" applyBorder="1" applyAlignment="1">
      <alignment horizontal="center" vertical="top" wrapText="1"/>
    </xf>
    <xf numFmtId="0" fontId="100" fillId="0" borderId="111" xfId="6" applyFont="1" applyBorder="1" applyAlignment="1">
      <alignment horizontal="left" vertical="top" wrapText="1"/>
    </xf>
    <xf numFmtId="0" fontId="100" fillId="0" borderId="113" xfId="6" applyFont="1" applyBorder="1" applyAlignment="1">
      <alignment horizontal="left" vertical="top" wrapText="1"/>
    </xf>
    <xf numFmtId="0" fontId="100" fillId="0" borderId="116" xfId="6" applyFont="1" applyBorder="1" applyAlignment="1">
      <alignment horizontal="left" vertical="top" wrapText="1"/>
    </xf>
    <xf numFmtId="0" fontId="100" fillId="0" borderId="117" xfId="6" applyFont="1" applyBorder="1" applyAlignment="1">
      <alignment horizontal="left" vertical="top" wrapText="1"/>
    </xf>
    <xf numFmtId="0" fontId="100" fillId="0" borderId="51" xfId="6" applyFont="1" applyBorder="1" applyAlignment="1">
      <alignment horizontal="left" vertical="top" wrapText="1"/>
    </xf>
    <xf numFmtId="0" fontId="100" fillId="0" borderId="120" xfId="6" applyFont="1" applyBorder="1" applyAlignment="1">
      <alignment horizontal="left" vertical="top" wrapText="1"/>
    </xf>
    <xf numFmtId="0" fontId="100" fillId="0" borderId="118" xfId="6" applyFont="1" applyBorder="1" applyAlignment="1">
      <alignment horizontal="left" vertical="top" wrapText="1"/>
    </xf>
    <xf numFmtId="0" fontId="100" fillId="0" borderId="119" xfId="6" applyFont="1" applyBorder="1" applyAlignment="1">
      <alignment horizontal="left" vertical="top" wrapText="1"/>
    </xf>
    <xf numFmtId="0" fontId="100" fillId="0" borderId="108" xfId="6" applyFont="1" applyBorder="1" applyAlignment="1">
      <alignment horizontal="left" vertical="top" wrapText="1"/>
    </xf>
    <xf numFmtId="0" fontId="100" fillId="0" borderId="110" xfId="6" applyFont="1" applyBorder="1" applyAlignment="1">
      <alignment horizontal="left" vertical="top" wrapText="1"/>
    </xf>
    <xf numFmtId="0" fontId="33" fillId="0" borderId="116" xfId="6" applyBorder="1" applyAlignment="1">
      <alignment horizontal="left" vertical="top" wrapText="1"/>
    </xf>
    <xf numFmtId="0" fontId="33" fillId="0" borderId="117" xfId="6" applyBorder="1" applyAlignment="1">
      <alignment horizontal="left" vertical="top" wrapText="1"/>
    </xf>
    <xf numFmtId="0" fontId="33" fillId="0" borderId="118" xfId="6" applyBorder="1" applyAlignment="1">
      <alignment horizontal="left" vertical="top" wrapText="1"/>
    </xf>
    <xf numFmtId="0" fontId="33" fillId="0" borderId="119" xfId="6" applyBorder="1" applyAlignment="1">
      <alignment horizontal="left" vertical="top" wrapText="1"/>
    </xf>
    <xf numFmtId="0" fontId="98" fillId="0" borderId="105" xfId="6" applyFont="1" applyBorder="1" applyAlignment="1">
      <alignment horizontal="left" vertical="top" wrapText="1" indent="1"/>
    </xf>
    <xf numFmtId="0" fontId="98" fillId="0" borderId="106" xfId="6" applyFont="1" applyBorder="1" applyAlignment="1">
      <alignment horizontal="left" vertical="top" wrapText="1" indent="1"/>
    </xf>
    <xf numFmtId="0" fontId="98" fillId="0" borderId="107" xfId="6" applyFont="1" applyBorder="1" applyAlignment="1">
      <alignment horizontal="left" vertical="top" wrapText="1" indent="1"/>
    </xf>
    <xf numFmtId="0" fontId="100" fillId="0" borderId="108" xfId="6" applyFont="1" applyBorder="1" applyAlignment="1">
      <alignment horizontal="center" vertical="top" wrapText="1"/>
    </xf>
    <xf numFmtId="0" fontId="100" fillId="0" borderId="109" xfId="6" applyFont="1" applyBorder="1" applyAlignment="1">
      <alignment horizontal="center" vertical="top" wrapText="1"/>
    </xf>
    <xf numFmtId="0" fontId="100" fillId="0" borderId="110" xfId="6" applyFont="1" applyBorder="1" applyAlignment="1">
      <alignment horizontal="center" vertical="top" wrapText="1"/>
    </xf>
    <xf numFmtId="0" fontId="100" fillId="0" borderId="109" xfId="6" applyFont="1" applyBorder="1" applyAlignment="1">
      <alignment horizontal="left" vertical="top" wrapText="1"/>
    </xf>
    <xf numFmtId="0" fontId="100" fillId="0" borderId="112" xfId="6" applyFont="1" applyBorder="1" applyAlignment="1">
      <alignment horizontal="left" vertical="top" wrapText="1"/>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190498</xdr:rowOff>
    </xdr:from>
    <xdr:to>
      <xdr:col>38</xdr:col>
      <xdr:colOff>533400</xdr:colOff>
      <xdr:row>20</xdr:row>
      <xdr:rowOff>38100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333498"/>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20</xdr:row>
      <xdr:rowOff>57150</xdr:rowOff>
    </xdr:from>
    <xdr:to>
      <xdr:col>35</xdr:col>
      <xdr:colOff>533400</xdr:colOff>
      <xdr:row>27</xdr:row>
      <xdr:rowOff>152400</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67150"/>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142873</xdr:colOff>
      <xdr:row>1</xdr:row>
      <xdr:rowOff>190499</xdr:rowOff>
    </xdr:from>
    <xdr:to>
      <xdr:col>40</xdr:col>
      <xdr:colOff>390525</xdr:colOff>
      <xdr:row>6</xdr:row>
      <xdr:rowOff>142875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86673" y="380999"/>
          <a:ext cx="7791452" cy="90487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600" b="1">
              <a:solidFill>
                <a:srgbClr val="FF0000"/>
              </a:solidFill>
            </a:rPr>
            <a:t>↑　　　　↑　　　　↑</a:t>
          </a:r>
          <a:endParaRPr kumimoji="1" lang="en-US" altLang="ja-JP" sz="1600" b="1">
            <a:solidFill>
              <a:srgbClr val="FF0000"/>
            </a:solidFill>
          </a:endParaRPr>
        </a:p>
        <a:p>
          <a:pPr algn="l"/>
          <a:r>
            <a:rPr kumimoji="1" lang="ja-JP" altLang="en-US" sz="1600" b="1">
              <a:solidFill>
                <a:srgbClr val="FF0000"/>
              </a:solidFill>
            </a:rPr>
            <a:t>電子申請で確認済証の電子交付を希望しないの場合は</a:t>
          </a:r>
          <a:r>
            <a:rPr kumimoji="1" lang="en-US" altLang="ja-JP" sz="1600" b="1">
              <a:solidFill>
                <a:srgbClr val="FF0000"/>
              </a:solidFill>
            </a:rPr>
            <a:t>【</a:t>
          </a:r>
          <a:r>
            <a:rPr kumimoji="1" lang="ja-JP" altLang="en-US" sz="1600" b="1">
              <a:solidFill>
                <a:srgbClr val="FF0000"/>
              </a:solidFill>
            </a:rPr>
            <a:t>紙交付</a:t>
          </a:r>
          <a:r>
            <a:rPr kumimoji="1" lang="en-US" altLang="ja-JP" sz="1600" b="1">
              <a:solidFill>
                <a:srgbClr val="FF0000"/>
              </a:solidFill>
            </a:rPr>
            <a:t>】</a:t>
          </a:r>
          <a:r>
            <a:rPr kumimoji="1" lang="ja-JP" altLang="en-US" sz="1600" b="1">
              <a:solidFill>
                <a:srgbClr val="FF0000"/>
              </a:solidFill>
            </a:rPr>
            <a:t>を選択してください。</a:t>
          </a:r>
          <a:endParaRPr kumimoji="1" lang="en-US" altLang="ja-JP" sz="1600" b="1">
            <a:solidFill>
              <a:srgbClr val="FF0000"/>
            </a:solidFill>
          </a:endParaRPr>
        </a:p>
        <a:p>
          <a:pPr algn="l"/>
          <a:r>
            <a:rPr kumimoji="1" lang="ja-JP" altLang="en-US" sz="1600" b="1">
              <a:solidFill>
                <a:srgbClr val="FF0000"/>
              </a:solidFill>
            </a:rPr>
            <a:t>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38099</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476251</xdr:colOff>
      <xdr:row>28</xdr:row>
      <xdr:rowOff>123824</xdr:rowOff>
    </xdr:from>
    <xdr:to>
      <xdr:col>35</xdr:col>
      <xdr:colOff>561975</xdr:colOff>
      <xdr:row>37</xdr:row>
      <xdr:rowOff>28575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8143876" y="5781674"/>
          <a:ext cx="2857499" cy="742951"/>
        </a:xfrm>
        <a:prstGeom prst="wedgeRectCallout">
          <a:avLst>
            <a:gd name="adj1" fmla="val -84002"/>
            <a:gd name="adj2" fmla="val -66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27213</xdr:colOff>
      <xdr:row>0</xdr:row>
      <xdr:rowOff>108858</xdr:rowOff>
    </xdr:from>
    <xdr:to>
      <xdr:col>23</xdr:col>
      <xdr:colOff>0</xdr:colOff>
      <xdr:row>5</xdr:row>
      <xdr:rowOff>421823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776106" y="108858"/>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2,000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D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D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D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D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D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D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D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D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D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D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D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D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D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D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D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D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D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D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D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D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D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D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D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D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D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D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D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D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D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D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D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D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D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D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D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D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D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D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D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D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D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D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D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D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D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D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D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D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D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D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D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D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D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D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D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D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D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D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D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D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D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D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D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D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D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D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D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D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D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D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D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D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D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D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D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D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D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D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D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D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D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D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D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D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D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D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D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D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D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D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D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D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D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D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D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D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D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D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D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D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D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D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D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D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D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D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D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D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D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D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D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D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D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D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D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D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D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D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D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D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D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D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D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D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D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D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D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D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D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D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D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D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D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D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D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D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D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D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D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D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D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D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D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D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D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D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D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D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D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D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D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D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D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D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D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D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D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D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D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D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D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D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D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D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D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D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D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D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D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D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D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D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D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D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D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D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D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D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D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D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D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D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D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D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D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D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D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D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D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D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D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D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D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D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D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D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D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D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D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D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D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D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D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D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D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D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D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D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D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D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D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D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D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D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D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D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D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D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D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D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D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D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D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D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D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D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D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D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D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D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D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D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D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D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D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D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D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D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D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D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D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D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D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D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D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D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D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D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D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D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D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D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D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D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D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D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D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D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D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D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D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D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D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D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D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D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D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D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D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D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D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D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D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D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D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D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D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D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D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D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D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D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D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D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D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D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D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D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D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D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D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D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D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D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D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D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D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D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D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D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D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D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D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D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D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D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D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oneCellAnchor>
    <xdr:from>
      <xdr:col>30</xdr:col>
      <xdr:colOff>47625</xdr:colOff>
      <xdr:row>34</xdr:row>
      <xdr:rowOff>171450</xdr:rowOff>
    </xdr:from>
    <xdr:ext cx="2371725" cy="685800"/>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7362825" y="7515225"/>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30</xdr:col>
      <xdr:colOff>0</xdr:colOff>
      <xdr:row>2</xdr:row>
      <xdr:rowOff>0</xdr:rowOff>
    </xdr:from>
    <xdr:ext cx="1971675" cy="561975"/>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895350"/>
    <xdr:sp macro="" textlink="">
      <xdr:nvSpPr>
        <xdr:cNvPr id="4" name="テキスト ボックス 3">
          <a:extLst>
            <a:ext uri="{FF2B5EF4-FFF2-40B4-BE49-F238E27FC236}">
              <a16:creationId xmlns:a16="http://schemas.microsoft.com/office/drawing/2014/main" id="{00000000-0008-0000-4500-000004000000}"/>
            </a:ext>
          </a:extLst>
        </xdr:cNvPr>
        <xdr:cNvSpPr txBox="1"/>
      </xdr:nvSpPr>
      <xdr:spPr>
        <a:xfrm>
          <a:off x="7315200" y="419100"/>
          <a:ext cx="2867025" cy="8953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床面積の合計が１０㎡を超える場合に提出します。</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oneCellAnchor>
    <xdr:from>
      <xdr:col>31</xdr:col>
      <xdr:colOff>133351</xdr:colOff>
      <xdr:row>16</xdr:row>
      <xdr:rowOff>200025</xdr:rowOff>
    </xdr:from>
    <xdr:ext cx="1943100" cy="857250"/>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8134351" y="3771900"/>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31</xdr:col>
      <xdr:colOff>133349</xdr:colOff>
      <xdr:row>11</xdr:row>
      <xdr:rowOff>161925</xdr:rowOff>
    </xdr:from>
    <xdr:ext cx="5553075" cy="1028700"/>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8134349" y="26860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twoCellAnchor>
    <xdr:from>
      <xdr:col>35</xdr:col>
      <xdr:colOff>0</xdr:colOff>
      <xdr:row>1</xdr:row>
      <xdr:rowOff>0</xdr:rowOff>
    </xdr:from>
    <xdr:to>
      <xdr:col>39</xdr:col>
      <xdr:colOff>295275</xdr:colOff>
      <xdr:row>8</xdr:row>
      <xdr:rowOff>19050</xdr:rowOff>
    </xdr:to>
    <xdr:sp macro="" textlink="">
      <xdr:nvSpPr>
        <xdr:cNvPr id="7" name="吹き出し: 四角形 6">
          <a:extLst>
            <a:ext uri="{FF2B5EF4-FFF2-40B4-BE49-F238E27FC236}">
              <a16:creationId xmlns:a16="http://schemas.microsoft.com/office/drawing/2014/main" id="{00000000-0008-0000-4500-000007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30</xdr:col>
      <xdr:colOff>323851</xdr:colOff>
      <xdr:row>4</xdr:row>
      <xdr:rowOff>161925</xdr:rowOff>
    </xdr:from>
    <xdr:ext cx="2209800" cy="981075"/>
    <xdr:sp macro="" textlink="">
      <xdr:nvSpPr>
        <xdr:cNvPr id="2" name="テキスト ボックス 1">
          <a:extLst>
            <a:ext uri="{FF2B5EF4-FFF2-40B4-BE49-F238E27FC236}">
              <a16:creationId xmlns:a16="http://schemas.microsoft.com/office/drawing/2014/main" id="{00000000-0008-0000-4600-000002000000}"/>
            </a:ext>
          </a:extLst>
        </xdr:cNvPr>
        <xdr:cNvSpPr txBox="1"/>
      </xdr:nvSpPr>
      <xdr:spPr>
        <a:xfrm>
          <a:off x="7639051" y="1000125"/>
          <a:ext cx="2209800" cy="9810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２．建築主</a:t>
          </a:r>
          <a:r>
            <a:rPr kumimoji="1" lang="en-US" altLang="ja-JP" sz="1100" b="1"/>
            <a:t>】</a:t>
          </a:r>
        </a:p>
        <a:p>
          <a:r>
            <a:rPr kumimoji="1" lang="en-US" altLang="ja-JP" sz="1100" b="1"/>
            <a:t>【</a:t>
          </a:r>
          <a:r>
            <a:rPr kumimoji="1" lang="ja-JP" altLang="en-US" sz="1100" b="1"/>
            <a:t>ロ．業種</a:t>
          </a:r>
          <a:r>
            <a:rPr kumimoji="1" lang="en-US" altLang="ja-JP" sz="1100" b="1"/>
            <a:t>】</a:t>
          </a:r>
          <a:r>
            <a:rPr kumimoji="1" lang="ja-JP" altLang="en-US" sz="1100" b="1"/>
            <a:t>欄は</a:t>
          </a:r>
          <a:r>
            <a:rPr kumimoji="1" lang="en-US" altLang="ja-JP" sz="1100" b="1"/>
            <a:t>【</a:t>
          </a:r>
          <a:r>
            <a:rPr kumimoji="1" lang="ja-JP" altLang="en-US" sz="1100" b="1"/>
            <a:t>イ．種別</a:t>
          </a:r>
          <a:r>
            <a:rPr kumimoji="1" lang="en-US" altLang="ja-JP" sz="1100" b="1"/>
            <a:t>】</a:t>
          </a:r>
          <a:r>
            <a:rPr kumimoji="1" lang="ja-JP" altLang="en-US" sz="1100" b="1"/>
            <a:t>欄が</a:t>
          </a:r>
          <a:r>
            <a:rPr kumimoji="1" lang="ja-JP" altLang="en-US" sz="1100" b="0"/>
            <a:t>「（４）会社」の場合のみ記入してください。</a:t>
          </a:r>
          <a:endParaRPr kumimoji="1" lang="en-US" altLang="ja-JP" sz="1100" b="0"/>
        </a:p>
        <a:p>
          <a:endParaRPr kumimoji="1" lang="ja-JP" altLang="en-US" sz="1100"/>
        </a:p>
      </xdr:txBody>
    </xdr:sp>
    <xdr:clientData/>
  </xdr:oneCellAnchor>
  <xdr:oneCellAnchor>
    <xdr:from>
      <xdr:col>30</xdr:col>
      <xdr:colOff>361951</xdr:colOff>
      <xdr:row>32</xdr:row>
      <xdr:rowOff>38100</xdr:rowOff>
    </xdr:from>
    <xdr:ext cx="2667000" cy="3295650"/>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7677151" y="6743700"/>
          <a:ext cx="2667000" cy="32956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ロ．用途</a:t>
          </a:r>
          <a:r>
            <a:rPr kumimoji="1" lang="en-US" altLang="ja-JP" sz="1100" b="1"/>
            <a:t>】</a:t>
          </a:r>
        </a:p>
        <a:p>
          <a:pPr>
            <a:lnSpc>
              <a:spcPts val="1300"/>
            </a:lnSpc>
          </a:pPr>
          <a:endParaRPr kumimoji="1" lang="en-US" altLang="ja-JP" sz="1100" b="1"/>
        </a:p>
        <a:p>
          <a:pPr>
            <a:lnSpc>
              <a:spcPts val="1300"/>
            </a:lnSpc>
          </a:pPr>
          <a:r>
            <a:rPr kumimoji="1" lang="ja-JP" altLang="en-US" sz="1100" b="1"/>
            <a:t>「事務所等」</a:t>
          </a:r>
          <a:r>
            <a:rPr kumimoji="1" lang="en-US" altLang="ja-JP" sz="1100" b="0"/>
            <a:t>…</a:t>
          </a:r>
          <a:r>
            <a:rPr kumimoji="1" lang="ja-JP" altLang="en-US" sz="1100" b="0"/>
            <a:t>事務所、地方公共団体の市庁舎もしくは支所、税務署、警察署、保健所、消防署、その他これらに類するものまたは銀行の支店、損害保険代理店、宅地建物取引業を営む店舗その他これらに類するサービス店舗</a:t>
          </a:r>
          <a:endParaRPr kumimoji="1" lang="en-US" altLang="ja-JP" sz="1100" b="0"/>
        </a:p>
        <a:p>
          <a:pPr>
            <a:lnSpc>
              <a:spcPts val="1300"/>
            </a:lnSpc>
          </a:pPr>
          <a:endParaRPr kumimoji="1" lang="en-US" altLang="ja-JP" sz="1100" b="1"/>
        </a:p>
        <a:p>
          <a:pPr>
            <a:lnSpc>
              <a:spcPts val="1300"/>
            </a:lnSpc>
          </a:pPr>
          <a:r>
            <a:rPr kumimoji="1" lang="ja-JP" altLang="en-US" sz="1100" b="1"/>
            <a:t>「物品販売業を営む店舗等」</a:t>
          </a:r>
          <a:r>
            <a:rPr kumimoji="1" lang="en-US" altLang="ja-JP" sz="1100" b="0"/>
            <a:t>…</a:t>
          </a:r>
          <a:r>
            <a:rPr kumimoji="1" lang="ja-JP" altLang="en-US" sz="1100" b="0"/>
            <a:t>物品販売業を営む店舗、飲食店、料理店またはキャバレー、カフェー、ナイトクラブもしくはバー</a:t>
          </a:r>
          <a:endParaRPr kumimoji="1" lang="en-US" altLang="ja-JP" sz="1100" b="0"/>
        </a:p>
        <a:p>
          <a:pPr>
            <a:lnSpc>
              <a:spcPts val="1300"/>
            </a:lnSpc>
          </a:pPr>
          <a:endParaRPr kumimoji="1" lang="en-US" altLang="ja-JP" sz="1100" b="1"/>
        </a:p>
        <a:p>
          <a:pPr>
            <a:lnSpc>
              <a:spcPts val="1300"/>
            </a:lnSpc>
          </a:pPr>
          <a:r>
            <a:rPr kumimoji="1" lang="ja-JP" altLang="en-US" sz="1100" b="1"/>
            <a:t>「学校」</a:t>
          </a:r>
          <a:r>
            <a:rPr kumimoji="1" lang="en-US" altLang="ja-JP" sz="1100" b="0"/>
            <a:t>…</a:t>
          </a:r>
          <a:r>
            <a:rPr kumimoji="1" lang="ja-JP" altLang="en-US" sz="1100" b="0"/>
            <a:t>学校の校舎、体育館その他これらに類するもの</a:t>
          </a:r>
          <a:endParaRPr kumimoji="1" lang="en-US" altLang="ja-JP" sz="1100" b="0"/>
        </a:p>
        <a:p>
          <a:pPr>
            <a:lnSpc>
              <a:spcPts val="1300"/>
            </a:lnSpc>
          </a:pPr>
          <a:endParaRPr kumimoji="1" lang="en-US" altLang="ja-JP" sz="1100" b="1"/>
        </a:p>
        <a:p>
          <a:pPr>
            <a:lnSpc>
              <a:spcPts val="1300"/>
            </a:lnSpc>
          </a:pPr>
          <a:r>
            <a:rPr kumimoji="1" lang="ja-JP" altLang="en-US" sz="1100" b="1"/>
            <a:t>「その他」</a:t>
          </a:r>
          <a:r>
            <a:rPr kumimoji="1" lang="en-US" altLang="ja-JP" sz="1100" b="0"/>
            <a:t>…</a:t>
          </a:r>
          <a:r>
            <a:rPr kumimoji="1" lang="ja-JP" altLang="en-US" sz="1100" b="0"/>
            <a:t>居住専用建築物または（１）から（６）までに該当しない建築物</a:t>
          </a:r>
          <a:endParaRPr kumimoji="1" lang="en-US" altLang="ja-JP" sz="1100" b="0"/>
        </a:p>
      </xdr:txBody>
    </xdr:sp>
    <xdr:clientData/>
  </xdr:oneCellAnchor>
  <xdr:oneCellAnchor>
    <xdr:from>
      <xdr:col>30</xdr:col>
      <xdr:colOff>333376</xdr:colOff>
      <xdr:row>20</xdr:row>
      <xdr:rowOff>171450</xdr:rowOff>
    </xdr:from>
    <xdr:ext cx="2667000" cy="2276475"/>
    <xdr:sp macro="" textlink="">
      <xdr:nvSpPr>
        <xdr:cNvPr id="4" name="テキスト ボックス 3">
          <a:extLst>
            <a:ext uri="{FF2B5EF4-FFF2-40B4-BE49-F238E27FC236}">
              <a16:creationId xmlns:a16="http://schemas.microsoft.com/office/drawing/2014/main" id="{00000000-0008-0000-4600-000004000000}"/>
            </a:ext>
          </a:extLst>
        </xdr:cNvPr>
        <xdr:cNvSpPr txBox="1"/>
      </xdr:nvSpPr>
      <xdr:spPr>
        <a:xfrm>
          <a:off x="7648576" y="4362450"/>
          <a:ext cx="2667000" cy="2276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６．一の建築物ごとの内容</a:t>
          </a:r>
          <a:r>
            <a:rPr kumimoji="1" lang="en-US" altLang="ja-JP" sz="1100" b="1"/>
            <a:t>】</a:t>
          </a:r>
        </a:p>
        <a:p>
          <a:pPr>
            <a:lnSpc>
              <a:spcPts val="1300"/>
            </a:lnSpc>
          </a:pPr>
          <a:endParaRPr kumimoji="1" lang="en-US" altLang="ja-JP" sz="1100" b="1"/>
        </a:p>
        <a:p>
          <a:pPr>
            <a:lnSpc>
              <a:spcPts val="1300"/>
            </a:lnSpc>
          </a:pPr>
          <a:r>
            <a:rPr kumimoji="1" lang="en-US" altLang="ja-JP" sz="1100" b="1"/>
            <a:t>【</a:t>
          </a:r>
          <a:r>
            <a:rPr kumimoji="1" lang="ja-JP" altLang="en-US" sz="1100" b="1"/>
            <a:t>イ．番号</a:t>
          </a:r>
          <a:r>
            <a:rPr kumimoji="1" lang="en-US" altLang="ja-JP" sz="1100" b="1"/>
            <a:t>】</a:t>
          </a:r>
        </a:p>
        <a:p>
          <a:pPr>
            <a:lnSpc>
              <a:spcPts val="1300"/>
            </a:lnSpc>
          </a:pPr>
          <a:r>
            <a:rPr kumimoji="1" lang="ja-JP" altLang="en-US" sz="1100" b="0"/>
            <a:t>建築物の数が１の時は「１」と記入し、建築物の数が２以上のときは、一の建築物（１棟）ごとに通し番号を付し、その番号を記入。一の建築物中に、</a:t>
          </a:r>
          <a:r>
            <a:rPr kumimoji="1" lang="ja-JP" altLang="en-US" sz="1100" b="0">
              <a:solidFill>
                <a:srgbClr val="FF0000"/>
              </a:solidFill>
            </a:rPr>
            <a:t>２種類以上の用途</a:t>
          </a:r>
          <a:r>
            <a:rPr kumimoji="1" lang="ja-JP" altLang="en-US" sz="1100" b="0"/>
            <a:t>（既存部分があるときは、その用途を含む）</a:t>
          </a:r>
          <a:r>
            <a:rPr kumimoji="1" lang="ja-JP" altLang="en-US" sz="1100" b="0">
              <a:solidFill>
                <a:srgbClr val="FF0000"/>
              </a:solidFill>
            </a:rPr>
            <a:t>があるときは、「多用途」をチェックし</a:t>
          </a:r>
          <a:r>
            <a:rPr kumimoji="1" lang="ja-JP" altLang="en-US" sz="1100" b="0"/>
            <a:t>、一番大きい床面積の用途について記入。居住産業併用建築物は、産業の用に供する部分について該当するチェックボックスをチェックする。</a:t>
          </a:r>
        </a:p>
      </xdr:txBody>
    </xdr:sp>
    <xdr:clientData/>
  </xdr:oneCellAnchor>
  <xdr:oneCellAnchor>
    <xdr:from>
      <xdr:col>30</xdr:col>
      <xdr:colOff>333375</xdr:colOff>
      <xdr:row>12</xdr:row>
      <xdr:rowOff>142874</xdr:rowOff>
    </xdr:from>
    <xdr:ext cx="2667000" cy="1647825"/>
    <xdr:sp macro="" textlink="">
      <xdr:nvSpPr>
        <xdr:cNvPr id="5" name="テキスト ボックス 4">
          <a:extLst>
            <a:ext uri="{FF2B5EF4-FFF2-40B4-BE49-F238E27FC236}">
              <a16:creationId xmlns:a16="http://schemas.microsoft.com/office/drawing/2014/main" id="{00000000-0008-0000-4600-000005000000}"/>
            </a:ext>
          </a:extLst>
        </xdr:cNvPr>
        <xdr:cNvSpPr txBox="1"/>
      </xdr:nvSpPr>
      <xdr:spPr>
        <a:xfrm>
          <a:off x="7648575" y="2657474"/>
          <a:ext cx="2667000" cy="16478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５．主要用途</a:t>
          </a:r>
          <a:r>
            <a:rPr kumimoji="1" lang="en-US" altLang="ja-JP" sz="1100" b="1"/>
            <a:t>】</a:t>
          </a:r>
        </a:p>
        <a:p>
          <a:pPr>
            <a:lnSpc>
              <a:spcPts val="1300"/>
            </a:lnSpc>
          </a:pPr>
          <a:endParaRPr kumimoji="1" lang="en-US" altLang="ja-JP" sz="1100" b="1"/>
        </a:p>
        <a:p>
          <a:pPr>
            <a:lnSpc>
              <a:spcPts val="1300"/>
            </a:lnSpc>
          </a:pPr>
          <a:r>
            <a:rPr kumimoji="1" lang="ja-JP" altLang="en-US" sz="1100" b="0"/>
            <a:t>「（２）居住産業併用建築物」および「（３）産業専用建築物」に該当する場合は、産業の用に供する部分について、</a:t>
          </a:r>
          <a:r>
            <a:rPr kumimoji="1" lang="ja-JP" altLang="en-US" sz="1100" b="0">
              <a:solidFill>
                <a:srgbClr val="00B0F0"/>
              </a:solidFill>
            </a:rPr>
            <a:t>別表</a:t>
          </a:r>
          <a:r>
            <a:rPr kumimoji="1" lang="ja-JP" altLang="en-US" sz="1100" b="0"/>
            <a:t>の記号のなかから該当するものを選んで（）内に記入。また、一敷地内に既存の建築物があるときは、その部分と新たに建築する部分と総合して判断して記入。</a:t>
          </a:r>
          <a:endParaRPr kumimoji="1" lang="en-US" altLang="ja-JP" sz="1100" b="0"/>
        </a:p>
      </xdr:txBody>
    </xdr:sp>
    <xdr:clientData/>
  </xdr:oneCellAnchor>
  <xdr:twoCellAnchor>
    <xdr:from>
      <xdr:col>35</xdr:col>
      <xdr:colOff>0</xdr:colOff>
      <xdr:row>4</xdr:row>
      <xdr:rowOff>0</xdr:rowOff>
    </xdr:from>
    <xdr:to>
      <xdr:col>39</xdr:col>
      <xdr:colOff>295275</xdr:colOff>
      <xdr:row>12</xdr:row>
      <xdr:rowOff>28575</xdr:rowOff>
    </xdr:to>
    <xdr:sp macro="" textlink="">
      <xdr:nvSpPr>
        <xdr:cNvPr id="6" name="吹き出し: 四角形 5">
          <a:extLst>
            <a:ext uri="{FF2B5EF4-FFF2-40B4-BE49-F238E27FC236}">
              <a16:creationId xmlns:a16="http://schemas.microsoft.com/office/drawing/2014/main" id="{00000000-0008-0000-4600-000006000000}"/>
            </a:ext>
          </a:extLst>
        </xdr:cNvPr>
        <xdr:cNvSpPr/>
      </xdr:nvSpPr>
      <xdr:spPr bwMode="auto">
        <a:xfrm>
          <a:off x="10744200" y="8382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30</xdr:col>
      <xdr:colOff>676274</xdr:colOff>
      <xdr:row>2</xdr:row>
      <xdr:rowOff>190499</xdr:rowOff>
    </xdr:from>
    <xdr:ext cx="4867275" cy="685801"/>
    <xdr:sp macro="" textlink="">
      <xdr:nvSpPr>
        <xdr:cNvPr id="2" name="テキスト ボックス 1">
          <a:extLst>
            <a:ext uri="{FF2B5EF4-FFF2-40B4-BE49-F238E27FC236}">
              <a16:creationId xmlns:a16="http://schemas.microsoft.com/office/drawing/2014/main" id="{00000000-0008-0000-4700-000002000000}"/>
            </a:ext>
          </a:extLst>
        </xdr:cNvPr>
        <xdr:cNvSpPr txBox="1"/>
      </xdr:nvSpPr>
      <xdr:spPr>
        <a:xfrm>
          <a:off x="7991474" y="609599"/>
          <a:ext cx="4867275" cy="6858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ロ．新設とその他の別</a:t>
          </a:r>
          <a:r>
            <a:rPr kumimoji="1" lang="en-US" altLang="ja-JP" sz="1100" b="1"/>
            <a:t>】</a:t>
          </a:r>
        </a:p>
        <a:p>
          <a:r>
            <a:rPr kumimoji="1" lang="ja-JP" altLang="en-US" sz="1100"/>
            <a:t>「新　設」　</a:t>
          </a:r>
          <a:r>
            <a:rPr kumimoji="1" lang="ja-JP" altLang="en-US" sz="1100" baseline="0"/>
            <a:t> </a:t>
          </a:r>
          <a:r>
            <a:rPr kumimoji="1" lang="ja-JP" altLang="en-US" sz="1100"/>
            <a:t>：家計を営む者が独立して居住できる住宅が新たに造られるもの。</a:t>
          </a:r>
          <a:endParaRPr kumimoji="1" lang="en-US" altLang="ja-JP" sz="1100"/>
        </a:p>
        <a:p>
          <a:r>
            <a:rPr kumimoji="1" lang="ja-JP" altLang="en-US" sz="1100"/>
            <a:t>「その他」　：新設に該当しないもの</a:t>
          </a:r>
          <a:endParaRPr kumimoji="1" lang="en-US" altLang="ja-JP" sz="1100"/>
        </a:p>
        <a:p>
          <a:endParaRPr kumimoji="1" lang="en-US" altLang="ja-JP" sz="1100"/>
        </a:p>
        <a:p>
          <a:endParaRPr kumimoji="1" lang="ja-JP" altLang="en-US" sz="1100"/>
        </a:p>
      </xdr:txBody>
    </xdr:sp>
    <xdr:clientData/>
  </xdr:oneCellAnchor>
  <xdr:oneCellAnchor>
    <xdr:from>
      <xdr:col>30</xdr:col>
      <xdr:colOff>685799</xdr:colOff>
      <xdr:row>6</xdr:row>
      <xdr:rowOff>66674</xdr:rowOff>
    </xdr:from>
    <xdr:ext cx="4867276" cy="476251"/>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8000999" y="132397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ハ．新設住宅の資金</a:t>
          </a:r>
          <a:r>
            <a:rPr kumimoji="1" lang="en-US" altLang="ja-JP" sz="1100" b="1"/>
            <a:t>】</a:t>
          </a:r>
        </a:p>
        <a:p>
          <a:r>
            <a:rPr kumimoji="1" lang="en-US" altLang="ja-JP" sz="1100" b="0"/>
            <a:t>【</a:t>
          </a:r>
          <a:r>
            <a:rPr kumimoji="1" lang="ja-JP" altLang="en-US" sz="1100" b="0"/>
            <a:t>ロ．新設とその他の別</a:t>
          </a:r>
          <a:r>
            <a:rPr kumimoji="1" lang="en-US" altLang="ja-JP" sz="1100" b="0"/>
            <a:t>】</a:t>
          </a:r>
          <a:r>
            <a:rPr kumimoji="1" lang="ja-JP" altLang="en-US" sz="1100" b="0"/>
            <a:t>欄が「新設」の場合に記入します。</a:t>
          </a:r>
          <a:endParaRPr kumimoji="1" lang="en-US" altLang="ja-JP" sz="1100" b="0"/>
        </a:p>
        <a:p>
          <a:endParaRPr kumimoji="1" lang="ja-JP" altLang="en-US" sz="1100"/>
        </a:p>
      </xdr:txBody>
    </xdr:sp>
    <xdr:clientData/>
  </xdr:oneCellAnchor>
  <xdr:oneCellAnchor>
    <xdr:from>
      <xdr:col>30</xdr:col>
      <xdr:colOff>666749</xdr:colOff>
      <xdr:row>0</xdr:row>
      <xdr:rowOff>85724</xdr:rowOff>
    </xdr:from>
    <xdr:ext cx="4867276" cy="476251"/>
    <xdr:sp macro="" textlink="">
      <xdr:nvSpPr>
        <xdr:cNvPr id="4" name="テキスト ボックス 3">
          <a:extLst>
            <a:ext uri="{FF2B5EF4-FFF2-40B4-BE49-F238E27FC236}">
              <a16:creationId xmlns:a16="http://schemas.microsoft.com/office/drawing/2014/main" id="{00000000-0008-0000-4700-000004000000}"/>
            </a:ext>
          </a:extLst>
        </xdr:cNvPr>
        <xdr:cNvSpPr txBox="1"/>
      </xdr:nvSpPr>
      <xdr:spPr>
        <a:xfrm>
          <a:off x="7981949" y="8572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イ．番号</a:t>
          </a:r>
          <a:r>
            <a:rPr kumimoji="1" lang="en-US" altLang="ja-JP" sz="1100" b="1"/>
            <a:t>】</a:t>
          </a:r>
        </a:p>
        <a:p>
          <a:r>
            <a:rPr kumimoji="1" lang="ja-JP" altLang="en-US" sz="1100" b="0"/>
            <a:t>第二面の</a:t>
          </a:r>
          <a:r>
            <a:rPr kumimoji="1" lang="en-US" altLang="ja-JP" sz="1100" b="0"/>
            <a:t>【</a:t>
          </a:r>
          <a:r>
            <a:rPr kumimoji="1" lang="ja-JP" altLang="en-US" sz="1100" b="0"/>
            <a:t>６</a:t>
          </a:r>
          <a:r>
            <a:rPr kumimoji="1" lang="en-US" altLang="ja-JP" sz="1100" b="0"/>
            <a:t>】</a:t>
          </a:r>
          <a:r>
            <a:rPr kumimoji="1" lang="ja-JP" altLang="en-US" sz="1100" b="0"/>
            <a:t>の</a:t>
          </a:r>
          <a:r>
            <a:rPr kumimoji="1" lang="en-US" altLang="ja-JP" sz="1100" b="0"/>
            <a:t>【</a:t>
          </a:r>
          <a:r>
            <a:rPr kumimoji="1" lang="ja-JP" altLang="en-US" sz="1100" b="0"/>
            <a:t>イ</a:t>
          </a:r>
          <a:r>
            <a:rPr kumimoji="1" lang="en-US" altLang="ja-JP" sz="1100" b="0"/>
            <a:t>】</a:t>
          </a:r>
          <a:r>
            <a:rPr kumimoji="1" lang="ja-JP" altLang="en-US" sz="1100" b="0"/>
            <a:t>欄に記入した番号と同じ番号を記入</a:t>
          </a:r>
          <a:endParaRPr kumimoji="1" lang="en-US" altLang="ja-JP" sz="1100" b="0"/>
        </a:p>
        <a:p>
          <a:endParaRPr kumimoji="1" lang="ja-JP" altLang="en-US" sz="1100"/>
        </a:p>
      </xdr:txBody>
    </xdr:sp>
    <xdr:clientData/>
  </xdr:oneCellAnchor>
  <xdr:oneCellAnchor>
    <xdr:from>
      <xdr:col>2</xdr:col>
      <xdr:colOff>228599</xdr:colOff>
      <xdr:row>14</xdr:row>
      <xdr:rowOff>190499</xdr:rowOff>
    </xdr:from>
    <xdr:ext cx="5934076" cy="1419225"/>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685799" y="3124199"/>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31</xdr:col>
      <xdr:colOff>9524</xdr:colOff>
      <xdr:row>8</xdr:row>
      <xdr:rowOff>152400</xdr:rowOff>
    </xdr:from>
    <xdr:ext cx="4867276" cy="1800226"/>
    <xdr:sp macro="" textlink="">
      <xdr:nvSpPr>
        <xdr:cNvPr id="6" name="テキスト ボックス 5">
          <a:extLst>
            <a:ext uri="{FF2B5EF4-FFF2-40B4-BE49-F238E27FC236}">
              <a16:creationId xmlns:a16="http://schemas.microsoft.com/office/drawing/2014/main" id="{00000000-0008-0000-4700-000006000000}"/>
            </a:ext>
          </a:extLst>
        </xdr:cNvPr>
        <xdr:cNvSpPr txBox="1"/>
      </xdr:nvSpPr>
      <xdr:spPr>
        <a:xfrm>
          <a:off x="8010524" y="1828800"/>
          <a:ext cx="4867276" cy="180022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ニ．住宅の建築工法</a:t>
          </a:r>
          <a:r>
            <a:rPr kumimoji="1" lang="en-US" altLang="ja-JP" sz="1100" b="1"/>
            <a:t>】</a:t>
          </a:r>
        </a:p>
        <a:p>
          <a:endParaRPr kumimoji="1" lang="en-US" altLang="ja-JP" sz="1100" b="0"/>
        </a:p>
        <a:p>
          <a:r>
            <a:rPr kumimoji="1" lang="ja-JP" altLang="en-US" sz="1100" b="0"/>
            <a:t>「在来工法」</a:t>
          </a:r>
          <a:r>
            <a:rPr kumimoji="1" lang="en-US" altLang="ja-JP" sz="1100" b="0"/>
            <a:t>…</a:t>
          </a:r>
          <a:r>
            <a:rPr kumimoji="1" lang="ja-JP" altLang="en-US" sz="1100" b="0"/>
            <a:t>プレハブ工法・枠組壁工法以外の工法</a:t>
          </a:r>
          <a:endParaRPr kumimoji="1" lang="en-US" altLang="ja-JP" sz="1100" b="0"/>
        </a:p>
        <a:p>
          <a:endParaRPr kumimoji="1" lang="en-US" altLang="ja-JP" sz="1100" b="0"/>
        </a:p>
        <a:p>
          <a:r>
            <a:rPr kumimoji="1" lang="ja-JP" altLang="en-US" sz="1100" b="0"/>
            <a:t>「プレハブ工法」</a:t>
          </a:r>
          <a:r>
            <a:rPr kumimoji="1" lang="en-US" altLang="ja-JP" sz="1100" b="0"/>
            <a:t>…</a:t>
          </a:r>
          <a:r>
            <a:rPr kumimoji="1" lang="ja-JP" altLang="en-US" sz="1100" b="0"/>
            <a:t>住宅の壁、柱、床、はり、屋根又は階段等の主要構造部材を工場で生産し、現場で組立建築する工法</a:t>
          </a:r>
          <a:endParaRPr kumimoji="1" lang="en-US" altLang="ja-JP" sz="1100" b="0"/>
        </a:p>
        <a:p>
          <a:endParaRPr kumimoji="1" lang="en-US" altLang="ja-JP" sz="1100" b="0"/>
        </a:p>
        <a:p>
          <a:r>
            <a:rPr kumimoji="1" lang="ja-JP" altLang="en-US" sz="1100" b="0"/>
            <a:t>「枠組壁工法」</a:t>
          </a:r>
          <a:r>
            <a:rPr kumimoji="1" lang="en-US" altLang="ja-JP" sz="1100" b="0"/>
            <a:t>…</a:t>
          </a:r>
          <a:r>
            <a:rPr kumimoji="1" lang="ja-JP" altLang="en-US" sz="1100" b="0"/>
            <a:t>木材で組まれた枠組に構造用合板その他これらに類するものを打ち付けた床及び壁により建築物を建築する工法（ツーバイフォー工法）</a:t>
          </a:r>
          <a:endParaRPr kumimoji="1" lang="en-US" altLang="ja-JP" sz="1100" b="0"/>
        </a:p>
        <a:p>
          <a:endParaRPr kumimoji="1" lang="ja-JP" altLang="en-US" sz="1100"/>
        </a:p>
      </xdr:txBody>
    </xdr:sp>
    <xdr:clientData/>
  </xdr:oneCellAnchor>
  <xdr:oneCellAnchor>
    <xdr:from>
      <xdr:col>30</xdr:col>
      <xdr:colOff>685799</xdr:colOff>
      <xdr:row>18</xdr:row>
      <xdr:rowOff>85725</xdr:rowOff>
    </xdr:from>
    <xdr:ext cx="4867276" cy="1905000"/>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8000999" y="3667125"/>
          <a:ext cx="4867276" cy="19050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ホ．住宅の種類</a:t>
          </a:r>
          <a:r>
            <a:rPr kumimoji="1" lang="en-US" altLang="ja-JP" sz="1100" b="1"/>
            <a:t>】</a:t>
          </a:r>
        </a:p>
        <a:p>
          <a:endParaRPr kumimoji="1" lang="en-US" altLang="ja-JP" sz="1100" b="0"/>
        </a:p>
        <a:p>
          <a:r>
            <a:rPr kumimoji="1" lang="ja-JP" altLang="en-US" sz="1100" b="0"/>
            <a:t>「専用住宅」</a:t>
          </a:r>
          <a:r>
            <a:rPr kumimoji="1" lang="en-US" altLang="ja-JP" sz="1100" b="0"/>
            <a:t>…</a:t>
          </a:r>
          <a:r>
            <a:rPr kumimoji="1" lang="ja-JP" altLang="en-US" sz="1100" b="0"/>
            <a:t>専ら居住の目的だけのもの</a:t>
          </a:r>
          <a:endParaRPr kumimoji="1" lang="en-US" altLang="ja-JP" sz="1100" b="0"/>
        </a:p>
        <a:p>
          <a:endParaRPr kumimoji="1" lang="en-US" altLang="ja-JP" sz="1100" b="0"/>
        </a:p>
        <a:p>
          <a:r>
            <a:rPr kumimoji="1" lang="ja-JP" altLang="en-US" sz="1100" b="0"/>
            <a:t>「併用住宅」</a:t>
          </a:r>
          <a:r>
            <a:rPr kumimoji="1" lang="en-US" altLang="ja-JP" sz="1100" b="0"/>
            <a:t>…</a:t>
          </a:r>
          <a:r>
            <a:rPr kumimoji="1" lang="ja-JP" altLang="en-US" sz="1100" b="0"/>
            <a:t>住宅の中に店舗、事務所等の用に供する部分があるもの</a:t>
          </a:r>
          <a:endParaRPr kumimoji="1" lang="en-US" altLang="ja-JP" sz="1100" b="0"/>
        </a:p>
        <a:p>
          <a:endParaRPr kumimoji="1" lang="en-US" altLang="ja-JP" sz="1100" b="0"/>
        </a:p>
        <a:p>
          <a:r>
            <a:rPr kumimoji="1" lang="ja-JP" altLang="en-US" sz="1100" b="0"/>
            <a:t>「その他の住宅」</a:t>
          </a:r>
          <a:r>
            <a:rPr kumimoji="1" lang="en-US" altLang="ja-JP" sz="1100" b="0"/>
            <a:t>…</a:t>
          </a:r>
          <a:r>
            <a:rPr kumimoji="1" lang="ja-JP" altLang="en-US" sz="1100" b="0"/>
            <a:t>店舗、事務所等の中に居住の用に供する部分があるもの</a:t>
          </a:r>
          <a:endParaRPr kumimoji="1" lang="en-US" altLang="ja-JP" sz="1100" b="0"/>
        </a:p>
        <a:p>
          <a:endParaRPr kumimoji="1" lang="en-US" altLang="ja-JP" sz="1100" b="0"/>
        </a:p>
        <a:p>
          <a:r>
            <a:rPr kumimoji="1" lang="en-US" altLang="ja-JP" sz="1100" b="0"/>
            <a:t>※</a:t>
          </a:r>
          <a:r>
            <a:rPr kumimoji="1" lang="ja-JP" altLang="en-US" sz="1100" b="0"/>
            <a:t>　判断基準　居住部分の床面積が延べ面積の１</a:t>
          </a:r>
          <a:r>
            <a:rPr kumimoji="1" lang="en-US" altLang="ja-JP" sz="1100" b="0"/>
            <a:t>/</a:t>
          </a:r>
          <a:r>
            <a:rPr kumimoji="1" lang="ja-JP" altLang="en-US" sz="1100" b="0"/>
            <a:t>５以上　→　「併用住宅」</a:t>
          </a:r>
          <a:endParaRPr kumimoji="1" lang="en-US" altLang="ja-JP" sz="1100" b="0"/>
        </a:p>
        <a:p>
          <a:r>
            <a:rPr kumimoji="1" lang="ja-JP" altLang="en-US" sz="1100" b="0"/>
            <a:t>　　　　　　　　　　　　　　　　　　　　　　　　　　　　</a:t>
          </a:r>
          <a:r>
            <a:rPr kumimoji="1" lang="ja-JP" altLang="en-US" sz="1100" b="0" baseline="0"/>
            <a:t>  </a:t>
          </a:r>
          <a:r>
            <a:rPr kumimoji="1" lang="ja-JP" altLang="en-US" sz="1100" b="0"/>
            <a:t>　　１</a:t>
          </a:r>
          <a:r>
            <a:rPr kumimoji="1" lang="en-US" altLang="ja-JP" sz="1100" b="0"/>
            <a:t>/</a:t>
          </a:r>
          <a:r>
            <a:rPr kumimoji="1" lang="ja-JP" altLang="en-US" sz="1100" b="0"/>
            <a:t>５以上　→　「その他の住宅」</a:t>
          </a:r>
          <a:endParaRPr kumimoji="1" lang="ja-JP" altLang="en-US" sz="1100"/>
        </a:p>
      </xdr:txBody>
    </xdr:sp>
    <xdr:clientData/>
  </xdr:oneCellAnchor>
  <xdr:oneCellAnchor>
    <xdr:from>
      <xdr:col>30</xdr:col>
      <xdr:colOff>676274</xdr:colOff>
      <xdr:row>38</xdr:row>
      <xdr:rowOff>142875</xdr:rowOff>
    </xdr:from>
    <xdr:ext cx="6219826" cy="714375"/>
    <xdr:sp macro="" textlink="">
      <xdr:nvSpPr>
        <xdr:cNvPr id="8" name="テキスト ボックス 7">
          <a:extLst>
            <a:ext uri="{FF2B5EF4-FFF2-40B4-BE49-F238E27FC236}">
              <a16:creationId xmlns:a16="http://schemas.microsoft.com/office/drawing/2014/main" id="{00000000-0008-0000-4700-000008000000}"/>
            </a:ext>
          </a:extLst>
        </xdr:cNvPr>
        <xdr:cNvSpPr txBox="1"/>
      </xdr:nvSpPr>
      <xdr:spPr>
        <a:xfrm>
          <a:off x="7991474" y="6772275"/>
          <a:ext cx="6219826" cy="7143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ト．利用関係</a:t>
          </a:r>
          <a:r>
            <a:rPr kumimoji="1" lang="en-US" altLang="ja-JP" sz="1100" b="1"/>
            <a:t>】</a:t>
          </a:r>
          <a:r>
            <a:rPr kumimoji="1" lang="ja-JP" altLang="en-US" sz="1100" b="1"/>
            <a:t>　</a:t>
          </a:r>
          <a:r>
            <a:rPr kumimoji="1" lang="en-US" altLang="ja-JP" sz="1100" b="1"/>
            <a:t>【</a:t>
          </a:r>
          <a:r>
            <a:rPr kumimoji="1" lang="ja-JP" altLang="en-US" sz="1100" b="1"/>
            <a:t>チ．住宅の戸数</a:t>
          </a:r>
          <a:r>
            <a:rPr kumimoji="1" lang="en-US" altLang="ja-JP" sz="1100" b="1"/>
            <a:t>】</a:t>
          </a:r>
          <a:r>
            <a:rPr kumimoji="1" lang="ja-JP" altLang="en-US" sz="1100" b="1"/>
            <a:t>　</a:t>
          </a:r>
          <a:r>
            <a:rPr kumimoji="1" lang="en-US" altLang="ja-JP" sz="1100" b="1"/>
            <a:t>【</a:t>
          </a:r>
          <a:r>
            <a:rPr kumimoji="1" lang="ja-JP" altLang="en-US" sz="1100" b="1"/>
            <a:t>リ．工事部分の床面積の合計</a:t>
          </a:r>
          <a:r>
            <a:rPr kumimoji="1" lang="en-US" altLang="ja-JP" sz="1100" b="1"/>
            <a:t>】</a:t>
          </a:r>
        </a:p>
        <a:p>
          <a:pPr>
            <a:lnSpc>
              <a:spcPts val="1300"/>
            </a:lnSpc>
          </a:pPr>
          <a:r>
            <a:rPr kumimoji="1" lang="ja-JP" altLang="en-US" sz="1100"/>
            <a:t>住宅の利用関係が複数ある場合は、利用関係の種類ごとに記入してください。建築主が「（４）会社」の場合は「持家」を取得できないので利用形態を確認してください。</a:t>
          </a:r>
        </a:p>
      </xdr:txBody>
    </xdr:sp>
    <xdr:clientData/>
  </xdr:oneCellAnchor>
  <xdr:oneCellAnchor>
    <xdr:from>
      <xdr:col>30</xdr:col>
      <xdr:colOff>676274</xdr:colOff>
      <xdr:row>31</xdr:row>
      <xdr:rowOff>38099</xdr:rowOff>
    </xdr:from>
    <xdr:ext cx="6200775" cy="1133475"/>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7991474" y="5600699"/>
          <a:ext cx="6200775" cy="1133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へ．住宅の建て方</a:t>
          </a:r>
          <a:r>
            <a:rPr kumimoji="1" lang="en-US" altLang="ja-JP" sz="1100" b="1"/>
            <a:t>】</a:t>
          </a:r>
        </a:p>
        <a:p>
          <a:r>
            <a:rPr kumimoji="1" lang="ja-JP" altLang="en-US" sz="1100" b="0"/>
            <a:t>「長屋建住宅」</a:t>
          </a:r>
          <a:r>
            <a:rPr kumimoji="1" lang="en-US" altLang="ja-JP" sz="1100" b="0"/>
            <a:t>…</a:t>
          </a:r>
          <a:r>
            <a:rPr kumimoji="1" lang="ja-JP" altLang="en-US" sz="1100" b="0"/>
            <a:t>廊下、階段等を共用しない２戸以上の住宅を連続する建て方の住宅（連続建）</a:t>
          </a:r>
          <a:endParaRPr kumimoji="1" lang="en-US" altLang="ja-JP" sz="1100" b="0"/>
        </a:p>
        <a:p>
          <a:r>
            <a:rPr kumimoji="1" lang="ja-JP" altLang="en-US" sz="1100" b="0"/>
            <a:t>                           </a:t>
          </a:r>
          <a:r>
            <a:rPr kumimoji="1" lang="en-US" altLang="ja-JP" sz="1100" b="0"/>
            <a:t>…</a:t>
          </a:r>
          <a:r>
            <a:rPr kumimoji="1" lang="ja-JP" altLang="en-US" sz="1100" b="0"/>
            <a:t> 廊下、階段等を共用しないで２戸以上の住宅を重ねたもの（重ね建）</a:t>
          </a:r>
          <a:endParaRPr kumimoji="1" lang="en-US" altLang="ja-JP" sz="1100" b="0"/>
        </a:p>
        <a:p>
          <a:r>
            <a:rPr kumimoji="1" lang="ja-JP" altLang="en-US" sz="1100" b="0"/>
            <a:t>「共同住宅」</a:t>
          </a:r>
          <a:r>
            <a:rPr kumimoji="1" lang="ja-JP" altLang="en-US" sz="1100" b="0" baseline="0"/>
            <a:t> </a:t>
          </a:r>
          <a:r>
            <a:rPr kumimoji="1" lang="ja-JP" altLang="en-US" sz="1100" b="0"/>
            <a:t>　 </a:t>
          </a:r>
          <a:r>
            <a:rPr kumimoji="1" lang="en-US" altLang="ja-JP" sz="1100" b="0"/>
            <a:t>…</a:t>
          </a:r>
          <a:r>
            <a:rPr kumimoji="1" lang="ja-JP" altLang="en-US" sz="1100" b="0"/>
            <a:t>長屋建住宅以外の住宅で、一の建築物内に２戸以上の住宅があるものをいい、</a:t>
          </a:r>
          <a:endParaRPr kumimoji="1" lang="en-US" altLang="ja-JP" sz="1100" b="0"/>
        </a:p>
        <a:p>
          <a:r>
            <a:rPr kumimoji="1" lang="en-US" altLang="ja-JP" sz="1100" b="0"/>
            <a:t>                                 </a:t>
          </a:r>
          <a:r>
            <a:rPr kumimoji="1" lang="ja-JP" altLang="en-US" sz="1100" b="0"/>
            <a:t>一般的には、アパート又はマンションといわれるものです。</a:t>
          </a:r>
          <a:endParaRPr kumimoji="1" lang="en-US" altLang="ja-JP" sz="1100" b="0"/>
        </a:p>
      </xdr:txBody>
    </xdr:sp>
    <xdr:clientData/>
  </xdr:oneCellAnchor>
  <xdr:twoCellAnchor>
    <xdr:from>
      <xdr:col>5</xdr:col>
      <xdr:colOff>0</xdr:colOff>
      <xdr:row>26</xdr:row>
      <xdr:rowOff>0</xdr:rowOff>
    </xdr:from>
    <xdr:to>
      <xdr:col>16</xdr:col>
      <xdr:colOff>209550</xdr:colOff>
      <xdr:row>37</xdr:row>
      <xdr:rowOff>28575</xdr:rowOff>
    </xdr:to>
    <xdr:sp macro="" textlink="">
      <xdr:nvSpPr>
        <xdr:cNvPr id="10" name="吹き出し: 四角形 9">
          <a:extLst>
            <a:ext uri="{FF2B5EF4-FFF2-40B4-BE49-F238E27FC236}">
              <a16:creationId xmlns:a16="http://schemas.microsoft.com/office/drawing/2014/main" id="{00000000-0008-0000-4700-00000A000000}"/>
            </a:ext>
          </a:extLst>
        </xdr:cNvPr>
        <xdr:cNvSpPr/>
      </xdr:nvSpPr>
      <xdr:spPr bwMode="auto">
        <a:xfrm>
          <a:off x="1143000" y="4800600"/>
          <a:ext cx="2724150"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190500</xdr:colOff>
      <xdr:row>11</xdr:row>
      <xdr:rowOff>123825</xdr:rowOff>
    </xdr:from>
    <xdr:ext cx="4419600" cy="1171576"/>
    <xdr:sp macro="" textlink="">
      <xdr:nvSpPr>
        <xdr:cNvPr id="2" name="テキスト ボックス 1">
          <a:extLst>
            <a:ext uri="{FF2B5EF4-FFF2-40B4-BE49-F238E27FC236}">
              <a16:creationId xmlns:a16="http://schemas.microsoft.com/office/drawing/2014/main" id="{00000000-0008-0000-4800-000002000000}"/>
            </a:ext>
          </a:extLst>
        </xdr:cNvPr>
        <xdr:cNvSpPr txBox="1"/>
      </xdr:nvSpPr>
      <xdr:spPr>
        <a:xfrm>
          <a:off x="190500" y="2428875"/>
          <a:ext cx="4419600" cy="117157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除却を伴う場合に記入してください。</a:t>
          </a:r>
          <a:endParaRPr kumimoji="1" lang="en-US" altLang="ja-JP" sz="2000" b="1">
            <a:solidFill>
              <a:srgbClr val="FF0000"/>
            </a:solidFill>
          </a:endParaRPr>
        </a:p>
        <a:p>
          <a:r>
            <a:rPr kumimoji="1" lang="ja-JP" altLang="en-US" sz="2000" b="1">
              <a:solidFill>
                <a:srgbClr val="FF0000"/>
              </a:solidFill>
            </a:rPr>
            <a:t>二面</a:t>
          </a:r>
          <a:r>
            <a:rPr kumimoji="1" lang="en-US" altLang="ja-JP" sz="2000" b="1">
              <a:solidFill>
                <a:srgbClr val="FF0000"/>
              </a:solidFill>
            </a:rPr>
            <a:t>【</a:t>
          </a:r>
          <a:r>
            <a:rPr kumimoji="1" lang="ja-JP" altLang="en-US" sz="2000" b="1">
              <a:solidFill>
                <a:srgbClr val="FF0000"/>
              </a:solidFill>
            </a:rPr>
            <a:t>４．工事種別</a:t>
          </a:r>
          <a:r>
            <a:rPr kumimoji="1" lang="en-US" altLang="ja-JP" sz="2000" b="1">
              <a:solidFill>
                <a:srgbClr val="FF0000"/>
              </a:solidFill>
            </a:rPr>
            <a:t>】</a:t>
          </a:r>
          <a:r>
            <a:rPr kumimoji="1" lang="ja-JP" altLang="en-US" sz="2000" b="1">
              <a:solidFill>
                <a:srgbClr val="FF0000"/>
              </a:solidFill>
            </a:rPr>
            <a:t>が改築の場合は必ず記入してください。</a:t>
          </a:r>
          <a:endParaRPr kumimoji="1" lang="en-US" altLang="ja-JP" sz="2000" b="1">
            <a:solidFill>
              <a:srgbClr val="FF0000"/>
            </a:solidFill>
          </a:endParaRPr>
        </a:p>
        <a:p>
          <a:endParaRPr kumimoji="1" lang="en-US" altLang="ja-JP" sz="2000" b="1">
            <a:solidFill>
              <a:srgbClr val="FF0000"/>
            </a:solidFill>
          </a:endParaRPr>
        </a:p>
        <a:p>
          <a:pPr>
            <a:lnSpc>
              <a:spcPts val="2300"/>
            </a:lnSpc>
          </a:pPr>
          <a:endParaRPr kumimoji="1" lang="ja-JP" altLang="en-US" sz="2000"/>
        </a:p>
      </xdr:txBody>
    </xdr:sp>
    <xdr:clientData/>
  </xdr:oneCellAnchor>
  <xdr:twoCellAnchor>
    <xdr:from>
      <xdr:col>30</xdr:col>
      <xdr:colOff>0</xdr:colOff>
      <xdr:row>1</xdr:row>
      <xdr:rowOff>0</xdr:rowOff>
    </xdr:from>
    <xdr:to>
      <xdr:col>34</xdr:col>
      <xdr:colOff>295275</xdr:colOff>
      <xdr:row>9</xdr:row>
      <xdr:rowOff>28575</xdr:rowOff>
    </xdr:to>
    <xdr:sp macro="" textlink="">
      <xdr:nvSpPr>
        <xdr:cNvPr id="3" name="吹き出し: 四角形 2">
          <a:extLst>
            <a:ext uri="{FF2B5EF4-FFF2-40B4-BE49-F238E27FC236}">
              <a16:creationId xmlns:a16="http://schemas.microsoft.com/office/drawing/2014/main" id="{00000000-0008-0000-4800-000003000000}"/>
            </a:ext>
          </a:extLst>
        </xdr:cNvPr>
        <xdr:cNvSpPr/>
      </xdr:nvSpPr>
      <xdr:spPr bwMode="auto">
        <a:xfrm>
          <a:off x="70104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30</xdr:col>
      <xdr:colOff>0</xdr:colOff>
      <xdr:row>2</xdr:row>
      <xdr:rowOff>0</xdr:rowOff>
    </xdr:from>
    <xdr:ext cx="1971675" cy="561975"/>
    <xdr:sp macro="" textlink="">
      <xdr:nvSpPr>
        <xdr:cNvPr id="2" name="テキスト ボックス 1">
          <a:extLst>
            <a:ext uri="{FF2B5EF4-FFF2-40B4-BE49-F238E27FC236}">
              <a16:creationId xmlns:a16="http://schemas.microsoft.com/office/drawing/2014/main" id="{00000000-0008-0000-4900-000002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1314450"/>
    <xdr:sp macro="" textlink="">
      <xdr:nvSpPr>
        <xdr:cNvPr id="3" name="テキスト ボックス 2">
          <a:extLst>
            <a:ext uri="{FF2B5EF4-FFF2-40B4-BE49-F238E27FC236}">
              <a16:creationId xmlns:a16="http://schemas.microsoft.com/office/drawing/2014/main" id="{00000000-0008-0000-4900-000003000000}"/>
            </a:ext>
          </a:extLst>
        </xdr:cNvPr>
        <xdr:cNvSpPr txBox="1"/>
      </xdr:nvSpPr>
      <xdr:spPr>
        <a:xfrm>
          <a:off x="7315200" y="419100"/>
          <a:ext cx="2867025" cy="13144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建築主が４名以上、または第一面に収まらない場合に使用してください。</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twoCellAnchor>
    <xdr:from>
      <xdr:col>35</xdr:col>
      <xdr:colOff>0</xdr:colOff>
      <xdr:row>1</xdr:row>
      <xdr:rowOff>0</xdr:rowOff>
    </xdr:from>
    <xdr:to>
      <xdr:col>39</xdr:col>
      <xdr:colOff>295275</xdr:colOff>
      <xdr:row>9</xdr:row>
      <xdr:rowOff>28575</xdr:rowOff>
    </xdr:to>
    <xdr:sp macro="" textlink="">
      <xdr:nvSpPr>
        <xdr:cNvPr id="4" name="吹き出し: 四角形 3">
          <a:extLst>
            <a:ext uri="{FF2B5EF4-FFF2-40B4-BE49-F238E27FC236}">
              <a16:creationId xmlns:a16="http://schemas.microsoft.com/office/drawing/2014/main" id="{00000000-0008-0000-4900-000004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428625</xdr:colOff>
      <xdr:row>11</xdr:row>
      <xdr:rowOff>180976</xdr:rowOff>
    </xdr:from>
    <xdr:to>
      <xdr:col>38</xdr:col>
      <xdr:colOff>342900</xdr:colOff>
      <xdr:row>16</xdr:row>
      <xdr:rowOff>200026</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029825" y="2705101"/>
          <a:ext cx="1285875" cy="1066800"/>
        </a:xfrm>
        <a:prstGeom prst="borderCallout1">
          <a:avLst>
            <a:gd name="adj1" fmla="val 21628"/>
            <a:gd name="adj2" fmla="val -1491"/>
            <a:gd name="adj3" fmla="val 93738"/>
            <a:gd name="adj4" fmla="val -4967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276225</xdr:colOff>
      <xdr:row>15</xdr:row>
      <xdr:rowOff>57151</xdr:rowOff>
    </xdr:from>
    <xdr:to>
      <xdr:col>43</xdr:col>
      <xdr:colOff>285750</xdr:colOff>
      <xdr:row>23</xdr:row>
      <xdr:rowOff>38101</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934825" y="3419476"/>
          <a:ext cx="2752725" cy="1504950"/>
        </a:xfrm>
        <a:prstGeom prst="wedgeRectCallout">
          <a:avLst>
            <a:gd name="adj1" fmla="val -205124"/>
            <a:gd name="adj2" fmla="val 431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39</xdr:col>
      <xdr:colOff>85725</xdr:colOff>
      <xdr:row>30</xdr:row>
      <xdr:rowOff>200025</xdr:rowOff>
    </xdr:from>
    <xdr:to>
      <xdr:col>41</xdr:col>
      <xdr:colOff>0</xdr:colOff>
      <xdr:row>36</xdr:row>
      <xdr:rowOff>190500</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1744325" y="6400800"/>
          <a:ext cx="1285875" cy="1057275"/>
        </a:xfrm>
        <a:prstGeom prst="borderCallout1">
          <a:avLst>
            <a:gd name="adj1" fmla="val 21628"/>
            <a:gd name="adj2" fmla="val -1491"/>
            <a:gd name="adj3" fmla="val -27076"/>
            <a:gd name="adj4" fmla="val -157078"/>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38</xdr:col>
      <xdr:colOff>47625</xdr:colOff>
      <xdr:row>38</xdr:row>
      <xdr:rowOff>38100</xdr:rowOff>
    </xdr:from>
    <xdr:to>
      <xdr:col>42</xdr:col>
      <xdr:colOff>57150</xdr:colOff>
      <xdr:row>41</xdr:row>
      <xdr:rowOff>104775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1020425" y="7724775"/>
          <a:ext cx="2752725" cy="695325"/>
        </a:xfrm>
        <a:prstGeom prst="wedgeRectCallout">
          <a:avLst>
            <a:gd name="adj1" fmla="val -155643"/>
            <a:gd name="adj2" fmla="val -24728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123825</xdr:colOff>
      <xdr:row>29</xdr:row>
      <xdr:rowOff>9525</xdr:rowOff>
    </xdr:from>
    <xdr:to>
      <xdr:col>33</xdr:col>
      <xdr:colOff>533400</xdr:colOff>
      <xdr:row>32</xdr:row>
      <xdr:rowOff>0</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667625" y="6000750"/>
          <a:ext cx="409575" cy="428625"/>
        </a:xfrm>
        <a:prstGeom prst="rightBrace">
          <a:avLst>
            <a:gd name="adj1" fmla="val 17635"/>
            <a:gd name="adj2" fmla="val 8175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2909"/>
            <a:gd name="adj2" fmla="val -17247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33</xdr:col>
      <xdr:colOff>257176</xdr:colOff>
      <xdr:row>24</xdr:row>
      <xdr:rowOff>200025</xdr:rowOff>
    </xdr:from>
    <xdr:to>
      <xdr:col>33</xdr:col>
      <xdr:colOff>638176</xdr:colOff>
      <xdr:row>29</xdr:row>
      <xdr:rowOff>0</xdr:rowOff>
    </xdr:to>
    <xdr:sp macro="" textlink="">
      <xdr:nvSpPr>
        <xdr:cNvPr id="11" name="右中かっこ 10">
          <a:extLst>
            <a:ext uri="{FF2B5EF4-FFF2-40B4-BE49-F238E27FC236}">
              <a16:creationId xmlns:a16="http://schemas.microsoft.com/office/drawing/2014/main" id="{00000000-0008-0000-0500-00000B000000}"/>
            </a:ext>
          </a:extLst>
        </xdr:cNvPr>
        <xdr:cNvSpPr/>
      </xdr:nvSpPr>
      <xdr:spPr bwMode="auto">
        <a:xfrm flipH="1">
          <a:off x="7800976" y="5143500"/>
          <a:ext cx="381000" cy="847725"/>
        </a:xfrm>
        <a:prstGeom prst="rightBrace">
          <a:avLst>
            <a:gd name="adj1" fmla="val 17635"/>
            <a:gd name="adj2" fmla="val 77308"/>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171450</xdr:colOff>
      <xdr:row>25</xdr:row>
      <xdr:rowOff>66674</xdr:rowOff>
    </xdr:from>
    <xdr:to>
      <xdr:col>39</xdr:col>
      <xdr:colOff>323850</xdr:colOff>
      <xdr:row>29</xdr:row>
      <xdr:rowOff>57150</xdr:rowOff>
    </xdr:to>
    <xdr:sp macro="" textlink="">
      <xdr:nvSpPr>
        <xdr:cNvPr id="15" name="左大かっこ 14">
          <a:extLst>
            <a:ext uri="{FF2B5EF4-FFF2-40B4-BE49-F238E27FC236}">
              <a16:creationId xmlns:a16="http://schemas.microsoft.com/office/drawing/2014/main" id="{00000000-0008-0000-0500-00000F000000}"/>
            </a:ext>
          </a:extLst>
        </xdr:cNvPr>
        <xdr:cNvSpPr/>
      </xdr:nvSpPr>
      <xdr:spPr>
        <a:xfrm>
          <a:off x="11830050" y="5219699"/>
          <a:ext cx="152400" cy="828676"/>
        </a:xfrm>
        <a:prstGeom prst="leftBracket">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371475</xdr:colOff>
      <xdr:row>25</xdr:row>
      <xdr:rowOff>19050</xdr:rowOff>
    </xdr:from>
    <xdr:to>
      <xdr:col>44</xdr:col>
      <xdr:colOff>809625</xdr:colOff>
      <xdr:row>29</xdr:row>
      <xdr:rowOff>114300</xdr:rowOff>
    </xdr:to>
    <xdr:sp macro="" textlink="">
      <xdr:nvSpPr>
        <xdr:cNvPr id="16" name="吹き出し: 四角形 15">
          <a:extLst>
            <a:ext uri="{FF2B5EF4-FFF2-40B4-BE49-F238E27FC236}">
              <a16:creationId xmlns:a16="http://schemas.microsoft.com/office/drawing/2014/main" id="{00000000-0008-0000-0500-000010000000}"/>
            </a:ext>
          </a:extLst>
        </xdr:cNvPr>
        <xdr:cNvSpPr/>
      </xdr:nvSpPr>
      <xdr:spPr bwMode="auto">
        <a:xfrm>
          <a:off x="12030075" y="5172075"/>
          <a:ext cx="3867150" cy="9334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前願が弊社の場合、下段の</a:t>
          </a:r>
          <a:r>
            <a:rPr kumimoji="1" lang="en-US" altLang="ja-JP" sz="1400" b="1">
              <a:solidFill>
                <a:srgbClr val="FF0000"/>
              </a:solidFill>
            </a:rPr>
            <a:t>5</a:t>
          </a:r>
          <a:r>
            <a:rPr kumimoji="1" lang="ja-JP" altLang="en-US" sz="1400" b="1">
              <a:solidFill>
                <a:srgbClr val="FF0000"/>
              </a:solidFill>
            </a:rPr>
            <a:t>つのセルから必要情報を選択・入力すると、交付番号が表示されます。</a:t>
          </a:r>
          <a:endParaRPr kumimoji="1" lang="en-US" altLang="ja-JP" sz="1400" b="1">
            <a:solidFill>
              <a:srgbClr val="FF0000"/>
            </a:solidFill>
          </a:endParaRPr>
        </a:p>
        <a:p>
          <a:pPr algn="l"/>
          <a:r>
            <a:rPr kumimoji="1" lang="ja-JP" altLang="en-US" sz="1400" b="1">
              <a:solidFill>
                <a:srgbClr val="FF0000"/>
              </a:solidFill>
            </a:rPr>
            <a:t>他社の場合は上段に入力してください。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61.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1.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1.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2.xml"/><Relationship Id="rId1" Type="http://schemas.openxmlformats.org/officeDocument/2006/relationships/printerSettings" Target="../printerSettings/printerSettings68.bin"/><Relationship Id="rId4" Type="http://schemas.openxmlformats.org/officeDocument/2006/relationships/comments" Target="../comments23.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9"/>
  <sheetViews>
    <sheetView tabSelected="1" view="pageBreakPreview" zoomScaleNormal="100" zoomScaleSheetLayoutView="100" workbookViewId="0"/>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D1" s="1089" t="s">
        <v>4544</v>
      </c>
      <c r="AE1" s="269" t="s">
        <v>3885</v>
      </c>
      <c r="AF1" s="269" t="s">
        <v>3886</v>
      </c>
    </row>
    <row r="2" spans="1:39" ht="15" customHeight="1" thickBot="1">
      <c r="AC2" s="270" t="s">
        <v>4548</v>
      </c>
      <c r="AD2" s="270" t="s">
        <v>4547</v>
      </c>
      <c r="AE2" s="270" t="s">
        <v>4547</v>
      </c>
      <c r="AF2" s="270" t="s">
        <v>4547</v>
      </c>
    </row>
    <row r="3" spans="1:39" ht="15" customHeight="1">
      <c r="A3" s="1103" t="s">
        <v>2497</v>
      </c>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row>
    <row r="4" spans="1:39" ht="15" customHeight="1">
      <c r="A4" s="1103"/>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row>
    <row r="5" spans="1:39" ht="15" customHeight="1">
      <c r="A5" s="1103"/>
      <c r="B5" s="1103"/>
      <c r="C5" s="1103"/>
      <c r="D5" s="1103"/>
      <c r="E5" s="1103"/>
      <c r="F5" s="1103"/>
      <c r="G5" s="1103"/>
      <c r="H5" s="1103"/>
      <c r="I5" s="1103"/>
      <c r="J5" s="1103"/>
      <c r="K5" s="1103"/>
      <c r="L5" s="1103"/>
      <c r="M5" s="1103"/>
      <c r="N5" s="1103"/>
      <c r="O5" s="1103"/>
      <c r="P5" s="1103"/>
      <c r="Q5" s="1103"/>
      <c r="R5" s="1103"/>
      <c r="S5" s="1103"/>
      <c r="T5" s="1103"/>
      <c r="U5" s="1103"/>
      <c r="V5" s="1103"/>
      <c r="W5" s="1103"/>
      <c r="X5" s="1103"/>
      <c r="Y5" s="1103"/>
      <c r="Z5" s="1103"/>
      <c r="AA5" s="1103"/>
    </row>
    <row r="6" spans="1:39" ht="15" customHeight="1">
      <c r="A6" s="1103"/>
      <c r="B6" s="1103"/>
      <c r="C6" s="1103"/>
      <c r="D6" s="1103"/>
      <c r="E6" s="1103"/>
      <c r="F6" s="1103"/>
      <c r="G6" s="1103"/>
      <c r="H6" s="1103"/>
      <c r="I6" s="1103"/>
      <c r="J6" s="1103"/>
      <c r="K6" s="1103"/>
      <c r="L6" s="1103"/>
      <c r="M6" s="1103"/>
      <c r="N6" s="1103"/>
      <c r="O6" s="1103"/>
      <c r="P6" s="1103"/>
      <c r="Q6" s="1103"/>
      <c r="R6" s="1103"/>
      <c r="S6" s="1103"/>
      <c r="T6" s="1103"/>
      <c r="U6" s="1103"/>
      <c r="V6" s="1103"/>
      <c r="W6" s="1103"/>
      <c r="X6" s="1103"/>
      <c r="Y6" s="1103"/>
      <c r="Z6" s="1103"/>
      <c r="AA6" s="1103"/>
    </row>
    <row r="7" spans="1:39" ht="15" customHeight="1">
      <c r="A7" s="271"/>
      <c r="B7" s="271"/>
      <c r="C7" s="271"/>
      <c r="D7" s="271"/>
      <c r="E7" s="271"/>
      <c r="F7" s="271"/>
      <c r="G7" s="271"/>
      <c r="H7" s="271"/>
      <c r="I7" s="271"/>
      <c r="J7" s="1104" t="s">
        <v>4549</v>
      </c>
      <c r="K7" s="1104"/>
      <c r="L7" s="1104"/>
      <c r="M7" s="1104"/>
      <c r="N7" s="1104"/>
      <c r="O7" s="1104"/>
      <c r="P7" s="1104"/>
      <c r="Q7" s="1104"/>
      <c r="R7" s="1104"/>
      <c r="S7" s="271"/>
      <c r="T7" s="271"/>
      <c r="U7" s="271"/>
      <c r="V7" s="271"/>
      <c r="W7" s="271"/>
      <c r="X7" s="271"/>
      <c r="Y7" s="271"/>
      <c r="Z7" s="271"/>
      <c r="AA7" s="271"/>
    </row>
    <row r="8" spans="1:39" ht="15" customHeight="1"/>
    <row r="9" spans="1:39" ht="15" customHeight="1">
      <c r="A9" s="1105" t="s">
        <v>2498</v>
      </c>
      <c r="B9" s="1105"/>
      <c r="C9" s="1105"/>
      <c r="D9" s="1105"/>
      <c r="E9" s="1105"/>
      <c r="F9" s="1105"/>
      <c r="G9" s="1105"/>
      <c r="H9" s="1105"/>
      <c r="I9" s="1105"/>
      <c r="J9" s="1105"/>
      <c r="K9" s="1105"/>
      <c r="L9" s="1105"/>
      <c r="M9" s="1105"/>
      <c r="N9" s="1105"/>
      <c r="O9" s="1105"/>
      <c r="P9" s="1105"/>
      <c r="Q9" s="1105"/>
      <c r="R9" s="1105"/>
      <c r="S9" s="1105"/>
      <c r="T9" s="1105"/>
      <c r="U9" s="1105"/>
      <c r="V9" s="1105"/>
      <c r="W9" s="1105"/>
      <c r="X9" s="1105"/>
      <c r="Y9" s="1105"/>
      <c r="Z9" s="1105"/>
      <c r="AA9" s="1105"/>
    </row>
    <row r="10" spans="1:39" ht="15" customHeight="1">
      <c r="A10" s="1105"/>
      <c r="B10" s="1105"/>
      <c r="C10" s="1105"/>
      <c r="D10" s="1105"/>
      <c r="E10" s="1105"/>
      <c r="F10" s="1105"/>
      <c r="G10" s="1105"/>
      <c r="H10" s="1105"/>
      <c r="I10" s="1105"/>
      <c r="J10" s="1105"/>
      <c r="K10" s="1105"/>
      <c r="L10" s="1105"/>
      <c r="M10" s="1105"/>
      <c r="N10" s="1105"/>
      <c r="O10" s="1105"/>
      <c r="P10" s="1105"/>
      <c r="Q10" s="1105"/>
      <c r="R10" s="1105"/>
      <c r="S10" s="1105"/>
      <c r="T10" s="1105"/>
      <c r="U10" s="1105"/>
      <c r="V10" s="1105"/>
      <c r="W10" s="1105"/>
      <c r="X10" s="1105"/>
      <c r="Y10" s="1105"/>
      <c r="Z10" s="1105"/>
      <c r="AA10" s="1105"/>
    </row>
    <row r="11" spans="1:39" ht="15" customHeight="1">
      <c r="A11" s="1105"/>
      <c r="B11" s="1105"/>
      <c r="C11" s="1105"/>
      <c r="D11" s="1105"/>
      <c r="E11" s="1105"/>
      <c r="F11" s="1105"/>
      <c r="G11" s="1105"/>
      <c r="H11" s="1105"/>
      <c r="I11" s="1105"/>
      <c r="J11" s="1105"/>
      <c r="K11" s="1105"/>
      <c r="L11" s="1105"/>
      <c r="M11" s="1105"/>
      <c r="N11" s="1105"/>
      <c r="O11" s="1105"/>
      <c r="P11" s="1105"/>
      <c r="Q11" s="1105"/>
      <c r="R11" s="1105"/>
      <c r="S11" s="1105"/>
      <c r="T11" s="1105"/>
      <c r="U11" s="1105"/>
      <c r="V11" s="1105"/>
      <c r="W11" s="1105"/>
      <c r="X11" s="1105"/>
      <c r="Y11" s="1105"/>
      <c r="Z11" s="1105"/>
      <c r="AA11" s="1105"/>
    </row>
    <row r="12" spans="1:39" ht="15" customHeight="1">
      <c r="A12" s="1105"/>
      <c r="B12" s="1105"/>
      <c r="C12" s="1105"/>
      <c r="D12" s="1105"/>
      <c r="E12" s="1105"/>
      <c r="F12" s="1105"/>
      <c r="G12" s="1105"/>
      <c r="H12" s="1105"/>
      <c r="I12" s="1105"/>
      <c r="J12" s="1105"/>
      <c r="K12" s="1105"/>
      <c r="L12" s="1105"/>
      <c r="M12" s="1105"/>
      <c r="N12" s="1105"/>
      <c r="O12" s="1105"/>
      <c r="P12" s="1105"/>
      <c r="Q12" s="1105"/>
      <c r="R12" s="1105"/>
      <c r="S12" s="1105"/>
      <c r="T12" s="1105"/>
      <c r="U12" s="1105"/>
      <c r="V12" s="1105"/>
      <c r="W12" s="1105"/>
      <c r="X12" s="1105"/>
      <c r="Y12" s="1105"/>
      <c r="Z12" s="1105"/>
      <c r="AA12" s="1105"/>
    </row>
    <row r="13" spans="1:39" ht="15" customHeight="1">
      <c r="A13" s="1105"/>
      <c r="B13" s="1105"/>
      <c r="C13" s="1105"/>
      <c r="D13" s="1105"/>
      <c r="E13" s="1105"/>
      <c r="F13" s="1105"/>
      <c r="G13" s="1105"/>
      <c r="H13" s="1105"/>
      <c r="I13" s="1105"/>
      <c r="J13" s="1105"/>
      <c r="K13" s="1105"/>
      <c r="L13" s="1105"/>
      <c r="M13" s="1105"/>
      <c r="N13" s="1105"/>
      <c r="O13" s="1105"/>
      <c r="P13" s="1105"/>
      <c r="Q13" s="1105"/>
      <c r="R13" s="1105"/>
      <c r="S13" s="1105"/>
      <c r="T13" s="1105"/>
      <c r="U13" s="1105"/>
      <c r="V13" s="1105"/>
      <c r="W13" s="1105"/>
      <c r="X13" s="1105"/>
      <c r="Y13" s="1105"/>
      <c r="Z13" s="1105"/>
      <c r="AA13" s="1105"/>
    </row>
    <row r="14" spans="1:39" ht="15" customHeight="1">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c r="W14" s="1105"/>
      <c r="X14" s="1105"/>
      <c r="Y14" s="1105"/>
      <c r="Z14" s="1105"/>
      <c r="AA14" s="1105"/>
    </row>
    <row r="15" spans="1:39" ht="15" customHeight="1">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c r="W15" s="1105"/>
      <c r="X15" s="1105"/>
      <c r="Y15" s="1105"/>
      <c r="Z15" s="1105"/>
      <c r="AA15" s="1105"/>
    </row>
    <row r="16" spans="1:39" ht="15" customHeight="1">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c r="W16" s="1105"/>
      <c r="X16" s="1105"/>
      <c r="Y16" s="1105"/>
      <c r="Z16" s="1105"/>
      <c r="AA16" s="1105"/>
      <c r="AC16" s="273"/>
      <c r="AD16" s="273"/>
      <c r="AE16" s="273"/>
      <c r="AF16" s="273"/>
      <c r="AG16" s="273"/>
      <c r="AH16" s="273"/>
      <c r="AI16" s="273"/>
      <c r="AJ16" s="273"/>
      <c r="AK16" s="273"/>
      <c r="AL16" s="273"/>
      <c r="AM16" s="273"/>
    </row>
    <row r="17" spans="1:39" ht="15" customHeight="1">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c r="W17" s="1105"/>
      <c r="X17" s="1105"/>
      <c r="Y17" s="1105"/>
      <c r="Z17" s="1105"/>
      <c r="AA17" s="1105"/>
      <c r="AC17" s="273"/>
      <c r="AD17" s="273"/>
      <c r="AE17" s="273"/>
      <c r="AF17" s="273"/>
      <c r="AG17" s="273"/>
      <c r="AH17" s="273"/>
      <c r="AI17" s="273"/>
      <c r="AJ17" s="273"/>
      <c r="AK17" s="273"/>
      <c r="AL17" s="273"/>
      <c r="AM17" s="273"/>
    </row>
    <row r="18" spans="1:39" ht="15" customHeight="1">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c r="W18" s="1105"/>
      <c r="X18" s="1105"/>
      <c r="Y18" s="1105"/>
      <c r="Z18" s="1105"/>
      <c r="AA18" s="1105"/>
      <c r="AC18" s="273"/>
      <c r="AD18" s="273"/>
      <c r="AE18" s="273"/>
      <c r="AF18" s="273"/>
      <c r="AG18" s="273"/>
      <c r="AH18" s="273"/>
      <c r="AI18" s="273"/>
      <c r="AJ18" s="273"/>
      <c r="AK18" s="273"/>
      <c r="AL18" s="273"/>
      <c r="AM18" s="273"/>
    </row>
    <row r="19" spans="1:39" ht="15" customHeight="1">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c r="W19" s="1105"/>
      <c r="X19" s="1105"/>
      <c r="Y19" s="1105"/>
      <c r="Z19" s="1105"/>
      <c r="AA19" s="1105"/>
      <c r="AC19" s="273"/>
      <c r="AD19" s="273"/>
      <c r="AE19" s="273"/>
      <c r="AF19" s="273"/>
      <c r="AG19" s="273"/>
      <c r="AH19" s="273"/>
      <c r="AI19" s="273"/>
      <c r="AJ19" s="273"/>
      <c r="AK19" s="273"/>
      <c r="AL19" s="273"/>
      <c r="AM19" s="273"/>
    </row>
    <row r="20" spans="1:39" ht="15" customHeight="1">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c r="W20" s="1105"/>
      <c r="X20" s="1105"/>
      <c r="Y20" s="1105"/>
      <c r="Z20" s="1105"/>
      <c r="AA20" s="1105"/>
      <c r="AC20" s="273"/>
      <c r="AD20" s="273"/>
      <c r="AE20" s="273"/>
      <c r="AF20" s="273"/>
      <c r="AG20" s="273"/>
      <c r="AH20" s="273"/>
      <c r="AI20" s="273"/>
      <c r="AJ20" s="273"/>
      <c r="AK20" s="273"/>
      <c r="AL20" s="273"/>
      <c r="AM20" s="273"/>
    </row>
    <row r="21" spans="1:39" ht="15" customHeight="1">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c r="W21" s="1105"/>
      <c r="X21" s="1105"/>
      <c r="Y21" s="1105"/>
      <c r="Z21" s="1105"/>
      <c r="AA21" s="1105"/>
      <c r="AC21" s="273"/>
      <c r="AD21" s="273"/>
      <c r="AE21" s="273"/>
      <c r="AF21" s="273"/>
      <c r="AG21" s="273"/>
      <c r="AH21" s="273"/>
      <c r="AI21" s="273"/>
      <c r="AJ21" s="273"/>
      <c r="AK21" s="273"/>
      <c r="AL21" s="273"/>
      <c r="AM21" s="273"/>
    </row>
    <row r="22" spans="1:39" ht="15" customHeight="1">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c r="W22" s="1105"/>
      <c r="X22" s="1105"/>
      <c r="Y22" s="1105"/>
      <c r="Z22" s="1105"/>
      <c r="AA22" s="1105"/>
      <c r="AC22" s="273"/>
      <c r="AD22" s="273"/>
      <c r="AE22" s="273"/>
      <c r="AF22" s="273"/>
      <c r="AG22" s="273"/>
      <c r="AH22" s="273"/>
      <c r="AI22" s="273"/>
      <c r="AJ22" s="273"/>
      <c r="AK22" s="273"/>
      <c r="AL22" s="273"/>
      <c r="AM22" s="273"/>
    </row>
    <row r="23" spans="1:39" ht="15" customHeight="1">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c r="W23" s="1105"/>
      <c r="X23" s="1105"/>
      <c r="Y23" s="1105"/>
      <c r="Z23" s="1105"/>
      <c r="AA23" s="1105"/>
      <c r="AC23" s="273"/>
      <c r="AD23" s="273"/>
      <c r="AE23" s="273"/>
      <c r="AF23" s="273"/>
      <c r="AG23" s="273"/>
      <c r="AH23" s="273"/>
      <c r="AI23" s="273"/>
      <c r="AJ23" s="273"/>
      <c r="AK23" s="273"/>
      <c r="AL23" s="273"/>
      <c r="AM23" s="273"/>
    </row>
    <row r="24" spans="1:39" ht="15" customHeight="1">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c r="W24" s="1105"/>
      <c r="X24" s="1105"/>
      <c r="Y24" s="1105"/>
      <c r="Z24" s="1105"/>
      <c r="AA24" s="1105"/>
      <c r="AC24" s="273"/>
      <c r="AD24" s="273"/>
      <c r="AE24" s="273"/>
      <c r="AF24" s="273"/>
      <c r="AG24" s="273"/>
      <c r="AH24" s="273"/>
      <c r="AI24" s="273"/>
      <c r="AJ24" s="273"/>
      <c r="AK24" s="273"/>
      <c r="AL24" s="273"/>
      <c r="AM24" s="273"/>
    </row>
    <row r="25" spans="1:39" ht="15" customHeight="1">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c r="W25" s="1105"/>
      <c r="X25" s="1105"/>
      <c r="Y25" s="1105"/>
      <c r="Z25" s="1105"/>
      <c r="AA25" s="1105"/>
      <c r="AC25" s="273"/>
      <c r="AD25" s="273"/>
      <c r="AE25" s="273"/>
      <c r="AF25" s="273"/>
      <c r="AG25" s="273"/>
      <c r="AH25" s="273"/>
      <c r="AI25" s="273"/>
      <c r="AJ25" s="273"/>
      <c r="AK25" s="273"/>
      <c r="AL25" s="273"/>
      <c r="AM25" s="273"/>
    </row>
    <row r="26" spans="1:39" ht="15" customHeight="1">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c r="W26" s="1105"/>
      <c r="X26" s="1105"/>
      <c r="Y26" s="1105"/>
      <c r="Z26" s="1105"/>
      <c r="AA26" s="1105"/>
    </row>
    <row r="27" spans="1:39" ht="15" customHeight="1">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c r="W27" s="1105"/>
      <c r="X27" s="1105"/>
      <c r="Y27" s="1105"/>
      <c r="Z27" s="1105"/>
      <c r="AA27" s="1105"/>
    </row>
    <row r="28" spans="1:39" ht="15" customHeight="1">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c r="W28" s="1105"/>
      <c r="X28" s="1105"/>
      <c r="Y28" s="1105"/>
      <c r="Z28" s="1105"/>
      <c r="AA28" s="1105"/>
    </row>
    <row r="29" spans="1:39" ht="15" customHeight="1">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c r="W29" s="1105"/>
      <c r="X29" s="1105"/>
      <c r="Y29" s="1105"/>
      <c r="Z29" s="1105"/>
      <c r="AA29" s="1105"/>
      <c r="AC29" s="274" t="s">
        <v>2499</v>
      </c>
    </row>
    <row r="30" spans="1:39" ht="15" customHeight="1">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c r="W30" s="1105"/>
      <c r="X30" s="1105"/>
      <c r="Y30" s="1105"/>
      <c r="Z30" s="1105"/>
      <c r="AA30" s="1105"/>
      <c r="AC30" s="1106" t="s">
        <v>2500</v>
      </c>
      <c r="AD30" s="1107"/>
      <c r="AE30" s="1107"/>
      <c r="AF30" s="1107"/>
      <c r="AG30" s="1107"/>
      <c r="AH30" s="1107"/>
      <c r="AI30" s="1107"/>
      <c r="AJ30" s="1107"/>
    </row>
    <row r="31" spans="1:39" ht="15" customHeight="1">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c r="W31" s="1105"/>
      <c r="X31" s="1105"/>
      <c r="Y31" s="1105"/>
      <c r="Z31" s="1105"/>
      <c r="AA31" s="1105"/>
    </row>
    <row r="32" spans="1:39" ht="15" customHeight="1">
      <c r="A32" s="1105"/>
      <c r="B32" s="1105"/>
      <c r="C32" s="1105"/>
      <c r="D32" s="1105"/>
      <c r="E32" s="1105"/>
      <c r="F32" s="1105"/>
      <c r="G32" s="1105"/>
      <c r="H32" s="1105"/>
      <c r="I32" s="1105"/>
      <c r="J32" s="1105"/>
      <c r="K32" s="1105"/>
      <c r="L32" s="1105"/>
      <c r="M32" s="1105"/>
      <c r="N32" s="1105"/>
      <c r="O32" s="1105"/>
      <c r="P32" s="1105"/>
      <c r="Q32" s="1105"/>
      <c r="R32" s="1105"/>
      <c r="S32" s="1105"/>
      <c r="T32" s="1105"/>
      <c r="U32" s="1105"/>
      <c r="V32" s="1105"/>
      <c r="W32" s="1105"/>
      <c r="X32" s="1105"/>
      <c r="Y32" s="1105"/>
      <c r="Z32" s="1105"/>
      <c r="AA32" s="1105"/>
    </row>
    <row r="33" spans="1:27" ht="15" customHeight="1">
      <c r="A33" s="1105"/>
      <c r="B33" s="1105"/>
      <c r="C33" s="1105"/>
      <c r="D33" s="1105"/>
      <c r="E33" s="1105"/>
      <c r="F33" s="1105"/>
      <c r="G33" s="1105"/>
      <c r="H33" s="1105"/>
      <c r="I33" s="1105"/>
      <c r="J33" s="1105"/>
      <c r="K33" s="1105"/>
      <c r="L33" s="1105"/>
      <c r="M33" s="1105"/>
      <c r="N33" s="1105"/>
      <c r="O33" s="1105"/>
      <c r="P33" s="1105"/>
      <c r="Q33" s="1105"/>
      <c r="R33" s="1105"/>
      <c r="S33" s="1105"/>
      <c r="T33" s="1105"/>
      <c r="U33" s="1105"/>
      <c r="V33" s="1105"/>
      <c r="W33" s="1105"/>
      <c r="X33" s="1105"/>
      <c r="Y33" s="1105"/>
      <c r="Z33" s="1105"/>
      <c r="AA33" s="1105"/>
    </row>
    <row r="34" spans="1:27" ht="15" customHeight="1">
      <c r="A34" s="1105"/>
      <c r="B34" s="1105"/>
      <c r="C34" s="1105"/>
      <c r="D34" s="1105"/>
      <c r="E34" s="1105"/>
      <c r="F34" s="1105"/>
      <c r="G34" s="1105"/>
      <c r="H34" s="1105"/>
      <c r="I34" s="1105"/>
      <c r="J34" s="1105"/>
      <c r="K34" s="1105"/>
      <c r="L34" s="1105"/>
      <c r="M34" s="1105"/>
      <c r="N34" s="1105"/>
      <c r="O34" s="1105"/>
      <c r="P34" s="1105"/>
      <c r="Q34" s="1105"/>
      <c r="R34" s="1105"/>
      <c r="S34" s="1105"/>
      <c r="T34" s="1105"/>
      <c r="U34" s="1105"/>
      <c r="V34" s="1105"/>
      <c r="W34" s="1105"/>
      <c r="X34" s="1105"/>
      <c r="Y34" s="1105"/>
      <c r="Z34" s="1105"/>
      <c r="AA34" s="1105"/>
    </row>
    <row r="35" spans="1:27" ht="20.25" customHeight="1">
      <c r="A35" s="1109" t="s">
        <v>2501</v>
      </c>
      <c r="B35" s="1109"/>
      <c r="C35" s="1109"/>
      <c r="D35" s="1109"/>
      <c r="E35" s="1109"/>
      <c r="F35" s="1109"/>
      <c r="G35" s="1109"/>
      <c r="H35" s="1109"/>
      <c r="I35" s="1109"/>
      <c r="J35" s="1109"/>
      <c r="K35" s="1109"/>
      <c r="L35" s="1109"/>
      <c r="M35" s="1110" t="s">
        <v>2502</v>
      </c>
      <c r="N35" s="1110"/>
      <c r="O35" s="1110"/>
      <c r="P35" s="1110"/>
      <c r="Q35" s="1110"/>
      <c r="R35" s="1110"/>
      <c r="S35" s="1110"/>
      <c r="T35" s="1110"/>
      <c r="U35" s="1110"/>
      <c r="V35" s="1110"/>
      <c r="W35" s="1110"/>
      <c r="X35" s="1110"/>
      <c r="Y35" s="1110"/>
      <c r="Z35" s="1110"/>
      <c r="AA35" s="1110"/>
    </row>
    <row r="36" spans="1:27" ht="20.25" customHeight="1">
      <c r="A36" s="1108" t="s">
        <v>2503</v>
      </c>
      <c r="B36" s="1108"/>
      <c r="C36" s="1108"/>
      <c r="D36" s="1108"/>
      <c r="E36" s="1108"/>
      <c r="F36" s="1108"/>
      <c r="G36" s="1108"/>
      <c r="H36" s="1108"/>
      <c r="I36" s="1108"/>
      <c r="J36" s="1108"/>
      <c r="K36" s="1108"/>
      <c r="L36" s="1108"/>
      <c r="M36" s="1108"/>
      <c r="N36" s="1108"/>
      <c r="O36" s="1108"/>
      <c r="P36" s="1108"/>
      <c r="Q36" s="1108"/>
      <c r="R36" s="1108"/>
      <c r="S36" s="1108"/>
      <c r="T36" s="1108"/>
      <c r="U36" s="1108"/>
      <c r="V36" s="1108"/>
      <c r="W36" s="1108"/>
      <c r="X36" s="1108"/>
      <c r="Y36" s="1108"/>
      <c r="Z36" s="1108"/>
      <c r="AA36" s="1108"/>
    </row>
    <row r="37" spans="1:27" ht="15" customHeight="1"/>
    <row r="38" spans="1:27" ht="18.75">
      <c r="A38" s="1101" t="s">
        <v>2504</v>
      </c>
      <c r="B38" s="1101"/>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1"/>
      <c r="Y38" s="1101"/>
      <c r="Z38" s="1101"/>
      <c r="AA38" s="1101"/>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1090" t="s">
        <v>2505</v>
      </c>
      <c r="C41" s="1090"/>
      <c r="D41" s="1090"/>
      <c r="E41" s="1090"/>
      <c r="F41" s="275"/>
      <c r="H41" s="1090" t="s">
        <v>2506</v>
      </c>
      <c r="I41" s="1090"/>
      <c r="J41" s="1090"/>
      <c r="K41" s="275"/>
      <c r="P41" s="1102" t="s">
        <v>2507</v>
      </c>
      <c r="Q41" s="1102"/>
      <c r="R41" s="1102"/>
      <c r="V41" s="1090" t="s">
        <v>2508</v>
      </c>
      <c r="W41" s="1090"/>
      <c r="X41" s="1090"/>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1090" t="s">
        <v>2509</v>
      </c>
      <c r="C43" s="1090"/>
      <c r="D43" s="1090"/>
      <c r="E43" s="1090"/>
      <c r="F43" s="1090"/>
      <c r="G43" s="1090"/>
      <c r="H43" s="1090"/>
      <c r="I43" s="1090"/>
      <c r="J43" s="1090"/>
      <c r="K43" s="1090"/>
      <c r="L43" s="276"/>
      <c r="Q43" s="1090" t="s">
        <v>2510</v>
      </c>
      <c r="R43" s="1090"/>
      <c r="S43" s="1090"/>
      <c r="T43" s="1090"/>
      <c r="U43" s="1090"/>
      <c r="V43" s="1090"/>
      <c r="W43" s="1090"/>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1090" t="s">
        <v>2511</v>
      </c>
      <c r="C45" s="1090"/>
      <c r="D45" s="1090"/>
      <c r="E45" s="1090"/>
      <c r="F45" s="1090"/>
      <c r="G45" s="1090"/>
      <c r="H45" s="1090"/>
      <c r="I45" s="1090"/>
      <c r="J45" s="1090"/>
      <c r="K45" s="1090"/>
      <c r="L45" s="1090"/>
      <c r="M45" s="1090"/>
      <c r="N45" s="1090"/>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1091" t="s">
        <v>2512</v>
      </c>
      <c r="B49" s="1092"/>
      <c r="C49" s="1092"/>
      <c r="D49" s="1092"/>
      <c r="E49" s="1092"/>
      <c r="F49" s="1092"/>
      <c r="G49" s="1092"/>
      <c r="H49" s="1092"/>
      <c r="I49" s="1092"/>
      <c r="J49" s="1092"/>
      <c r="K49" s="1092"/>
      <c r="L49" s="1092"/>
      <c r="M49" s="1092"/>
      <c r="N49" s="1092"/>
      <c r="O49" s="1092"/>
      <c r="P49" s="1092"/>
      <c r="Q49" s="1092"/>
      <c r="R49" s="1092"/>
      <c r="S49" s="1092"/>
      <c r="T49" s="1092"/>
      <c r="U49" s="1092"/>
      <c r="V49" s="1092"/>
      <c r="W49" s="1092"/>
      <c r="X49" s="1092"/>
      <c r="Y49" s="1092"/>
      <c r="Z49" s="1092"/>
      <c r="AA49" s="1093"/>
    </row>
    <row r="50" spans="1:27" ht="15" customHeight="1">
      <c r="A50" s="1094"/>
      <c r="B50" s="1095"/>
      <c r="C50" s="1095"/>
      <c r="D50" s="1095"/>
      <c r="E50" s="1095"/>
      <c r="F50" s="1095"/>
      <c r="G50" s="1095"/>
      <c r="H50" s="1095"/>
      <c r="I50" s="1095"/>
      <c r="J50" s="1095"/>
      <c r="K50" s="1095"/>
      <c r="L50" s="1095"/>
      <c r="M50" s="1095"/>
      <c r="N50" s="1095"/>
      <c r="O50" s="1095"/>
      <c r="P50" s="1095"/>
      <c r="Q50" s="1095"/>
      <c r="R50" s="1095"/>
      <c r="S50" s="1095"/>
      <c r="T50" s="1095"/>
      <c r="U50" s="1095"/>
      <c r="V50" s="1095"/>
      <c r="W50" s="1095"/>
      <c r="X50" s="1095"/>
      <c r="Y50" s="1095"/>
      <c r="Z50" s="1095"/>
      <c r="AA50" s="1096"/>
    </row>
    <row r="51" spans="1:27" ht="15" customHeight="1">
      <c r="A51" s="1094"/>
      <c r="B51" s="1095"/>
      <c r="C51" s="1095"/>
      <c r="D51" s="1095"/>
      <c r="E51" s="1095"/>
      <c r="F51" s="1095"/>
      <c r="G51" s="1095"/>
      <c r="H51" s="1095"/>
      <c r="I51" s="1095"/>
      <c r="J51" s="1095"/>
      <c r="K51" s="1095"/>
      <c r="L51" s="1095"/>
      <c r="M51" s="1095"/>
      <c r="N51" s="1095"/>
      <c r="O51" s="1095"/>
      <c r="P51" s="1095"/>
      <c r="Q51" s="1095"/>
      <c r="R51" s="1095"/>
      <c r="S51" s="1095"/>
      <c r="T51" s="1095"/>
      <c r="U51" s="1095"/>
      <c r="V51" s="1095"/>
      <c r="W51" s="1095"/>
      <c r="X51" s="1095"/>
      <c r="Y51" s="1095"/>
      <c r="Z51" s="1095"/>
      <c r="AA51" s="1096"/>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97" t="s">
        <v>2501</v>
      </c>
      <c r="B53" s="1098"/>
      <c r="C53" s="1098"/>
      <c r="D53" s="1098"/>
      <c r="E53" s="1098"/>
      <c r="F53" s="1098"/>
      <c r="G53" s="1098"/>
      <c r="H53" s="1098"/>
      <c r="I53" s="1098"/>
      <c r="J53" s="1098"/>
      <c r="K53" s="1098"/>
      <c r="L53" s="1098"/>
      <c r="M53" s="1099" t="s">
        <v>2502</v>
      </c>
      <c r="N53" s="1099"/>
      <c r="O53" s="1099"/>
      <c r="P53" s="1099"/>
      <c r="Q53" s="1099"/>
      <c r="R53" s="1099"/>
      <c r="S53" s="1099"/>
      <c r="T53" s="1099"/>
      <c r="U53" s="1099"/>
      <c r="V53" s="1099"/>
      <c r="W53" s="1099"/>
      <c r="X53" s="1099"/>
      <c r="Y53" s="1099"/>
      <c r="Z53" s="1099"/>
      <c r="AA53" s="1100"/>
    </row>
    <row r="54" spans="1:27" ht="15" customHeight="1"/>
    <row r="55" spans="1:27" ht="15" customHeight="1"/>
    <row r="56" spans="1:27" ht="15" customHeight="1"/>
    <row r="57" spans="1:27" ht="21">
      <c r="C57" s="1090" t="s">
        <v>2513</v>
      </c>
      <c r="D57" s="1090"/>
      <c r="E57" s="1090"/>
      <c r="F57" s="1090"/>
      <c r="G57" s="1090"/>
      <c r="H57" s="1090"/>
    </row>
    <row r="58" spans="1:27" ht="15" customHeight="1"/>
    <row r="59" spans="1:27" ht="21">
      <c r="C59" s="1090" t="s">
        <v>4530</v>
      </c>
      <c r="D59" s="1090"/>
      <c r="E59" s="1090"/>
      <c r="F59" s="1090"/>
      <c r="G59" s="1090"/>
      <c r="H59" s="1090"/>
    </row>
  </sheetData>
  <mergeCells count="20">
    <mergeCell ref="A3:AA6"/>
    <mergeCell ref="J7:R7"/>
    <mergeCell ref="A9:AA34"/>
    <mergeCell ref="AC30:AJ30"/>
    <mergeCell ref="A36:AA36"/>
    <mergeCell ref="A35:L35"/>
    <mergeCell ref="M35:AA35"/>
    <mergeCell ref="A38:AA38"/>
    <mergeCell ref="B41:E41"/>
    <mergeCell ref="H41:J41"/>
    <mergeCell ref="P41:R41"/>
    <mergeCell ref="V41:X41"/>
    <mergeCell ref="C59:H59"/>
    <mergeCell ref="C57:H57"/>
    <mergeCell ref="B43:K43"/>
    <mergeCell ref="Q43:W43"/>
    <mergeCell ref="B45:N45"/>
    <mergeCell ref="A49:AA51"/>
    <mergeCell ref="A53:L53"/>
    <mergeCell ref="M53:AA53"/>
  </mergeCells>
  <phoneticPr fontId="1"/>
  <dataValidations count="3">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32D38787-C46D-4380-ADB6-FA8D4A0E0BA4}">
      <formula1>"ダイレクトクラウドボックス,ファイル送信サービス,紙面"</formula1>
    </dataValidation>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ED0F8482-4BAE-45A3-BC98-14632FB34DDC}">
      <formula1>"有"</formula1>
    </dataValidation>
    <dataValidation type="list" allowBlank="1" showInputMessage="1" showErrorMessage="1" sqref="AD2:AF2" xr:uid="{64E65BF6-6248-4D9B-866C-E8DA297BF7DF}">
      <formula1>"電子交付,紙交付"</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 ref="C59" location="第一面!A1" display="申請書" xr:uid="{C4CBC6FC-B4C3-4A3F-ACA8-5510294ED6BD}"/>
    <hyperlink ref="C59:F59" location="建築物データ!A1" display="建築物データ" xr:uid="{EFF73E7D-E947-459B-A85D-E122FA617BF5}"/>
    <hyperlink ref="C59:H59" location="ゲスト登録!A1" display="ゲスト登録" xr:uid="{FBB749AB-2618-46C1-A358-47F5D5161E1B}"/>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9" customWidth="1"/>
    <col min="30" max="256" width="9" style="409"/>
    <col min="257" max="285" width="3" style="409" customWidth="1"/>
    <col min="286" max="512" width="9" style="409"/>
    <col min="513" max="541" width="3" style="409" customWidth="1"/>
    <col min="542" max="768" width="9" style="409"/>
    <col min="769" max="797" width="3" style="409" customWidth="1"/>
    <col min="798" max="1024" width="9" style="409"/>
    <col min="1025" max="1053" width="3" style="409" customWidth="1"/>
    <col min="1054" max="1280" width="9" style="409"/>
    <col min="1281" max="1309" width="3" style="409" customWidth="1"/>
    <col min="1310" max="1536" width="9" style="409"/>
    <col min="1537" max="1565" width="3" style="409" customWidth="1"/>
    <col min="1566" max="1792" width="9" style="409"/>
    <col min="1793" max="1821" width="3" style="409" customWidth="1"/>
    <col min="1822" max="2048" width="9" style="409"/>
    <col min="2049" max="2077" width="3" style="409" customWidth="1"/>
    <col min="2078" max="2304" width="9" style="409"/>
    <col min="2305" max="2333" width="3" style="409" customWidth="1"/>
    <col min="2334" max="2560" width="9" style="409"/>
    <col min="2561" max="2589" width="3" style="409" customWidth="1"/>
    <col min="2590" max="2816" width="9" style="409"/>
    <col min="2817" max="2845" width="3" style="409" customWidth="1"/>
    <col min="2846" max="3072" width="9" style="409"/>
    <col min="3073" max="3101" width="3" style="409" customWidth="1"/>
    <col min="3102" max="3328" width="9" style="409"/>
    <col min="3329" max="3357" width="3" style="409" customWidth="1"/>
    <col min="3358" max="3584" width="9" style="409"/>
    <col min="3585" max="3613" width="3" style="409" customWidth="1"/>
    <col min="3614" max="3840" width="9" style="409"/>
    <col min="3841" max="3869" width="3" style="409" customWidth="1"/>
    <col min="3870" max="4096" width="9" style="409"/>
    <col min="4097" max="4125" width="3" style="409" customWidth="1"/>
    <col min="4126" max="4352" width="9" style="409"/>
    <col min="4353" max="4381" width="3" style="409" customWidth="1"/>
    <col min="4382" max="4608" width="9" style="409"/>
    <col min="4609" max="4637" width="3" style="409" customWidth="1"/>
    <col min="4638" max="4864" width="9" style="409"/>
    <col min="4865" max="4893" width="3" style="409" customWidth="1"/>
    <col min="4894" max="5120" width="9" style="409"/>
    <col min="5121" max="5149" width="3" style="409" customWidth="1"/>
    <col min="5150" max="5376" width="9" style="409"/>
    <col min="5377" max="5405" width="3" style="409" customWidth="1"/>
    <col min="5406" max="5632" width="9" style="409"/>
    <col min="5633" max="5661" width="3" style="409" customWidth="1"/>
    <col min="5662" max="5888" width="9" style="409"/>
    <col min="5889" max="5917" width="3" style="409" customWidth="1"/>
    <col min="5918" max="6144" width="9" style="409"/>
    <col min="6145" max="6173" width="3" style="409" customWidth="1"/>
    <col min="6174" max="6400" width="9" style="409"/>
    <col min="6401" max="6429" width="3" style="409" customWidth="1"/>
    <col min="6430" max="6656" width="9" style="409"/>
    <col min="6657" max="6685" width="3" style="409" customWidth="1"/>
    <col min="6686" max="6912" width="9" style="409"/>
    <col min="6913" max="6941" width="3" style="409" customWidth="1"/>
    <col min="6942" max="7168" width="9" style="409"/>
    <col min="7169" max="7197" width="3" style="409" customWidth="1"/>
    <col min="7198" max="7424" width="9" style="409"/>
    <col min="7425" max="7453" width="3" style="409" customWidth="1"/>
    <col min="7454" max="7680" width="9" style="409"/>
    <col min="7681" max="7709" width="3" style="409" customWidth="1"/>
    <col min="7710" max="7936" width="9" style="409"/>
    <col min="7937" max="7965" width="3" style="409" customWidth="1"/>
    <col min="7966" max="8192" width="9" style="409"/>
    <col min="8193" max="8221" width="3" style="409" customWidth="1"/>
    <col min="8222" max="8448" width="9" style="409"/>
    <col min="8449" max="8477" width="3" style="409" customWidth="1"/>
    <col min="8478" max="8704" width="9" style="409"/>
    <col min="8705" max="8733" width="3" style="409" customWidth="1"/>
    <col min="8734" max="8960" width="9" style="409"/>
    <col min="8961" max="8989" width="3" style="409" customWidth="1"/>
    <col min="8990" max="9216" width="9" style="409"/>
    <col min="9217" max="9245" width="3" style="409" customWidth="1"/>
    <col min="9246" max="9472" width="9" style="409"/>
    <col min="9473" max="9501" width="3" style="409" customWidth="1"/>
    <col min="9502" max="9728" width="9" style="409"/>
    <col min="9729" max="9757" width="3" style="409" customWidth="1"/>
    <col min="9758" max="9984" width="9" style="409"/>
    <col min="9985" max="10013" width="3" style="409" customWidth="1"/>
    <col min="10014" max="10240" width="9" style="409"/>
    <col min="10241" max="10269" width="3" style="409" customWidth="1"/>
    <col min="10270" max="10496" width="9" style="409"/>
    <col min="10497" max="10525" width="3" style="409" customWidth="1"/>
    <col min="10526" max="10752" width="9" style="409"/>
    <col min="10753" max="10781" width="3" style="409" customWidth="1"/>
    <col min="10782" max="11008" width="9" style="409"/>
    <col min="11009" max="11037" width="3" style="409" customWidth="1"/>
    <col min="11038" max="11264" width="9" style="409"/>
    <col min="11265" max="11293" width="3" style="409" customWidth="1"/>
    <col min="11294" max="11520" width="9" style="409"/>
    <col min="11521" max="11549" width="3" style="409" customWidth="1"/>
    <col min="11550" max="11776" width="9" style="409"/>
    <col min="11777" max="11805" width="3" style="409" customWidth="1"/>
    <col min="11806" max="12032" width="9" style="409"/>
    <col min="12033" max="12061" width="3" style="409" customWidth="1"/>
    <col min="12062" max="12288" width="9" style="409"/>
    <col min="12289" max="12317" width="3" style="409" customWidth="1"/>
    <col min="12318" max="12544" width="9" style="409"/>
    <col min="12545" max="12573" width="3" style="409" customWidth="1"/>
    <col min="12574" max="12800" width="9" style="409"/>
    <col min="12801" max="12829" width="3" style="409" customWidth="1"/>
    <col min="12830" max="13056" width="9" style="409"/>
    <col min="13057" max="13085" width="3" style="409" customWidth="1"/>
    <col min="13086" max="13312" width="9" style="409"/>
    <col min="13313" max="13341" width="3" style="409" customWidth="1"/>
    <col min="13342" max="13568" width="9" style="409"/>
    <col min="13569" max="13597" width="3" style="409" customWidth="1"/>
    <col min="13598" max="13824" width="9" style="409"/>
    <col min="13825" max="13853" width="3" style="409" customWidth="1"/>
    <col min="13854" max="14080" width="9" style="409"/>
    <col min="14081" max="14109" width="3" style="409" customWidth="1"/>
    <col min="14110" max="14336" width="9" style="409"/>
    <col min="14337" max="14365" width="3" style="409" customWidth="1"/>
    <col min="14366" max="14592" width="9" style="409"/>
    <col min="14593" max="14621" width="3" style="409" customWidth="1"/>
    <col min="14622" max="14848" width="9" style="409"/>
    <col min="14849" max="14877" width="3" style="409" customWidth="1"/>
    <col min="14878" max="15104" width="9" style="409"/>
    <col min="15105" max="15133" width="3" style="409" customWidth="1"/>
    <col min="15134" max="15360" width="9" style="409"/>
    <col min="15361" max="15389" width="3" style="409" customWidth="1"/>
    <col min="15390" max="15616" width="9" style="409"/>
    <col min="15617" max="15645" width="3" style="409" customWidth="1"/>
    <col min="15646" max="15872" width="9" style="409"/>
    <col min="15873" max="15901" width="3" style="409" customWidth="1"/>
    <col min="15902" max="16128" width="9" style="409"/>
    <col min="16129" max="16157" width="3" style="409" customWidth="1"/>
    <col min="16158" max="16384" width="9" style="409"/>
  </cols>
  <sheetData>
    <row r="1" spans="1:29" ht="17.100000000000001" customHeight="1">
      <c r="A1" s="409" t="s">
        <v>2817</v>
      </c>
    </row>
    <row r="2" spans="1:29" ht="17.100000000000001" customHeight="1">
      <c r="A2" s="1347" t="s">
        <v>2818</v>
      </c>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row>
    <row r="3" spans="1:29" ht="17.100000000000001" customHeight="1">
      <c r="A3" s="409" t="s">
        <v>2819</v>
      </c>
    </row>
    <row r="4" spans="1:29" ht="17.100000000000001" customHeight="1">
      <c r="A4" s="411" t="s">
        <v>2820</v>
      </c>
      <c r="B4" s="411"/>
      <c r="C4" s="411"/>
      <c r="D4" s="411"/>
      <c r="E4" s="411"/>
      <c r="F4" s="1348"/>
      <c r="G4" s="1348"/>
      <c r="H4" s="1348"/>
      <c r="I4" s="1348"/>
      <c r="J4" s="1348"/>
      <c r="K4" s="1348"/>
      <c r="L4" s="1348"/>
      <c r="M4" s="1348"/>
      <c r="N4" s="1348"/>
      <c r="O4" s="1348"/>
      <c r="P4" s="1348"/>
      <c r="Q4" s="1348"/>
      <c r="R4" s="1348"/>
      <c r="S4" s="1348"/>
      <c r="T4" s="1348"/>
      <c r="U4" s="1348"/>
      <c r="V4" s="1348"/>
      <c r="W4" s="1348"/>
      <c r="X4" s="1348"/>
      <c r="Y4" s="1348"/>
      <c r="Z4" s="1348"/>
      <c r="AA4" s="1348"/>
      <c r="AB4" s="1348"/>
      <c r="AC4" s="1348"/>
    </row>
    <row r="5" spans="1:29" ht="17.100000000000001" customHeight="1">
      <c r="A5" s="411" t="s">
        <v>2821</v>
      </c>
      <c r="B5" s="411"/>
      <c r="C5" s="411"/>
      <c r="D5" s="411"/>
      <c r="E5" s="411"/>
      <c r="F5" s="1348"/>
      <c r="G5" s="1348"/>
      <c r="H5" s="1348"/>
      <c r="I5" s="1348"/>
      <c r="J5" s="1348"/>
      <c r="K5" s="1348"/>
      <c r="L5" s="1348"/>
      <c r="M5" s="1348"/>
      <c r="N5" s="1348"/>
      <c r="O5" s="1348"/>
      <c r="P5" s="1348"/>
      <c r="Q5" s="1348"/>
      <c r="R5" s="1348"/>
      <c r="S5" s="1348"/>
      <c r="T5" s="1348"/>
      <c r="U5" s="1348"/>
      <c r="V5" s="1348"/>
      <c r="W5" s="1348"/>
      <c r="X5" s="1348"/>
      <c r="Y5" s="1348"/>
      <c r="Z5" s="1348"/>
      <c r="AA5" s="1348"/>
      <c r="AB5" s="1348"/>
      <c r="AC5" s="1348"/>
    </row>
    <row r="6" spans="1:29" ht="17.100000000000001" customHeight="1">
      <c r="A6" s="411" t="s">
        <v>2822</v>
      </c>
      <c r="B6" s="411"/>
      <c r="C6" s="411"/>
      <c r="D6" s="411"/>
      <c r="E6" s="411"/>
    </row>
    <row r="7" spans="1:29" ht="17.100000000000001" customHeight="1">
      <c r="D7" s="412" t="s">
        <v>2823</v>
      </c>
      <c r="E7" s="409" t="s">
        <v>2824</v>
      </c>
      <c r="I7" s="413"/>
      <c r="J7" s="413" t="s">
        <v>2568</v>
      </c>
      <c r="K7" s="412" t="s">
        <v>2823</v>
      </c>
      <c r="L7" s="409" t="s">
        <v>2825</v>
      </c>
      <c r="P7" s="412" t="s">
        <v>2823</v>
      </c>
      <c r="Q7" s="409" t="s">
        <v>2826</v>
      </c>
      <c r="V7" s="412" t="s">
        <v>2823</v>
      </c>
      <c r="W7" s="409" t="s">
        <v>2827</v>
      </c>
    </row>
    <row r="8" spans="1:29" ht="17.100000000000001" customHeight="1">
      <c r="D8" s="394" t="s">
        <v>2823</v>
      </c>
      <c r="E8" s="1349" t="s">
        <v>2828</v>
      </c>
      <c r="F8" s="1349"/>
      <c r="G8" s="1349"/>
      <c r="H8" s="1349"/>
      <c r="I8" s="1349"/>
      <c r="K8" s="414" t="s">
        <v>2823</v>
      </c>
      <c r="L8" s="409" t="s">
        <v>2829</v>
      </c>
    </row>
    <row r="9" spans="1:29" ht="17.100000000000001" customHeight="1">
      <c r="A9" s="411" t="s">
        <v>2830</v>
      </c>
      <c r="B9" s="411"/>
      <c r="C9" s="411"/>
      <c r="D9" s="411"/>
      <c r="E9" s="411"/>
      <c r="F9" s="411"/>
      <c r="J9" s="411"/>
      <c r="K9" s="415" t="s">
        <v>2823</v>
      </c>
      <c r="L9" s="411" t="s">
        <v>2831</v>
      </c>
      <c r="M9" s="411"/>
      <c r="N9" s="411"/>
      <c r="O9" s="411"/>
      <c r="P9" s="415" t="s">
        <v>2823</v>
      </c>
      <c r="Q9" s="411" t="s">
        <v>2832</v>
      </c>
      <c r="R9" s="411"/>
      <c r="S9" s="411"/>
      <c r="T9" s="411"/>
      <c r="U9" s="411"/>
      <c r="V9" s="415" t="s">
        <v>2823</v>
      </c>
      <c r="W9" s="411" t="s">
        <v>2833</v>
      </c>
      <c r="X9" s="411"/>
      <c r="Y9" s="411"/>
      <c r="Z9" s="411"/>
      <c r="AA9" s="411"/>
      <c r="AB9" s="411"/>
      <c r="AC9" s="411"/>
    </row>
    <row r="10" spans="1:29" ht="17.100000000000001" customHeight="1">
      <c r="A10" s="411" t="s">
        <v>2834</v>
      </c>
      <c r="B10" s="411"/>
      <c r="C10" s="411"/>
      <c r="D10" s="411"/>
      <c r="E10" s="411"/>
      <c r="F10" s="411"/>
      <c r="G10" s="411"/>
      <c r="H10" s="411"/>
      <c r="I10" s="411"/>
      <c r="J10" s="411"/>
      <c r="K10" s="411"/>
      <c r="L10" s="411"/>
      <c r="M10" s="1350"/>
      <c r="N10" s="1350"/>
      <c r="O10" s="1350"/>
      <c r="P10" s="1350"/>
      <c r="Q10" s="1350"/>
      <c r="R10" s="1350"/>
      <c r="S10" s="1350"/>
      <c r="T10" s="1350"/>
      <c r="U10" s="1350"/>
      <c r="V10" s="1350"/>
      <c r="W10" s="1350"/>
      <c r="X10" s="1350"/>
      <c r="Y10" s="1350"/>
      <c r="Z10" s="1350"/>
      <c r="AA10" s="1350"/>
      <c r="AB10" s="1350"/>
      <c r="AC10" s="1350"/>
    </row>
    <row r="11" spans="1:29" ht="17.100000000000001" customHeight="1">
      <c r="A11" s="1351"/>
      <c r="B11" s="1351"/>
      <c r="C11" s="1351"/>
      <c r="D11" s="1351"/>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row>
    <row r="12" spans="1:29" ht="17.100000000000001" customHeight="1">
      <c r="A12" s="409" t="s">
        <v>2835</v>
      </c>
    </row>
    <row r="13" spans="1:29" ht="17.100000000000001" customHeight="1">
      <c r="A13" s="409" t="s">
        <v>2836</v>
      </c>
      <c r="F13" s="416"/>
      <c r="G13" s="416"/>
      <c r="H13" s="416"/>
      <c r="I13" s="416"/>
      <c r="J13" s="416"/>
      <c r="L13" s="367"/>
      <c r="M13" s="367"/>
      <c r="N13" s="1352"/>
      <c r="O13" s="1352"/>
      <c r="P13" s="1352"/>
      <c r="Q13" s="1352"/>
      <c r="R13" s="1352"/>
      <c r="S13" s="367" t="s">
        <v>2837</v>
      </c>
      <c r="T13" s="367"/>
      <c r="U13" s="367"/>
      <c r="V13" s="367"/>
      <c r="W13" s="367"/>
      <c r="X13" s="367"/>
      <c r="Y13" s="367"/>
      <c r="Z13" s="367"/>
      <c r="AA13" s="367"/>
    </row>
    <row r="14" spans="1:29" ht="17.100000000000001" customHeight="1">
      <c r="A14" s="409" t="s">
        <v>2838</v>
      </c>
      <c r="F14" s="367"/>
      <c r="G14" s="367"/>
      <c r="H14" s="367"/>
      <c r="I14" s="367"/>
      <c r="J14" s="367"/>
      <c r="K14" s="367"/>
      <c r="L14" s="367"/>
      <c r="M14" s="367"/>
      <c r="N14" s="1352"/>
      <c r="O14" s="1352"/>
      <c r="P14" s="1352"/>
      <c r="Q14" s="1352"/>
      <c r="R14" s="1352"/>
      <c r="S14" s="367" t="s">
        <v>2837</v>
      </c>
      <c r="T14" s="417"/>
      <c r="U14" s="417"/>
      <c r="V14" s="417"/>
      <c r="W14" s="417"/>
      <c r="X14" s="417"/>
      <c r="Y14" s="417"/>
      <c r="Z14" s="417"/>
      <c r="AA14" s="417"/>
      <c r="AB14" s="418"/>
      <c r="AC14" s="418"/>
    </row>
    <row r="15" spans="1:29" ht="17.100000000000001" customHeight="1">
      <c r="A15" s="411" t="s">
        <v>2839</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row>
    <row r="16" spans="1:29" ht="17.100000000000001" customHeight="1">
      <c r="A16" s="409" t="s">
        <v>2840</v>
      </c>
      <c r="G16" s="409" t="s">
        <v>2841</v>
      </c>
      <c r="H16" s="410"/>
      <c r="I16" s="413" t="s">
        <v>2806</v>
      </c>
      <c r="J16" s="1336"/>
      <c r="K16" s="1336"/>
      <c r="L16" s="1336"/>
      <c r="M16" s="419" t="str">
        <f>IF(J16="","","㎡")</f>
        <v/>
      </c>
      <c r="N16" s="420" t="s">
        <v>2842</v>
      </c>
      <c r="O16" s="1336"/>
      <c r="P16" s="1336"/>
      <c r="Q16" s="1336"/>
      <c r="R16" s="419" t="str">
        <f>IF(O16="","","㎡")</f>
        <v/>
      </c>
      <c r="S16" s="420" t="s">
        <v>2842</v>
      </c>
      <c r="T16" s="1336"/>
      <c r="U16" s="1336"/>
      <c r="V16" s="1336"/>
      <c r="W16" s="419" t="str">
        <f>IF(T16="","","㎡")</f>
        <v/>
      </c>
      <c r="X16" s="420" t="s">
        <v>2842</v>
      </c>
      <c r="Y16" s="1344"/>
      <c r="Z16" s="1344"/>
      <c r="AA16" s="1344"/>
      <c r="AB16" s="419" t="str">
        <f>IF(Y16="","","㎡")</f>
        <v/>
      </c>
      <c r="AC16" s="367" t="s">
        <v>2807</v>
      </c>
    </row>
    <row r="17" spans="1:30" ht="17.100000000000001" customHeight="1">
      <c r="G17" s="409" t="s">
        <v>2843</v>
      </c>
      <c r="I17" s="413" t="s">
        <v>2806</v>
      </c>
      <c r="J17" s="1336"/>
      <c r="K17" s="1336"/>
      <c r="L17" s="1336"/>
      <c r="M17" s="419" t="str">
        <f>IF(J17="","","㎡")</f>
        <v/>
      </c>
      <c r="N17" s="420" t="s">
        <v>2842</v>
      </c>
      <c r="O17" s="1336"/>
      <c r="P17" s="1336"/>
      <c r="Q17" s="1336"/>
      <c r="R17" s="419" t="str">
        <f>IF(O17="","","㎡")</f>
        <v/>
      </c>
      <c r="S17" s="420" t="s">
        <v>2842</v>
      </c>
      <c r="T17" s="1336"/>
      <c r="U17" s="1336"/>
      <c r="V17" s="1336"/>
      <c r="W17" s="419" t="str">
        <f>IF(T17="","","㎡")</f>
        <v/>
      </c>
      <c r="X17" s="420" t="s">
        <v>2844</v>
      </c>
      <c r="Y17" s="1344"/>
      <c r="Z17" s="1344"/>
      <c r="AA17" s="1344"/>
      <c r="AB17" s="419" t="str">
        <f>IF(Y17="","","㎡")</f>
        <v/>
      </c>
      <c r="AC17" s="367" t="s">
        <v>2807</v>
      </c>
    </row>
    <row r="18" spans="1:30" ht="17.100000000000001" customHeight="1">
      <c r="A18" s="409" t="s">
        <v>2845</v>
      </c>
      <c r="I18" s="413" t="s">
        <v>2806</v>
      </c>
      <c r="J18" s="1220"/>
      <c r="K18" s="1220"/>
      <c r="L18" s="1220"/>
      <c r="M18" s="1220"/>
      <c r="N18" s="420" t="s">
        <v>2842</v>
      </c>
      <c r="O18" s="1220"/>
      <c r="P18" s="1220"/>
      <c r="Q18" s="1220"/>
      <c r="R18" s="1220"/>
      <c r="S18" s="420" t="s">
        <v>2842</v>
      </c>
      <c r="T18" s="1220"/>
      <c r="U18" s="1220"/>
      <c r="V18" s="1220"/>
      <c r="W18" s="1220"/>
      <c r="X18" s="420" t="s">
        <v>2842</v>
      </c>
      <c r="Y18" s="1220"/>
      <c r="Z18" s="1220"/>
      <c r="AA18" s="1220"/>
      <c r="AB18" s="1220"/>
      <c r="AC18" s="409" t="s">
        <v>2807</v>
      </c>
      <c r="AD18" s="367"/>
    </row>
    <row r="19" spans="1:30" ht="17.100000000000001" customHeight="1">
      <c r="A19" s="409" t="s">
        <v>2846</v>
      </c>
      <c r="P19" s="410"/>
    </row>
    <row r="20" spans="1:30" ht="17.100000000000001" customHeight="1">
      <c r="I20" s="413" t="s">
        <v>2806</v>
      </c>
      <c r="J20" s="1343"/>
      <c r="K20" s="1343"/>
      <c r="L20" s="1343"/>
      <c r="M20" s="421" t="str">
        <f>IF(J20="","","%")</f>
        <v/>
      </c>
      <c r="N20" s="420" t="s">
        <v>2842</v>
      </c>
      <c r="O20" s="1344"/>
      <c r="P20" s="1344"/>
      <c r="Q20" s="1344"/>
      <c r="R20" s="421" t="str">
        <f>IF(O20="","","%")</f>
        <v/>
      </c>
      <c r="S20" s="420" t="s">
        <v>2842</v>
      </c>
      <c r="T20" s="1344"/>
      <c r="U20" s="1344"/>
      <c r="V20" s="1344"/>
      <c r="W20" s="421" t="str">
        <f>IF(T20="","","%")</f>
        <v/>
      </c>
      <c r="X20" s="420" t="s">
        <v>2842</v>
      </c>
      <c r="Y20" s="1344"/>
      <c r="Z20" s="1344"/>
      <c r="AA20" s="1344"/>
      <c r="AB20" s="421" t="str">
        <f>IF(Y20="","","%")</f>
        <v/>
      </c>
      <c r="AC20" s="367" t="s">
        <v>2807</v>
      </c>
    </row>
    <row r="21" spans="1:30" ht="17.100000000000001" customHeight="1">
      <c r="A21" s="409" t="s">
        <v>2847</v>
      </c>
    </row>
    <row r="22" spans="1:30" ht="17.100000000000001" customHeight="1">
      <c r="I22" s="413" t="s">
        <v>2806</v>
      </c>
      <c r="J22" s="1343"/>
      <c r="K22" s="1343"/>
      <c r="L22" s="1343"/>
      <c r="M22" s="421" t="str">
        <f>IF(J22="","","%")</f>
        <v/>
      </c>
      <c r="N22" s="420" t="s">
        <v>2842</v>
      </c>
      <c r="O22" s="1344"/>
      <c r="P22" s="1344"/>
      <c r="Q22" s="1344"/>
      <c r="R22" s="421" t="str">
        <f>IF(O22="","","%")</f>
        <v/>
      </c>
      <c r="S22" s="420" t="s">
        <v>2842</v>
      </c>
      <c r="T22" s="1344"/>
      <c r="U22" s="1344"/>
      <c r="V22" s="1344"/>
      <c r="W22" s="421" t="str">
        <f>IF(T22="","","%")</f>
        <v/>
      </c>
      <c r="X22" s="420" t="s">
        <v>2842</v>
      </c>
      <c r="Y22" s="1344"/>
      <c r="Z22" s="1344"/>
      <c r="AA22" s="1344"/>
      <c r="AB22" s="421" t="str">
        <f>IF(Y22="","","%")</f>
        <v/>
      </c>
      <c r="AC22" s="367" t="s">
        <v>2807</v>
      </c>
    </row>
    <row r="23" spans="1:30" ht="17.100000000000001" customHeight="1">
      <c r="A23" s="409" t="s">
        <v>2848</v>
      </c>
      <c r="H23" s="410" t="s">
        <v>2849</v>
      </c>
      <c r="J23" s="1345">
        <f>SUM(J16,O16,T16,Y16)</f>
        <v>0</v>
      </c>
      <c r="K23" s="1345"/>
      <c r="L23" s="1345"/>
      <c r="M23" s="358" t="str">
        <f>IF(J23="","","㎡")</f>
        <v>㎡</v>
      </c>
      <c r="N23" s="410"/>
      <c r="O23" s="410"/>
      <c r="P23" s="410"/>
      <c r="Q23" s="410"/>
      <c r="R23" s="367"/>
      <c r="S23" s="367"/>
      <c r="T23" s="367"/>
      <c r="U23" s="367"/>
      <c r="V23" s="367"/>
      <c r="W23" s="367"/>
      <c r="X23" s="367"/>
      <c r="Y23" s="367"/>
      <c r="Z23" s="367"/>
      <c r="AA23" s="367"/>
      <c r="AB23" s="367"/>
      <c r="AC23" s="367"/>
    </row>
    <row r="24" spans="1:30" ht="17.100000000000001" customHeight="1">
      <c r="H24" s="410" t="s">
        <v>2850</v>
      </c>
      <c r="J24" s="1345" t="str">
        <f>IF(SUM(J17,O17,T17,Y17)=0,"",SUM(J17,O17,T17,Y17))</f>
        <v/>
      </c>
      <c r="K24" s="1345"/>
      <c r="L24" s="1345"/>
      <c r="M24" s="358" t="str">
        <f>IF(J24="","","㎡")</f>
        <v/>
      </c>
      <c r="N24" s="410"/>
      <c r="O24" s="410"/>
      <c r="P24" s="410"/>
      <c r="Q24" s="410"/>
      <c r="R24" s="367"/>
      <c r="S24" s="367"/>
      <c r="T24" s="367"/>
      <c r="U24" s="367"/>
      <c r="V24" s="367"/>
      <c r="W24" s="367"/>
      <c r="X24" s="367"/>
      <c r="Y24" s="367"/>
      <c r="Z24" s="367"/>
      <c r="AA24" s="367"/>
      <c r="AB24" s="367"/>
      <c r="AC24" s="367"/>
    </row>
    <row r="25" spans="1:30" ht="17.100000000000001" customHeight="1">
      <c r="A25" s="409" t="s">
        <v>2851</v>
      </c>
      <c r="S25" s="1336"/>
      <c r="T25" s="1336"/>
      <c r="U25" s="1336"/>
      <c r="V25" s="367" t="s">
        <v>2852</v>
      </c>
      <c r="W25" s="410"/>
      <c r="X25" s="367"/>
      <c r="Y25" s="367"/>
      <c r="Z25" s="367"/>
      <c r="AA25" s="367"/>
      <c r="AB25" s="367"/>
      <c r="AC25" s="367"/>
    </row>
    <row r="26" spans="1:30" ht="17.100000000000001" customHeight="1">
      <c r="A26" s="409" t="s">
        <v>2853</v>
      </c>
      <c r="S26" s="1336"/>
      <c r="T26" s="1336"/>
      <c r="U26" s="1336"/>
      <c r="V26" s="367" t="s">
        <v>2852</v>
      </c>
      <c r="W26" s="410"/>
      <c r="X26" s="367"/>
      <c r="Y26" s="367"/>
      <c r="Z26" s="367"/>
      <c r="AA26" s="367"/>
      <c r="AB26" s="367"/>
      <c r="AC26" s="367"/>
    </row>
    <row r="27" spans="1:30" ht="17.100000000000001" customHeight="1">
      <c r="A27" s="409" t="s">
        <v>2854</v>
      </c>
      <c r="F27" s="1346"/>
      <c r="G27" s="1346"/>
      <c r="H27" s="1346"/>
      <c r="I27" s="1346"/>
      <c r="J27" s="1346"/>
      <c r="K27" s="1346"/>
      <c r="L27" s="1346"/>
      <c r="M27" s="1346"/>
      <c r="N27" s="1346"/>
      <c r="O27" s="1346"/>
      <c r="P27" s="1346"/>
      <c r="Q27" s="1346"/>
      <c r="R27" s="1346"/>
      <c r="S27" s="1346"/>
      <c r="T27" s="1346"/>
      <c r="U27" s="1346"/>
      <c r="V27" s="1346"/>
      <c r="W27" s="1346"/>
      <c r="X27" s="1346"/>
      <c r="Y27" s="1346"/>
      <c r="Z27" s="1346"/>
      <c r="AA27" s="1346"/>
      <c r="AB27" s="1346"/>
      <c r="AC27" s="1346"/>
    </row>
    <row r="28" spans="1:30" ht="17.100000000000001" customHeight="1">
      <c r="A28" s="422" t="s">
        <v>2855</v>
      </c>
      <c r="B28" s="422"/>
      <c r="C28" s="422"/>
      <c r="D28" s="422"/>
      <c r="E28" s="422"/>
      <c r="F28" s="422" t="s">
        <v>2856</v>
      </c>
      <c r="G28" s="422"/>
      <c r="H28" s="1341"/>
      <c r="I28" s="1341"/>
      <c r="J28" s="1341"/>
      <c r="K28" s="1341"/>
      <c r="L28" s="1341"/>
      <c r="M28" s="411" t="s">
        <v>2807</v>
      </c>
      <c r="N28" s="1342"/>
      <c r="O28" s="1342"/>
      <c r="P28" s="1342"/>
      <c r="Q28" s="1342"/>
      <c r="R28" s="1342"/>
      <c r="S28" s="1342"/>
      <c r="T28" s="1342"/>
      <c r="U28" s="1342"/>
      <c r="V28" s="1342"/>
      <c r="W28" s="1342"/>
      <c r="X28" s="1342"/>
      <c r="Y28" s="1342"/>
      <c r="Z28" s="1342"/>
      <c r="AA28" s="1342"/>
      <c r="AB28" s="1342"/>
      <c r="AC28" s="1342"/>
    </row>
    <row r="29" spans="1:30" ht="17.100000000000001" customHeight="1">
      <c r="A29" s="411" t="s">
        <v>2857</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row>
    <row r="30" spans="1:30" ht="17.100000000000001" customHeight="1">
      <c r="A30" s="418"/>
      <c r="B30" s="418"/>
      <c r="C30" s="412" t="s">
        <v>2823</v>
      </c>
      <c r="D30" s="409" t="s">
        <v>2858</v>
      </c>
      <c r="E30" s="418"/>
      <c r="F30" s="412" t="s">
        <v>2823</v>
      </c>
      <c r="G30" s="418" t="s">
        <v>2859</v>
      </c>
      <c r="H30" s="418"/>
      <c r="I30" s="412" t="s">
        <v>2823</v>
      </c>
      <c r="J30" s="418" t="s">
        <v>2860</v>
      </c>
      <c r="K30" s="418"/>
      <c r="L30" s="412" t="s">
        <v>2823</v>
      </c>
      <c r="M30" s="418" t="s">
        <v>2861</v>
      </c>
      <c r="N30" s="418"/>
      <c r="O30" s="414" t="s">
        <v>2823</v>
      </c>
      <c r="P30" s="418" t="s">
        <v>2862</v>
      </c>
      <c r="Q30" s="418"/>
      <c r="R30" s="418"/>
      <c r="S30" s="414" t="s">
        <v>2823</v>
      </c>
      <c r="T30" s="418" t="s">
        <v>2863</v>
      </c>
      <c r="U30" s="418"/>
      <c r="V30" s="418"/>
      <c r="W30" s="418"/>
      <c r="X30" s="412" t="s">
        <v>2823</v>
      </c>
      <c r="Y30" s="418" t="s">
        <v>2864</v>
      </c>
      <c r="Z30" s="418"/>
      <c r="AA30" s="418"/>
      <c r="AB30" s="418"/>
      <c r="AC30" s="418"/>
    </row>
    <row r="31" spans="1:30" ht="17.100000000000001" customHeight="1">
      <c r="A31" s="411" t="s">
        <v>2865</v>
      </c>
      <c r="B31" s="411"/>
      <c r="C31" s="411"/>
      <c r="D31" s="411"/>
      <c r="E31" s="411"/>
      <c r="F31" s="411"/>
      <c r="G31" s="411"/>
      <c r="H31" s="411"/>
      <c r="I31" s="423" t="s">
        <v>2806</v>
      </c>
      <c r="J31" s="411" t="s">
        <v>2866</v>
      </c>
      <c r="K31" s="411"/>
      <c r="L31" s="411"/>
      <c r="M31" s="410"/>
      <c r="N31" s="411"/>
      <c r="O31" s="410" t="s">
        <v>2842</v>
      </c>
      <c r="P31" s="411" t="s">
        <v>2867</v>
      </c>
      <c r="Q31" s="423"/>
      <c r="R31" s="410"/>
      <c r="S31" s="410"/>
      <c r="T31" s="411"/>
      <c r="U31" s="410" t="s">
        <v>2842</v>
      </c>
      <c r="V31" s="411" t="s">
        <v>2868</v>
      </c>
      <c r="W31" s="411"/>
      <c r="X31" s="411"/>
      <c r="Y31" s="411"/>
      <c r="AA31" s="409" t="s">
        <v>2869</v>
      </c>
      <c r="AB31" s="410"/>
    </row>
    <row r="32" spans="1:30" ht="17.100000000000001" customHeight="1">
      <c r="A32" s="409" t="s">
        <v>2870</v>
      </c>
      <c r="I32" s="410" t="s">
        <v>2806</v>
      </c>
      <c r="J32" s="1336"/>
      <c r="K32" s="1336"/>
      <c r="L32" s="1336"/>
      <c r="M32" s="1336"/>
      <c r="N32" s="424" t="str">
        <f>IF(J32="","","㎡")</f>
        <v/>
      </c>
      <c r="O32" s="410" t="s">
        <v>2842</v>
      </c>
      <c r="P32" s="1336"/>
      <c r="Q32" s="1336"/>
      <c r="R32" s="1336"/>
      <c r="S32" s="1336"/>
      <c r="T32" s="424" t="str">
        <f>IF(P32="","","㎡")</f>
        <v/>
      </c>
      <c r="U32" s="410" t="s">
        <v>2842</v>
      </c>
      <c r="V32" s="1339">
        <f>J32+P32</f>
        <v>0</v>
      </c>
      <c r="W32" s="1339"/>
      <c r="X32" s="1339"/>
      <c r="Y32" s="1339"/>
      <c r="Z32" s="1339"/>
      <c r="AA32" s="409" t="s">
        <v>2871</v>
      </c>
      <c r="AB32" s="410"/>
    </row>
    <row r="33" spans="1:32" ht="17.100000000000001" customHeight="1">
      <c r="A33" s="409" t="s">
        <v>2872</v>
      </c>
      <c r="I33" s="426"/>
      <c r="J33" s="424"/>
      <c r="K33" s="424"/>
      <c r="L33" s="424"/>
      <c r="M33" s="424"/>
      <c r="N33" s="424"/>
      <c r="O33" s="426"/>
      <c r="P33" s="424"/>
      <c r="Q33" s="424"/>
      <c r="R33" s="424"/>
      <c r="S33" s="424"/>
      <c r="T33" s="424"/>
      <c r="U33" s="410"/>
      <c r="V33" s="425"/>
      <c r="W33" s="425"/>
      <c r="X33" s="425"/>
      <c r="Y33" s="425"/>
      <c r="Z33" s="425"/>
      <c r="AB33" s="410"/>
    </row>
    <row r="34" spans="1:32" ht="17.100000000000001" customHeight="1" thickBot="1">
      <c r="D34" s="409" t="s">
        <v>2873</v>
      </c>
      <c r="I34" s="410" t="s">
        <v>2806</v>
      </c>
      <c r="J34" s="1336"/>
      <c r="K34" s="1336"/>
      <c r="L34" s="1336"/>
      <c r="M34" s="1336"/>
      <c r="N34" s="424" t="str">
        <f>IF(J34="","","㎡")</f>
        <v/>
      </c>
      <c r="O34" s="410" t="s">
        <v>2842</v>
      </c>
      <c r="P34" s="1336"/>
      <c r="Q34" s="1336"/>
      <c r="R34" s="1336"/>
      <c r="S34" s="1336"/>
      <c r="T34" s="424" t="str">
        <f>IF(P34="","","㎡")</f>
        <v/>
      </c>
      <c r="U34" s="410" t="s">
        <v>2842</v>
      </c>
      <c r="V34" s="1339">
        <f>J34+P34</f>
        <v>0</v>
      </c>
      <c r="W34" s="1339"/>
      <c r="X34" s="1339"/>
      <c r="Y34" s="1339"/>
      <c r="Z34" s="1339"/>
      <c r="AA34" s="409" t="s">
        <v>2871</v>
      </c>
      <c r="AB34" s="410"/>
    </row>
    <row r="35" spans="1:32" ht="17.100000000000001" customHeight="1" thickBot="1">
      <c r="A35" s="409" t="s">
        <v>2874</v>
      </c>
      <c r="I35" s="417"/>
      <c r="J35" s="1340" t="str">
        <f>IFERROR(IF(AE35="切上",ROUNDUP(V32/SUM(J23,J24)*100,2),IF(AE35="切捨",ROUNDDOWN(V32/SUM(J23,J24)*100,2),IF(AE35="四捨五入",ROUND(V32/SUM(J23,J24)*100,2)))),"")</f>
        <v/>
      </c>
      <c r="K35" s="1340"/>
      <c r="L35" s="1340"/>
      <c r="M35" s="1340"/>
      <c r="N35" s="1340"/>
      <c r="O35" s="417" t="s">
        <v>2852</v>
      </c>
      <c r="P35" s="417"/>
      <c r="Q35" s="417"/>
      <c r="R35" s="417"/>
      <c r="S35" s="417"/>
      <c r="T35" s="417"/>
      <c r="U35" s="417"/>
      <c r="V35" s="417"/>
      <c r="W35" s="417"/>
      <c r="X35" s="417"/>
      <c r="Y35" s="417"/>
      <c r="Z35" s="417"/>
      <c r="AA35" s="417"/>
      <c r="AB35" s="417"/>
      <c r="AC35" s="417"/>
      <c r="AE35" s="427" t="s">
        <v>2875</v>
      </c>
      <c r="AF35" s="320"/>
    </row>
    <row r="36" spans="1:32" ht="17.100000000000001" customHeight="1">
      <c r="A36" s="411" t="s">
        <v>2876</v>
      </c>
      <c r="B36" s="411"/>
      <c r="C36" s="411"/>
      <c r="D36" s="411"/>
      <c r="E36" s="411"/>
      <c r="F36" s="411"/>
      <c r="G36" s="411"/>
      <c r="H36" s="411"/>
      <c r="I36" s="423" t="s">
        <v>2806</v>
      </c>
      <c r="J36" s="411" t="s">
        <v>2866</v>
      </c>
      <c r="K36" s="411"/>
      <c r="L36" s="411"/>
      <c r="M36" s="410"/>
      <c r="N36" s="411"/>
      <c r="O36" s="410" t="s">
        <v>2842</v>
      </c>
      <c r="P36" s="411" t="s">
        <v>2867</v>
      </c>
      <c r="Q36" s="423"/>
      <c r="R36" s="410"/>
      <c r="S36" s="410"/>
      <c r="T36" s="411"/>
      <c r="U36" s="410" t="s">
        <v>2842</v>
      </c>
      <c r="V36" s="411" t="s">
        <v>2868</v>
      </c>
      <c r="W36" s="411"/>
      <c r="X36" s="411"/>
      <c r="Y36" s="411"/>
      <c r="AA36" s="409" t="s">
        <v>2869</v>
      </c>
      <c r="AB36" s="410"/>
    </row>
    <row r="37" spans="1:32" ht="17.100000000000001" customHeight="1">
      <c r="A37" s="409" t="s">
        <v>2877</v>
      </c>
      <c r="I37" s="410" t="s">
        <v>2806</v>
      </c>
      <c r="J37" s="1336"/>
      <c r="K37" s="1336"/>
      <c r="L37" s="1336"/>
      <c r="M37" s="1336"/>
      <c r="N37" s="424" t="str">
        <f>IF(J37="","","㎡")</f>
        <v/>
      </c>
      <c r="O37" s="410" t="s">
        <v>2842</v>
      </c>
      <c r="P37" s="1336"/>
      <c r="Q37" s="1336"/>
      <c r="R37" s="1336"/>
      <c r="S37" s="1336"/>
      <c r="T37" s="424" t="str">
        <f>IF(P37="","","㎡")</f>
        <v/>
      </c>
      <c r="U37" s="410" t="s">
        <v>2842</v>
      </c>
      <c r="V37" s="1339">
        <f>J37+P37</f>
        <v>0</v>
      </c>
      <c r="W37" s="1339"/>
      <c r="X37" s="1339"/>
      <c r="Y37" s="1339"/>
      <c r="Z37" s="1339"/>
      <c r="AA37" s="409" t="s">
        <v>2871</v>
      </c>
      <c r="AB37" s="410"/>
    </row>
    <row r="38" spans="1:32" ht="17.100000000000001" customHeight="1">
      <c r="A38" s="409" t="s">
        <v>2878</v>
      </c>
      <c r="I38" s="410"/>
      <c r="J38" s="428"/>
      <c r="K38" s="428"/>
      <c r="L38" s="428"/>
      <c r="M38" s="428"/>
      <c r="N38" s="428"/>
      <c r="O38" s="410"/>
      <c r="P38" s="428"/>
      <c r="Q38" s="428"/>
      <c r="R38" s="428"/>
      <c r="S38" s="428"/>
      <c r="T38" s="428"/>
      <c r="U38" s="410"/>
      <c r="V38" s="425"/>
      <c r="W38" s="425"/>
      <c r="X38" s="425"/>
      <c r="Y38" s="425"/>
      <c r="Z38" s="425"/>
      <c r="AB38" s="410"/>
    </row>
    <row r="39" spans="1:32" ht="17.100000000000001" customHeight="1">
      <c r="I39" s="410" t="s">
        <v>2806</v>
      </c>
      <c r="J39" s="1336"/>
      <c r="K39" s="1336"/>
      <c r="L39" s="1336"/>
      <c r="M39" s="1336"/>
      <c r="N39" s="424" t="str">
        <f>IF(J39="","","㎡")</f>
        <v/>
      </c>
      <c r="O39" s="410" t="s">
        <v>2842</v>
      </c>
      <c r="P39" s="1336"/>
      <c r="Q39" s="1336"/>
      <c r="R39" s="1336"/>
      <c r="S39" s="1336"/>
      <c r="T39" s="424" t="str">
        <f>IF(P39="","","㎡")</f>
        <v/>
      </c>
      <c r="U39" s="410" t="s">
        <v>2842</v>
      </c>
      <c r="V39" s="1339" t="str">
        <f>IF(J39="","",J39+P39)</f>
        <v/>
      </c>
      <c r="W39" s="1339"/>
      <c r="X39" s="1339"/>
      <c r="Y39" s="1339"/>
      <c r="Z39" s="1339"/>
      <c r="AA39" s="320" t="str">
        <f>IF(V39="","　）","㎡）")</f>
        <v>　）</v>
      </c>
      <c r="AB39" s="410"/>
    </row>
    <row r="40" spans="1:32" ht="17.100000000000001" customHeight="1">
      <c r="A40" s="409" t="s">
        <v>2879</v>
      </c>
    </row>
    <row r="41" spans="1:32" ht="17.100000000000001" customHeight="1">
      <c r="A41" s="409" t="s">
        <v>2880</v>
      </c>
      <c r="I41" s="410" t="s">
        <v>2806</v>
      </c>
      <c r="J41" s="1336"/>
      <c r="K41" s="1336"/>
      <c r="L41" s="1336"/>
      <c r="M41" s="1336"/>
      <c r="N41" s="424" t="str">
        <f>IF(J41="","","㎡")</f>
        <v/>
      </c>
      <c r="O41" s="410" t="s">
        <v>2842</v>
      </c>
      <c r="P41" s="1336"/>
      <c r="Q41" s="1336"/>
      <c r="R41" s="1336"/>
      <c r="S41" s="1336"/>
      <c r="T41" s="424" t="str">
        <f>IF(P41="","","㎡")</f>
        <v/>
      </c>
      <c r="U41" s="410" t="s">
        <v>2842</v>
      </c>
      <c r="V41" s="1339" t="str">
        <f>IF(J41="","",J41+P41)</f>
        <v/>
      </c>
      <c r="W41" s="1339"/>
      <c r="X41" s="1339"/>
      <c r="Y41" s="1339"/>
      <c r="Z41" s="1339"/>
      <c r="AA41" s="320" t="str">
        <f>IF(V41="","　）","㎡）")</f>
        <v>　）</v>
      </c>
      <c r="AB41" s="410"/>
    </row>
    <row r="42" spans="1:32" ht="17.100000000000001" customHeight="1">
      <c r="A42" s="409" t="s">
        <v>2881</v>
      </c>
      <c r="B42" s="429"/>
      <c r="C42" s="429"/>
      <c r="D42" s="429"/>
      <c r="E42" s="429"/>
      <c r="F42" s="429"/>
      <c r="G42" s="429"/>
      <c r="H42" s="429"/>
      <c r="Z42" s="429"/>
      <c r="AA42" s="429"/>
      <c r="AB42" s="429"/>
      <c r="AC42" s="429"/>
      <c r="AD42" s="429"/>
      <c r="AE42" s="429"/>
      <c r="AF42" s="429"/>
    </row>
    <row r="43" spans="1:32" ht="17.100000000000001" customHeight="1">
      <c r="A43" s="409" t="s">
        <v>2880</v>
      </c>
      <c r="B43" s="429"/>
      <c r="C43" s="429"/>
      <c r="D43" s="429"/>
      <c r="E43" s="429"/>
      <c r="F43" s="429"/>
      <c r="G43" s="429"/>
      <c r="H43" s="429"/>
      <c r="I43" s="410" t="s">
        <v>2806</v>
      </c>
      <c r="J43" s="1336"/>
      <c r="K43" s="1336"/>
      <c r="L43" s="1336"/>
      <c r="M43" s="1336"/>
      <c r="N43" s="424" t="str">
        <f t="shared" ref="N43:N50" si="0">IF(J43="","","㎡")</f>
        <v/>
      </c>
      <c r="O43" s="410" t="s">
        <v>2842</v>
      </c>
      <c r="P43" s="1336"/>
      <c r="Q43" s="1336"/>
      <c r="R43" s="1336"/>
      <c r="S43" s="1336"/>
      <c r="T43" s="424" t="str">
        <f t="shared" ref="T43:T50" si="1">IF(P43="","","㎡")</f>
        <v/>
      </c>
      <c r="U43" s="410" t="s">
        <v>2842</v>
      </c>
      <c r="V43" s="1337" t="str">
        <f t="shared" ref="V43:V51" si="2">IF(J43="","",J43+P43)</f>
        <v/>
      </c>
      <c r="W43" s="1337"/>
      <c r="X43" s="1337"/>
      <c r="Y43" s="1337"/>
      <c r="Z43" s="1338"/>
      <c r="AA43" s="395" t="str">
        <f t="shared" ref="AA43:AA50" si="3">IF(V43="","　）","㎡）")</f>
        <v>　）</v>
      </c>
      <c r="AB43" s="430"/>
      <c r="AC43" s="429"/>
      <c r="AD43" s="429"/>
      <c r="AE43" s="429"/>
      <c r="AF43" s="429"/>
    </row>
    <row r="44" spans="1:32" ht="17.100000000000001" customHeight="1">
      <c r="A44" s="409" t="s">
        <v>2882</v>
      </c>
      <c r="B44" s="429"/>
      <c r="C44" s="429"/>
      <c r="D44" s="429"/>
      <c r="E44" s="429"/>
      <c r="F44" s="429"/>
      <c r="G44" s="429"/>
      <c r="H44" s="429"/>
      <c r="I44" s="410" t="s">
        <v>2806</v>
      </c>
      <c r="J44" s="1336"/>
      <c r="K44" s="1336"/>
      <c r="L44" s="1336"/>
      <c r="M44" s="1336"/>
      <c r="N44" s="424" t="str">
        <f>IF(J44="","","㎡")</f>
        <v/>
      </c>
      <c r="O44" s="410" t="s">
        <v>2842</v>
      </c>
      <c r="P44" s="1336"/>
      <c r="Q44" s="1336"/>
      <c r="R44" s="1336"/>
      <c r="S44" s="1336"/>
      <c r="T44" s="424" t="str">
        <f>IF(P44="","","㎡")</f>
        <v/>
      </c>
      <c r="U44" s="410" t="s">
        <v>2842</v>
      </c>
      <c r="V44" s="1337" t="str">
        <f t="shared" si="2"/>
        <v/>
      </c>
      <c r="W44" s="1337"/>
      <c r="X44" s="1337"/>
      <c r="Y44" s="1337"/>
      <c r="Z44" s="1338"/>
      <c r="AA44" s="395" t="str">
        <f>IF(V44="","　）","㎡）")</f>
        <v>　）</v>
      </c>
      <c r="AB44" s="430"/>
      <c r="AC44" s="429"/>
      <c r="AD44" s="429"/>
      <c r="AE44" s="429"/>
      <c r="AF44" s="429"/>
    </row>
    <row r="45" spans="1:32" ht="17.100000000000001" customHeight="1">
      <c r="A45" s="409" t="s">
        <v>2883</v>
      </c>
      <c r="I45" s="410" t="s">
        <v>2806</v>
      </c>
      <c r="J45" s="1336"/>
      <c r="K45" s="1336"/>
      <c r="L45" s="1336"/>
      <c r="M45" s="1336"/>
      <c r="N45" s="424" t="str">
        <f t="shared" si="0"/>
        <v/>
      </c>
      <c r="O45" s="410" t="s">
        <v>2842</v>
      </c>
      <c r="P45" s="1336"/>
      <c r="Q45" s="1336"/>
      <c r="R45" s="1336"/>
      <c r="S45" s="1336"/>
      <c r="T45" s="424" t="str">
        <f t="shared" si="1"/>
        <v/>
      </c>
      <c r="U45" s="410" t="s">
        <v>2842</v>
      </c>
      <c r="V45" s="1337" t="str">
        <f t="shared" si="2"/>
        <v/>
      </c>
      <c r="W45" s="1337"/>
      <c r="X45" s="1337"/>
      <c r="Y45" s="1337"/>
      <c r="Z45" s="1337"/>
      <c r="AA45" s="320" t="str">
        <f t="shared" si="3"/>
        <v>　）</v>
      </c>
      <c r="AB45" s="410"/>
    </row>
    <row r="46" spans="1:32" ht="17.100000000000001" customHeight="1">
      <c r="A46" s="409" t="s">
        <v>2884</v>
      </c>
      <c r="B46" s="367"/>
      <c r="I46" s="410" t="s">
        <v>2806</v>
      </c>
      <c r="J46" s="1336"/>
      <c r="K46" s="1336"/>
      <c r="L46" s="1336"/>
      <c r="M46" s="1336"/>
      <c r="N46" s="424" t="str">
        <f t="shared" si="0"/>
        <v/>
      </c>
      <c r="O46" s="410" t="s">
        <v>2842</v>
      </c>
      <c r="P46" s="1336"/>
      <c r="Q46" s="1336"/>
      <c r="R46" s="1336"/>
      <c r="S46" s="1336"/>
      <c r="T46" s="424" t="str">
        <f t="shared" si="1"/>
        <v/>
      </c>
      <c r="U46" s="410" t="s">
        <v>2842</v>
      </c>
      <c r="V46" s="1337" t="str">
        <f t="shared" si="2"/>
        <v/>
      </c>
      <c r="W46" s="1337"/>
      <c r="X46" s="1337"/>
      <c r="Y46" s="1337"/>
      <c r="Z46" s="1337"/>
      <c r="AA46" s="320" t="str">
        <f t="shared" si="3"/>
        <v>　）</v>
      </c>
      <c r="AB46" s="410"/>
    </row>
    <row r="47" spans="1:32" ht="17.100000000000001" customHeight="1">
      <c r="A47" s="409" t="s">
        <v>2885</v>
      </c>
      <c r="I47" s="410" t="s">
        <v>2806</v>
      </c>
      <c r="J47" s="1336"/>
      <c r="K47" s="1336"/>
      <c r="L47" s="1336"/>
      <c r="M47" s="1336"/>
      <c r="N47" s="424" t="str">
        <f t="shared" si="0"/>
        <v/>
      </c>
      <c r="O47" s="410" t="s">
        <v>2842</v>
      </c>
      <c r="P47" s="1336"/>
      <c r="Q47" s="1336"/>
      <c r="R47" s="1336"/>
      <c r="S47" s="1336"/>
      <c r="T47" s="424" t="str">
        <f t="shared" si="1"/>
        <v/>
      </c>
      <c r="U47" s="410" t="s">
        <v>2842</v>
      </c>
      <c r="V47" s="1337" t="str">
        <f t="shared" si="2"/>
        <v/>
      </c>
      <c r="W47" s="1337"/>
      <c r="X47" s="1337"/>
      <c r="Y47" s="1337"/>
      <c r="Z47" s="1337"/>
      <c r="AA47" s="320" t="str">
        <f t="shared" si="3"/>
        <v>　）</v>
      </c>
      <c r="AB47" s="410"/>
    </row>
    <row r="48" spans="1:32" ht="17.100000000000001" customHeight="1">
      <c r="A48" s="409" t="s">
        <v>2886</v>
      </c>
      <c r="I48" s="410" t="s">
        <v>2806</v>
      </c>
      <c r="J48" s="1336"/>
      <c r="K48" s="1336"/>
      <c r="L48" s="1336"/>
      <c r="M48" s="1336"/>
      <c r="N48" s="424" t="str">
        <f>IF(J48="","","㎡")</f>
        <v/>
      </c>
      <c r="O48" s="410" t="s">
        <v>2842</v>
      </c>
      <c r="P48" s="1336"/>
      <c r="Q48" s="1336"/>
      <c r="R48" s="1336"/>
      <c r="S48" s="1336"/>
      <c r="T48" s="424" t="str">
        <f t="shared" si="1"/>
        <v/>
      </c>
      <c r="U48" s="410" t="s">
        <v>2842</v>
      </c>
      <c r="V48" s="1337" t="str">
        <f t="shared" si="2"/>
        <v/>
      </c>
      <c r="W48" s="1337"/>
      <c r="X48" s="1337"/>
      <c r="Y48" s="1337"/>
      <c r="Z48" s="1337"/>
      <c r="AA48" s="320" t="str">
        <f t="shared" si="3"/>
        <v>　）</v>
      </c>
      <c r="AB48" s="410"/>
    </row>
    <row r="49" spans="1:28" ht="17.100000000000001" customHeight="1">
      <c r="A49" s="409" t="s">
        <v>2887</v>
      </c>
      <c r="I49" s="410" t="s">
        <v>2806</v>
      </c>
      <c r="J49" s="1336"/>
      <c r="K49" s="1336"/>
      <c r="L49" s="1336"/>
      <c r="M49" s="1336"/>
      <c r="N49" s="424" t="str">
        <f>IF(J49="","","㎡")</f>
        <v/>
      </c>
      <c r="O49" s="410" t="s">
        <v>2842</v>
      </c>
      <c r="P49" s="1336"/>
      <c r="Q49" s="1336"/>
      <c r="R49" s="1336"/>
      <c r="S49" s="1336"/>
      <c r="T49" s="424" t="str">
        <f t="shared" si="1"/>
        <v/>
      </c>
      <c r="U49" s="410" t="s">
        <v>2842</v>
      </c>
      <c r="V49" s="1337" t="str">
        <f t="shared" si="2"/>
        <v/>
      </c>
      <c r="W49" s="1337"/>
      <c r="X49" s="1337"/>
      <c r="Y49" s="1337"/>
      <c r="Z49" s="1337"/>
      <c r="AA49" s="320" t="str">
        <f t="shared" si="3"/>
        <v>　）</v>
      </c>
      <c r="AB49" s="410"/>
    </row>
    <row r="50" spans="1:28" ht="17.100000000000001" customHeight="1">
      <c r="A50" s="409" t="s">
        <v>2888</v>
      </c>
      <c r="I50" s="410" t="s">
        <v>2806</v>
      </c>
      <c r="J50" s="1336"/>
      <c r="K50" s="1336"/>
      <c r="L50" s="1336"/>
      <c r="M50" s="1336"/>
      <c r="N50" s="424" t="str">
        <f t="shared" si="0"/>
        <v/>
      </c>
      <c r="O50" s="410" t="s">
        <v>2842</v>
      </c>
      <c r="P50" s="1336"/>
      <c r="Q50" s="1336"/>
      <c r="R50" s="1336"/>
      <c r="S50" s="1336"/>
      <c r="T50" s="424" t="str">
        <f t="shared" si="1"/>
        <v/>
      </c>
      <c r="U50" s="410" t="s">
        <v>2842</v>
      </c>
      <c r="V50" s="1337" t="str">
        <f t="shared" si="2"/>
        <v/>
      </c>
      <c r="W50" s="1337"/>
      <c r="X50" s="1337"/>
      <c r="Y50" s="1337"/>
      <c r="Z50" s="1337"/>
      <c r="AA50" s="320" t="str">
        <f t="shared" si="3"/>
        <v>　）</v>
      </c>
      <c r="AB50" s="410"/>
    </row>
    <row r="51" spans="1:28" ht="17.100000000000001" customHeight="1">
      <c r="A51" s="409" t="s">
        <v>2889</v>
      </c>
      <c r="I51" s="410" t="s">
        <v>2806</v>
      </c>
      <c r="J51" s="1336"/>
      <c r="K51" s="1336"/>
      <c r="L51" s="1336"/>
      <c r="M51" s="1336"/>
      <c r="N51" s="424" t="str">
        <f>IF(J51="","","㎡")</f>
        <v/>
      </c>
      <c r="O51" s="410" t="s">
        <v>2842</v>
      </c>
      <c r="P51" s="1336"/>
      <c r="Q51" s="1336"/>
      <c r="R51" s="1336"/>
      <c r="S51" s="1336"/>
      <c r="T51" s="424" t="str">
        <f>IF(P51="","","㎡")</f>
        <v/>
      </c>
      <c r="U51" s="410" t="s">
        <v>2842</v>
      </c>
      <c r="V51" s="1337" t="str">
        <f t="shared" si="2"/>
        <v/>
      </c>
      <c r="W51" s="1337"/>
      <c r="X51" s="1337"/>
      <c r="Y51" s="1337"/>
      <c r="Z51" s="1337"/>
      <c r="AA51" s="320" t="str">
        <f>IF(V51="","　）","㎡）")</f>
        <v>　）</v>
      </c>
      <c r="AB51" s="410"/>
    </row>
    <row r="52" spans="1:28" ht="17.100000000000001" customHeight="1"/>
    <row r="53" spans="1:28" ht="17.100000000000001" customHeight="1"/>
    <row r="54" spans="1:28" ht="17.100000000000001" customHeight="1"/>
    <row r="101" spans="1:10" ht="20.100000000000001" customHeight="1">
      <c r="A101" s="367" t="s">
        <v>2890</v>
      </c>
      <c r="J101" s="409" t="s">
        <v>2891</v>
      </c>
    </row>
    <row r="102" spans="1:10" ht="20.100000000000001" customHeight="1">
      <c r="A102" s="367" t="s">
        <v>2892</v>
      </c>
      <c r="J102" s="409" t="s">
        <v>2893</v>
      </c>
    </row>
    <row r="103" spans="1:10" ht="20.100000000000001" customHeight="1">
      <c r="A103" s="367" t="s">
        <v>2894</v>
      </c>
      <c r="J103" s="409" t="s">
        <v>2895</v>
      </c>
    </row>
    <row r="104" spans="1:10" ht="20.100000000000001" customHeight="1">
      <c r="A104" s="367" t="s">
        <v>2896</v>
      </c>
      <c r="J104" s="409" t="s">
        <v>2897</v>
      </c>
    </row>
    <row r="105" spans="1:10" ht="20.100000000000001" customHeight="1">
      <c r="A105" s="409" t="s">
        <v>2898</v>
      </c>
      <c r="J105" s="409" t="s">
        <v>2899</v>
      </c>
    </row>
    <row r="106" spans="1:10" ht="20.100000000000001" customHeight="1">
      <c r="A106" s="409" t="s">
        <v>2900</v>
      </c>
      <c r="J106" s="409" t="s">
        <v>2901</v>
      </c>
    </row>
    <row r="107" spans="1:10" ht="20.100000000000001" customHeight="1">
      <c r="A107" s="409" t="s">
        <v>2902</v>
      </c>
      <c r="J107" s="409" t="s">
        <v>2903</v>
      </c>
    </row>
    <row r="108" spans="1:10" ht="20.100000000000001" customHeight="1">
      <c r="A108" s="409" t="s">
        <v>2904</v>
      </c>
      <c r="J108" s="409" t="s">
        <v>2905</v>
      </c>
    </row>
    <row r="109" spans="1:10" ht="20.100000000000001" customHeight="1">
      <c r="A109" s="409" t="s">
        <v>2906</v>
      </c>
      <c r="J109" s="409" t="s">
        <v>2907</v>
      </c>
    </row>
    <row r="110" spans="1:10" ht="20.100000000000001" customHeight="1">
      <c r="A110" s="409" t="s">
        <v>2908</v>
      </c>
      <c r="J110" s="409" t="s">
        <v>2909</v>
      </c>
    </row>
    <row r="111" spans="1:10" ht="20.100000000000001" customHeight="1">
      <c r="A111" s="409" t="s">
        <v>2910</v>
      </c>
      <c r="J111" s="409" t="s">
        <v>2911</v>
      </c>
    </row>
    <row r="112" spans="1:10" ht="20.100000000000001" customHeight="1">
      <c r="A112" s="409" t="s">
        <v>2912</v>
      </c>
      <c r="J112" s="409" t="s">
        <v>2913</v>
      </c>
    </row>
    <row r="113" spans="1:10" ht="20.100000000000001" customHeight="1">
      <c r="A113" s="409" t="s">
        <v>2914</v>
      </c>
      <c r="J113" s="409" t="s">
        <v>2915</v>
      </c>
    </row>
    <row r="114" spans="1:10" ht="20.100000000000001" customHeight="1">
      <c r="A114" s="409" t="s">
        <v>2916</v>
      </c>
      <c r="J114" s="409" t="s">
        <v>2917</v>
      </c>
    </row>
    <row r="115" spans="1:10" ht="20.100000000000001" customHeight="1">
      <c r="A115" s="367" t="s">
        <v>2918</v>
      </c>
      <c r="J115" s="409" t="s">
        <v>2891</v>
      </c>
    </row>
    <row r="116" spans="1:10" ht="20.100000000000001" customHeight="1">
      <c r="A116" s="367" t="s">
        <v>2919</v>
      </c>
      <c r="J116" s="409" t="s">
        <v>2893</v>
      </c>
    </row>
    <row r="117" spans="1:10" ht="20.100000000000001" customHeight="1">
      <c r="A117" s="367" t="s">
        <v>2920</v>
      </c>
      <c r="J117" s="409" t="s">
        <v>2895</v>
      </c>
    </row>
    <row r="118" spans="1:10" ht="20.100000000000001" customHeight="1">
      <c r="A118" s="367" t="s">
        <v>2921</v>
      </c>
      <c r="J118" s="409" t="s">
        <v>2897</v>
      </c>
    </row>
    <row r="119" spans="1:10" ht="20.100000000000001" customHeight="1">
      <c r="A119" s="409" t="s">
        <v>2922</v>
      </c>
      <c r="J119" s="409" t="s">
        <v>2899</v>
      </c>
    </row>
    <row r="120" spans="1:10" ht="20.100000000000001" customHeight="1">
      <c r="A120" s="409" t="s">
        <v>2923</v>
      </c>
      <c r="J120" s="409" t="s">
        <v>2901</v>
      </c>
    </row>
  </sheetData>
  <mergeCells count="78">
    <mergeCell ref="Y16:AA16"/>
    <mergeCell ref="A2:AC2"/>
    <mergeCell ref="F4:AC4"/>
    <mergeCell ref="F5:AC5"/>
    <mergeCell ref="E8:I8"/>
    <mergeCell ref="M10:AC10"/>
    <mergeCell ref="A11:AC11"/>
    <mergeCell ref="N13:R13"/>
    <mergeCell ref="N14:R14"/>
    <mergeCell ref="J16:L16"/>
    <mergeCell ref="O16:Q16"/>
    <mergeCell ref="T16:V16"/>
    <mergeCell ref="J17:L17"/>
    <mergeCell ref="O17:Q17"/>
    <mergeCell ref="T17:V17"/>
    <mergeCell ref="Y17:AA17"/>
    <mergeCell ref="J18:M18"/>
    <mergeCell ref="O18:R18"/>
    <mergeCell ref="T18:W18"/>
    <mergeCell ref="Y18:AB18"/>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32:M32"/>
    <mergeCell ref="P32:S32"/>
    <mergeCell ref="V32:Z32"/>
    <mergeCell ref="J34:M34"/>
    <mergeCell ref="P34:S34"/>
    <mergeCell ref="V34:Z34"/>
    <mergeCell ref="J35:N35"/>
    <mergeCell ref="J37:M37"/>
    <mergeCell ref="P37:S37"/>
    <mergeCell ref="V37:Z37"/>
    <mergeCell ref="J39:M39"/>
    <mergeCell ref="P39:S39"/>
    <mergeCell ref="V39:Z39"/>
    <mergeCell ref="J41:M41"/>
    <mergeCell ref="P41:S41"/>
    <mergeCell ref="V41:Z41"/>
    <mergeCell ref="J43:M43"/>
    <mergeCell ref="P43:S43"/>
    <mergeCell ref="V43:Z43"/>
    <mergeCell ref="J44:M44"/>
    <mergeCell ref="P44:S44"/>
    <mergeCell ref="V44:Z44"/>
    <mergeCell ref="J45:M45"/>
    <mergeCell ref="P45:S45"/>
    <mergeCell ref="V45:Z45"/>
    <mergeCell ref="J46:M46"/>
    <mergeCell ref="P46:S46"/>
    <mergeCell ref="V46:Z46"/>
    <mergeCell ref="J47:M47"/>
    <mergeCell ref="P47:S47"/>
    <mergeCell ref="V47:Z47"/>
    <mergeCell ref="J48:M48"/>
    <mergeCell ref="P48:S48"/>
    <mergeCell ref="V48:Z48"/>
    <mergeCell ref="J49:M49"/>
    <mergeCell ref="P49:S49"/>
    <mergeCell ref="V49:Z49"/>
    <mergeCell ref="J50:M50"/>
    <mergeCell ref="P50:S50"/>
    <mergeCell ref="V50:Z50"/>
    <mergeCell ref="J51:M51"/>
    <mergeCell ref="P51:S51"/>
    <mergeCell ref="V51:Z51"/>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8"/>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9" customFormat="1" ht="17.100000000000001" customHeight="1">
      <c r="A1" s="409" t="s">
        <v>2924</v>
      </c>
      <c r="I1" s="410" t="s">
        <v>2806</v>
      </c>
      <c r="J1" s="1336"/>
      <c r="K1" s="1336"/>
      <c r="L1" s="1336"/>
      <c r="M1" s="1336"/>
      <c r="N1" s="424" t="str">
        <f>IF(J1="","","㎡")</f>
        <v/>
      </c>
      <c r="O1" s="410" t="s">
        <v>2842</v>
      </c>
      <c r="P1" s="1336"/>
      <c r="Q1" s="1336"/>
      <c r="R1" s="1336"/>
      <c r="S1" s="1336"/>
      <c r="T1" s="424" t="str">
        <f>IF(P1="","","㎡")</f>
        <v/>
      </c>
      <c r="U1" s="410" t="s">
        <v>2842</v>
      </c>
      <c r="V1" s="1337" t="str">
        <f>IF(J1="","",J1+P1)</f>
        <v/>
      </c>
      <c r="W1" s="1337"/>
      <c r="X1" s="1337"/>
      <c r="Y1" s="1337"/>
      <c r="Z1" s="1337"/>
      <c r="AA1" s="320" t="str">
        <f>IF(V1="","　）","㎡）")</f>
        <v>　）</v>
      </c>
      <c r="AB1" s="410"/>
    </row>
    <row r="2" spans="1:32" s="409" customFormat="1" ht="17.100000000000001" customHeight="1">
      <c r="A2" s="409" t="s">
        <v>2925</v>
      </c>
      <c r="I2" s="410" t="s">
        <v>2806</v>
      </c>
      <c r="J2" s="1336"/>
      <c r="K2" s="1336"/>
      <c r="L2" s="1336"/>
      <c r="M2" s="1336"/>
      <c r="N2" s="424" t="str">
        <f>IF(J2="","","㎡")</f>
        <v/>
      </c>
      <c r="O2" s="410" t="s">
        <v>2842</v>
      </c>
      <c r="P2" s="1336"/>
      <c r="Q2" s="1336"/>
      <c r="R2" s="1336"/>
      <c r="S2" s="1336"/>
      <c r="T2" s="424" t="str">
        <f>IF(P2="","","㎡")</f>
        <v/>
      </c>
      <c r="U2" s="410" t="s">
        <v>2842</v>
      </c>
      <c r="V2" s="1337" t="str">
        <f>IF(J2="","",J2+P2)</f>
        <v/>
      </c>
      <c r="W2" s="1337"/>
      <c r="X2" s="1337"/>
      <c r="Y2" s="1337"/>
      <c r="Z2" s="1337"/>
      <c r="AA2" s="320" t="str">
        <f>IF(V2="","　）","㎡）")</f>
        <v>　）</v>
      </c>
      <c r="AB2" s="410"/>
    </row>
    <row r="3" spans="1:32" s="409" customFormat="1" ht="17.100000000000001" customHeight="1" thickBot="1">
      <c r="A3" s="409" t="s">
        <v>2926</v>
      </c>
      <c r="I3" s="367"/>
      <c r="J3" s="1336"/>
      <c r="K3" s="1336"/>
      <c r="L3" s="1336"/>
      <c r="M3" s="1336"/>
      <c r="N3" s="1336"/>
      <c r="O3" s="367" t="s">
        <v>47</v>
      </c>
      <c r="P3" s="410"/>
      <c r="Q3" s="410"/>
      <c r="R3" s="367"/>
      <c r="S3" s="367"/>
      <c r="T3" s="367"/>
      <c r="U3" s="367"/>
      <c r="V3" s="367"/>
      <c r="W3" s="367"/>
      <c r="X3" s="367"/>
      <c r="Y3" s="367"/>
      <c r="Z3" s="367"/>
      <c r="AA3" s="367"/>
      <c r="AB3" s="367"/>
      <c r="AC3" s="367"/>
    </row>
    <row r="4" spans="1:32" s="409" customFormat="1" ht="17.100000000000001" customHeight="1" thickBot="1">
      <c r="A4" s="418" t="s">
        <v>2927</v>
      </c>
      <c r="B4" s="418"/>
      <c r="C4" s="418"/>
      <c r="D4" s="418"/>
      <c r="E4" s="418"/>
      <c r="F4" s="418"/>
      <c r="G4" s="418"/>
      <c r="H4" s="418"/>
      <c r="I4" s="417"/>
      <c r="J4" s="1364" t="str">
        <f>IFERROR(IF(AE4="切上",ROUNDUP(J3/SUM(第三面!J23,第三面!J24)*100,2),IF(AE4="切捨",ROUNDDOWN(J3/SUM(第三面!J23,第三面!J24)*100,2),IF(AE4="四捨五入",ROUND(J3/SUM(第三面!J23,第三面!J24)*100,2)))),"")</f>
        <v/>
      </c>
      <c r="K4" s="1364"/>
      <c r="L4" s="1364"/>
      <c r="M4" s="1364"/>
      <c r="N4" s="1364"/>
      <c r="O4" s="417" t="s">
        <v>2852</v>
      </c>
      <c r="P4" s="431"/>
      <c r="Q4" s="431"/>
      <c r="R4" s="417"/>
      <c r="S4" s="417"/>
      <c r="T4" s="417"/>
      <c r="U4" s="417"/>
      <c r="V4" s="417"/>
      <c r="W4" s="417"/>
      <c r="X4" s="417"/>
      <c r="Y4" s="417"/>
      <c r="Z4" s="417"/>
      <c r="AA4" s="417"/>
      <c r="AB4" s="417"/>
      <c r="AC4" s="417"/>
      <c r="AE4" s="432" t="s">
        <v>2875</v>
      </c>
      <c r="AF4" s="320"/>
    </row>
    <row r="5" spans="1:32" ht="17.100000000000001" customHeight="1">
      <c r="A5" s="411" t="s">
        <v>2928</v>
      </c>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row>
    <row r="6" spans="1:32" ht="17.100000000000001" customHeight="1">
      <c r="A6" s="409" t="s">
        <v>2929</v>
      </c>
      <c r="B6" s="409"/>
      <c r="C6" s="409"/>
      <c r="D6" s="409"/>
      <c r="E6" s="409"/>
      <c r="F6" s="409"/>
      <c r="G6" s="409"/>
      <c r="H6" s="409"/>
      <c r="I6" s="409"/>
      <c r="J6" s="409"/>
      <c r="K6" s="366"/>
      <c r="L6" s="1365"/>
      <c r="M6" s="1366"/>
      <c r="N6" s="1366"/>
      <c r="O6" s="409"/>
      <c r="P6" s="409"/>
      <c r="Q6" s="409"/>
      <c r="R6" s="409"/>
      <c r="S6" s="409"/>
      <c r="T6" s="409"/>
      <c r="U6" s="409"/>
      <c r="V6" s="409"/>
      <c r="W6" s="409"/>
      <c r="X6" s="409"/>
      <c r="Y6" s="409"/>
      <c r="Z6" s="409"/>
      <c r="AA6" s="409"/>
      <c r="AB6" s="409"/>
      <c r="AC6" s="409"/>
    </row>
    <row r="7" spans="1:32" ht="17.100000000000001" customHeight="1">
      <c r="A7" s="418" t="s">
        <v>2930</v>
      </c>
      <c r="B7" s="418"/>
      <c r="C7" s="418"/>
      <c r="D7" s="418"/>
      <c r="E7" s="418"/>
      <c r="F7" s="418"/>
      <c r="G7" s="418"/>
      <c r="H7" s="418"/>
      <c r="I7" s="418"/>
      <c r="J7" s="418"/>
      <c r="K7" s="433"/>
      <c r="L7" s="1367"/>
      <c r="M7" s="1368"/>
      <c r="N7" s="1368"/>
      <c r="O7" s="418"/>
      <c r="P7" s="418"/>
      <c r="Q7" s="418"/>
      <c r="R7" s="418"/>
      <c r="S7" s="418"/>
      <c r="T7" s="418"/>
      <c r="U7" s="418"/>
      <c r="V7" s="418"/>
      <c r="W7" s="418"/>
      <c r="X7" s="418"/>
      <c r="Y7" s="418"/>
      <c r="Z7" s="418"/>
      <c r="AA7" s="418"/>
      <c r="AB7" s="418"/>
      <c r="AC7" s="418"/>
    </row>
    <row r="8" spans="1:32" s="409" customFormat="1" ht="17.100000000000001" customHeight="1">
      <c r="A8" s="411" t="s">
        <v>2931</v>
      </c>
      <c r="B8" s="411"/>
      <c r="C8" s="411"/>
      <c r="D8" s="411"/>
      <c r="E8" s="411"/>
      <c r="F8" s="411"/>
      <c r="G8" s="411"/>
      <c r="H8" s="411"/>
      <c r="I8" s="423" t="s">
        <v>2806</v>
      </c>
      <c r="J8" s="411" t="s">
        <v>2932</v>
      </c>
      <c r="K8" s="411"/>
      <c r="L8" s="411"/>
      <c r="M8" s="411"/>
      <c r="N8" s="411"/>
      <c r="O8" s="410" t="s">
        <v>2842</v>
      </c>
      <c r="P8" s="409" t="s">
        <v>2933</v>
      </c>
      <c r="U8" s="410" t="s">
        <v>2807</v>
      </c>
      <c r="V8" s="410"/>
    </row>
    <row r="9" spans="1:32" s="409" customFormat="1" ht="17.100000000000001" customHeight="1">
      <c r="A9" s="409" t="s">
        <v>2934</v>
      </c>
      <c r="I9" s="410" t="s">
        <v>2806</v>
      </c>
      <c r="J9" s="1352"/>
      <c r="K9" s="1352"/>
      <c r="L9" s="1352"/>
      <c r="M9" s="1352"/>
      <c r="N9" s="410" t="s">
        <v>2837</v>
      </c>
      <c r="O9" s="410" t="s">
        <v>2842</v>
      </c>
      <c r="P9" s="1352"/>
      <c r="Q9" s="1352"/>
      <c r="R9" s="1352"/>
      <c r="S9" s="1352"/>
      <c r="T9" s="322" t="str">
        <f>IF(P9="","","ｍ")</f>
        <v/>
      </c>
      <c r="U9" s="410" t="s">
        <v>2807</v>
      </c>
      <c r="V9" s="410"/>
    </row>
    <row r="10" spans="1:32" s="409" customFormat="1" ht="17.100000000000001" customHeight="1">
      <c r="A10" s="409" t="s">
        <v>2935</v>
      </c>
      <c r="F10" s="410"/>
      <c r="G10" s="410" t="s">
        <v>2936</v>
      </c>
      <c r="H10" s="410"/>
      <c r="I10" s="410" t="s">
        <v>2806</v>
      </c>
      <c r="J10" s="1359"/>
      <c r="K10" s="1359"/>
      <c r="L10" s="1359"/>
      <c r="M10" s="1359"/>
      <c r="N10" s="434" t="str">
        <f>IF(J10="","","階")</f>
        <v/>
      </c>
      <c r="O10" s="410" t="s">
        <v>2842</v>
      </c>
      <c r="P10" s="1359"/>
      <c r="Q10" s="1359"/>
      <c r="R10" s="1359"/>
      <c r="S10" s="1359"/>
      <c r="T10" s="434" t="str">
        <f>IF(P10="","","階")</f>
        <v/>
      </c>
      <c r="U10" s="410" t="s">
        <v>2807</v>
      </c>
      <c r="V10" s="410"/>
    </row>
    <row r="11" spans="1:32" s="409" customFormat="1" ht="17.100000000000001" customHeight="1">
      <c r="F11" s="410"/>
      <c r="G11" s="410" t="s">
        <v>2110</v>
      </c>
      <c r="H11" s="410"/>
      <c r="I11" s="410" t="s">
        <v>2806</v>
      </c>
      <c r="J11" s="1359"/>
      <c r="K11" s="1359"/>
      <c r="L11" s="1359"/>
      <c r="M11" s="1359"/>
      <c r="N11" s="434" t="str">
        <f>IF(J11="","","階")</f>
        <v/>
      </c>
      <c r="O11" s="410" t="s">
        <v>2842</v>
      </c>
      <c r="P11" s="1359"/>
      <c r="Q11" s="1359"/>
      <c r="R11" s="1359"/>
      <c r="S11" s="1359"/>
      <c r="T11" s="434" t="str">
        <f>IF(P11="","","階")</f>
        <v/>
      </c>
      <c r="U11" s="410" t="s">
        <v>2807</v>
      </c>
      <c r="V11" s="410"/>
    </row>
    <row r="12" spans="1:32" s="409" customFormat="1" ht="17.100000000000001" customHeight="1">
      <c r="A12" s="409" t="s">
        <v>2937</v>
      </c>
      <c r="G12" s="410"/>
      <c r="H12" s="410"/>
      <c r="I12" s="410"/>
      <c r="J12" s="1360" t="s">
        <v>2938</v>
      </c>
      <c r="K12" s="1360"/>
      <c r="L12" s="1360"/>
      <c r="M12" s="1360"/>
      <c r="N12" s="1360"/>
      <c r="O12" s="1360"/>
      <c r="P12" s="1360"/>
      <c r="Q12" s="409" t="s">
        <v>2939</v>
      </c>
      <c r="R12" s="410"/>
      <c r="S12" s="410"/>
      <c r="T12" s="1360"/>
      <c r="U12" s="1360"/>
      <c r="V12" s="1360"/>
      <c r="W12" s="1360"/>
      <c r="X12" s="1360"/>
      <c r="Y12" s="1360"/>
      <c r="Z12" s="409" t="s">
        <v>2940</v>
      </c>
    </row>
    <row r="13" spans="1:32" ht="17.100000000000001" customHeight="1">
      <c r="A13" s="320" t="s">
        <v>2941</v>
      </c>
      <c r="B13" s="320"/>
      <c r="C13" s="320"/>
      <c r="D13" s="320"/>
      <c r="E13" s="320"/>
      <c r="F13" s="320"/>
      <c r="G13" s="320"/>
      <c r="H13" s="320"/>
      <c r="I13" s="320"/>
      <c r="J13" s="320"/>
      <c r="K13" s="320"/>
      <c r="L13" s="320"/>
      <c r="M13" s="320"/>
      <c r="N13" s="320"/>
      <c r="O13" s="320"/>
      <c r="P13" s="320"/>
      <c r="Q13" s="320"/>
      <c r="R13" s="320"/>
      <c r="S13" s="320"/>
      <c r="T13" s="377" t="str">
        <f>IF(OR(D15="■",K15="■",R15="■"),"■","□")</f>
        <v>□</v>
      </c>
      <c r="U13" s="320" t="s">
        <v>2942</v>
      </c>
      <c r="V13" s="377" t="str">
        <f>IF(T13="■","□","■")</f>
        <v>■</v>
      </c>
      <c r="W13" s="320" t="s">
        <v>2943</v>
      </c>
      <c r="X13" s="320"/>
      <c r="Y13" s="320"/>
      <c r="Z13" s="320"/>
      <c r="AA13" s="320"/>
      <c r="AB13" s="320"/>
      <c r="AC13" s="320"/>
    </row>
    <row r="14" spans="1:32" ht="17.100000000000001" customHeight="1">
      <c r="A14" s="320" t="s">
        <v>2944</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12" t="s">
        <v>2823</v>
      </c>
      <c r="E15" s="320" t="s">
        <v>2945</v>
      </c>
      <c r="F15" s="320"/>
      <c r="G15" s="320"/>
      <c r="H15" s="320"/>
      <c r="I15" s="320"/>
      <c r="J15" s="320"/>
      <c r="K15" s="412" t="s">
        <v>2823</v>
      </c>
      <c r="L15" s="320" t="s">
        <v>2946</v>
      </c>
      <c r="M15" s="320"/>
      <c r="N15" s="320"/>
      <c r="O15" s="320"/>
      <c r="P15" s="320"/>
      <c r="Q15" s="320"/>
      <c r="R15" s="412" t="s">
        <v>2823</v>
      </c>
      <c r="S15" s="320" t="s">
        <v>2947</v>
      </c>
      <c r="T15" s="320"/>
      <c r="U15" s="413"/>
      <c r="V15" s="320"/>
      <c r="W15" s="320"/>
      <c r="X15" s="320"/>
      <c r="Y15" s="320"/>
      <c r="Z15" s="320"/>
      <c r="AA15" s="320"/>
      <c r="AB15" s="320"/>
      <c r="AC15" s="320"/>
    </row>
    <row r="16" spans="1:32" ht="17.100000000000001" customHeight="1">
      <c r="A16" s="1361" t="s">
        <v>2948</v>
      </c>
      <c r="B16" s="1361"/>
      <c r="C16" s="1361"/>
      <c r="D16" s="1361"/>
      <c r="E16" s="1362"/>
      <c r="F16" s="1362"/>
      <c r="G16" s="1362"/>
      <c r="H16" s="1362"/>
      <c r="I16" s="1362"/>
      <c r="J16" s="1362"/>
      <c r="K16" s="1362"/>
      <c r="L16" s="1362"/>
      <c r="M16" s="1362"/>
      <c r="N16" s="1362"/>
      <c r="O16" s="1362"/>
      <c r="P16" s="1362"/>
      <c r="Q16" s="1362"/>
      <c r="R16" s="1362"/>
      <c r="S16" s="1362"/>
      <c r="T16" s="1362"/>
      <c r="U16" s="1362"/>
      <c r="V16" s="1362"/>
      <c r="W16" s="1362"/>
      <c r="X16" s="1362"/>
      <c r="Y16" s="1362"/>
      <c r="Z16" s="1362"/>
      <c r="AA16" s="1362"/>
      <c r="AB16" s="1362"/>
      <c r="AC16" s="1362"/>
    </row>
    <row r="17" spans="1:34" ht="17.100000000000001" customHeight="1">
      <c r="A17" s="1353"/>
      <c r="B17" s="1353"/>
      <c r="C17" s="1353"/>
      <c r="D17" s="1353"/>
      <c r="E17" s="1353"/>
      <c r="F17" s="1353"/>
      <c r="G17" s="1353"/>
      <c r="H17" s="1353"/>
      <c r="I17" s="1353"/>
      <c r="J17" s="1353"/>
      <c r="K17" s="1353"/>
      <c r="L17" s="1353"/>
      <c r="M17" s="1353"/>
      <c r="N17" s="1353"/>
      <c r="O17" s="1353"/>
      <c r="P17" s="1353"/>
      <c r="Q17" s="1353"/>
      <c r="R17" s="1353"/>
      <c r="S17" s="1353"/>
      <c r="T17" s="1353"/>
      <c r="U17" s="1353"/>
      <c r="V17" s="1353"/>
      <c r="W17" s="1353"/>
      <c r="X17" s="1353"/>
      <c r="Y17" s="1353"/>
      <c r="Z17" s="1353"/>
      <c r="AA17" s="1353"/>
      <c r="AB17" s="1353"/>
      <c r="AC17" s="1353"/>
      <c r="AF17" s="435"/>
    </row>
    <row r="18" spans="1:34" ht="17.100000000000001" customHeight="1">
      <c r="A18" s="1353"/>
      <c r="B18" s="1353"/>
      <c r="C18" s="1353"/>
      <c r="D18" s="1353"/>
      <c r="E18" s="1353"/>
      <c r="F18" s="1353"/>
      <c r="G18" s="1353"/>
      <c r="H18" s="1353"/>
      <c r="I18" s="1353"/>
      <c r="J18" s="1353"/>
      <c r="K18" s="1353"/>
      <c r="L18" s="1353"/>
      <c r="M18" s="1353"/>
      <c r="N18" s="1353"/>
      <c r="O18" s="1353"/>
      <c r="P18" s="1353"/>
      <c r="Q18" s="1353"/>
      <c r="R18" s="1353"/>
      <c r="S18" s="1353"/>
      <c r="T18" s="1353"/>
      <c r="U18" s="1353"/>
      <c r="V18" s="1353"/>
      <c r="W18" s="1353"/>
      <c r="X18" s="1353"/>
      <c r="Y18" s="1353"/>
      <c r="Z18" s="1353"/>
      <c r="AA18" s="1353"/>
      <c r="AB18" s="1353"/>
      <c r="AC18" s="1353"/>
      <c r="AF18" s="435"/>
    </row>
    <row r="19" spans="1:34" ht="17.100000000000001" customHeight="1" thickBot="1">
      <c r="A19" s="1354"/>
      <c r="B19" s="1354"/>
      <c r="C19" s="1354"/>
      <c r="D19" s="1354"/>
      <c r="E19" s="1354"/>
      <c r="F19" s="1354"/>
      <c r="G19" s="1354"/>
      <c r="H19" s="1354"/>
      <c r="I19" s="1354"/>
      <c r="J19" s="1354"/>
      <c r="K19" s="1354"/>
      <c r="L19" s="1354"/>
      <c r="M19" s="1354"/>
      <c r="N19" s="1354"/>
      <c r="O19" s="1354"/>
      <c r="P19" s="1354"/>
      <c r="Q19" s="1354"/>
      <c r="R19" s="1354"/>
      <c r="S19" s="1354"/>
      <c r="T19" s="1354"/>
      <c r="U19" s="1354"/>
      <c r="V19" s="1354"/>
      <c r="W19" s="1354"/>
      <c r="X19" s="1354"/>
      <c r="Y19" s="1354"/>
      <c r="Z19" s="1354"/>
      <c r="AA19" s="1354"/>
      <c r="AB19" s="1354"/>
      <c r="AC19" s="1354"/>
    </row>
    <row r="20" spans="1:34" s="317" customFormat="1" ht="17.100000000000001" customHeight="1" thickBot="1">
      <c r="A20" s="384" t="s">
        <v>2949</v>
      </c>
      <c r="B20" s="384"/>
      <c r="C20" s="384"/>
      <c r="D20" s="384"/>
      <c r="E20" s="384"/>
      <c r="F20" s="384"/>
      <c r="G20" s="384"/>
      <c r="H20" s="384"/>
      <c r="I20" s="384" t="s">
        <v>2712</v>
      </c>
      <c r="J20" s="384"/>
      <c r="K20" s="436" t="str">
        <f>IF(AF20="","",IF(AF20&lt;43831,TEXT(AF20,"元"),(YEAR(AF20)-2018)))</f>
        <v/>
      </c>
      <c r="L20" s="437" t="s">
        <v>5</v>
      </c>
      <c r="M20" s="436" t="str">
        <f>IF(AF20="","",MONTH(AF20))</f>
        <v/>
      </c>
      <c r="N20" s="437" t="s">
        <v>2713</v>
      </c>
      <c r="O20" s="436" t="str">
        <f>IF(AF20="","",DAY(AF20))</f>
        <v/>
      </c>
      <c r="P20" s="384" t="s">
        <v>2714</v>
      </c>
      <c r="Q20" s="437"/>
      <c r="R20" s="384"/>
      <c r="S20" s="384"/>
      <c r="T20" s="384"/>
      <c r="U20" s="384"/>
      <c r="V20" s="384"/>
      <c r="W20" s="384"/>
      <c r="X20" s="384"/>
      <c r="Y20" s="384"/>
      <c r="Z20" s="384"/>
      <c r="AA20" s="384"/>
      <c r="AB20" s="384"/>
      <c r="AC20" s="384"/>
      <c r="AE20" s="317" t="s">
        <v>2520</v>
      </c>
      <c r="AF20" s="1356"/>
      <c r="AG20" s="1357"/>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4" t="s">
        <v>2950</v>
      </c>
      <c r="B22" s="384"/>
      <c r="C22" s="384"/>
      <c r="D22" s="384"/>
      <c r="E22" s="384"/>
      <c r="F22" s="384"/>
      <c r="G22" s="384"/>
      <c r="H22" s="384"/>
      <c r="I22" s="384" t="s">
        <v>2712</v>
      </c>
      <c r="J22" s="384"/>
      <c r="K22" s="436" t="str">
        <f>IF(AF22="","",IF(AF22&lt;43831,TEXT(AF22,"元"),(YEAR(AF22)-2018)))</f>
        <v/>
      </c>
      <c r="L22" s="437" t="s">
        <v>5</v>
      </c>
      <c r="M22" s="436" t="str">
        <f>IF(AF22="","",MONTH(AF22))</f>
        <v/>
      </c>
      <c r="N22" s="437" t="s">
        <v>2713</v>
      </c>
      <c r="O22" s="436" t="str">
        <f>IF(AF22="","",DAY(AF22))</f>
        <v/>
      </c>
      <c r="P22" s="384" t="s">
        <v>2714</v>
      </c>
      <c r="Q22" s="437"/>
      <c r="R22" s="384"/>
      <c r="S22" s="384"/>
      <c r="T22" s="384"/>
      <c r="U22" s="384"/>
      <c r="V22" s="384"/>
      <c r="W22" s="384"/>
      <c r="X22" s="384"/>
      <c r="Y22" s="384"/>
      <c r="Z22" s="384"/>
      <c r="AA22" s="384"/>
      <c r="AB22" s="384"/>
      <c r="AC22" s="384"/>
      <c r="AE22" s="317" t="s">
        <v>2520</v>
      </c>
      <c r="AF22" s="1356"/>
      <c r="AG22" s="1357"/>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4" t="s">
        <v>2951</v>
      </c>
      <c r="B24" s="384"/>
      <c r="C24" s="384"/>
      <c r="D24" s="384"/>
      <c r="E24" s="384"/>
      <c r="F24" s="384"/>
      <c r="G24" s="384"/>
      <c r="H24" s="384"/>
      <c r="I24" s="384"/>
      <c r="J24" s="384"/>
      <c r="K24" s="384"/>
      <c r="L24" s="384"/>
      <c r="M24" s="384"/>
      <c r="N24" s="384"/>
      <c r="O24" s="384" t="s">
        <v>2568</v>
      </c>
      <c r="P24" s="1363" t="s">
        <v>2952</v>
      </c>
      <c r="Q24" s="1363"/>
      <c r="R24" s="1363"/>
      <c r="S24" s="1363"/>
      <c r="T24" s="1363"/>
      <c r="U24" s="1363"/>
      <c r="V24" s="1363"/>
      <c r="W24" s="1363"/>
      <c r="X24" s="1363"/>
      <c r="Y24" s="1363"/>
      <c r="Z24" s="1363"/>
      <c r="AA24" s="1363"/>
      <c r="AB24" s="1363"/>
      <c r="AC24" s="384" t="s">
        <v>2807</v>
      </c>
    </row>
    <row r="25" spans="1:34" s="317" customFormat="1" ht="17.100000000000001" customHeight="1" thickBot="1">
      <c r="A25" s="322"/>
      <c r="B25" s="330"/>
      <c r="C25" s="330" t="s">
        <v>2953</v>
      </c>
      <c r="D25" s="348" t="str">
        <f>IF(AF25&lt;&gt;"","1","")</f>
        <v/>
      </c>
      <c r="E25" s="320" t="s">
        <v>2954</v>
      </c>
      <c r="F25" s="320"/>
      <c r="G25" s="320" t="s">
        <v>2955</v>
      </c>
      <c r="H25" s="320"/>
      <c r="I25" s="348" t="str">
        <f>IF(AF25="","",IF(AF25&lt;43831,TEXT(AF25,"元"),(YEAR(AF25)-2018)))</f>
        <v/>
      </c>
      <c r="J25" s="322" t="s">
        <v>5</v>
      </c>
      <c r="K25" s="348" t="str">
        <f>IF(AF25="","",MONTH(AF25))</f>
        <v/>
      </c>
      <c r="L25" s="322" t="s">
        <v>2713</v>
      </c>
      <c r="M25" s="348" t="str">
        <f>IF(AF25="","",DAY(AF25))</f>
        <v/>
      </c>
      <c r="N25" s="320" t="s">
        <v>2714</v>
      </c>
      <c r="O25" s="320" t="s">
        <v>2568</v>
      </c>
      <c r="P25" s="1355"/>
      <c r="Q25" s="1355"/>
      <c r="R25" s="1355"/>
      <c r="S25" s="1355"/>
      <c r="T25" s="1355"/>
      <c r="U25" s="1355"/>
      <c r="V25" s="1355"/>
      <c r="W25" s="1355"/>
      <c r="X25" s="1355"/>
      <c r="Y25" s="1355"/>
      <c r="Z25" s="1355"/>
      <c r="AA25" s="1355"/>
      <c r="AB25" s="1355"/>
      <c r="AC25" s="320" t="s">
        <v>2807</v>
      </c>
      <c r="AE25" s="317" t="s">
        <v>2520</v>
      </c>
      <c r="AF25" s="1356"/>
      <c r="AG25" s="1357"/>
      <c r="AH25" s="349"/>
    </row>
    <row r="26" spans="1:34" s="317" customFormat="1" ht="17.100000000000001" customHeight="1" thickBot="1">
      <c r="A26" s="322"/>
      <c r="B26" s="330"/>
      <c r="C26" s="330" t="s">
        <v>2953</v>
      </c>
      <c r="D26" s="348" t="str">
        <f>IF(AF26&lt;&gt;"","2","")</f>
        <v/>
      </c>
      <c r="E26" s="320" t="s">
        <v>2954</v>
      </c>
      <c r="F26" s="320"/>
      <c r="G26" s="320" t="s">
        <v>2712</v>
      </c>
      <c r="H26" s="320"/>
      <c r="I26" s="348" t="str">
        <f>IF(AF26="","",IF(AF26&lt;43831,TEXT(AF26,"元"),(YEAR(AF26)-2018)))</f>
        <v/>
      </c>
      <c r="J26" s="322" t="s">
        <v>5</v>
      </c>
      <c r="K26" s="348" t="str">
        <f>IF(AF26="","",MONTH(AF26))</f>
        <v/>
      </c>
      <c r="L26" s="322" t="s">
        <v>2713</v>
      </c>
      <c r="M26" s="348" t="str">
        <f>IF(AF26="","",DAY(AF26))</f>
        <v/>
      </c>
      <c r="N26" s="320" t="s">
        <v>2714</v>
      </c>
      <c r="O26" s="320" t="s">
        <v>2568</v>
      </c>
      <c r="P26" s="1355"/>
      <c r="Q26" s="1355"/>
      <c r="R26" s="1355"/>
      <c r="S26" s="1355"/>
      <c r="T26" s="1355"/>
      <c r="U26" s="1355"/>
      <c r="V26" s="1355"/>
      <c r="W26" s="1355"/>
      <c r="X26" s="1355"/>
      <c r="Y26" s="1355"/>
      <c r="Z26" s="1355"/>
      <c r="AA26" s="1355"/>
      <c r="AB26" s="1355"/>
      <c r="AC26" s="320" t="s">
        <v>2807</v>
      </c>
      <c r="AE26" s="317" t="s">
        <v>2520</v>
      </c>
      <c r="AF26" s="1356"/>
      <c r="AG26" s="1357"/>
      <c r="AH26" s="349"/>
    </row>
    <row r="27" spans="1:34" s="317" customFormat="1" ht="17.100000000000001" customHeight="1" thickBot="1">
      <c r="A27" s="322"/>
      <c r="B27" s="330"/>
      <c r="C27" s="330" t="s">
        <v>2953</v>
      </c>
      <c r="D27" s="348" t="str">
        <f>IF(AF27&lt;&gt;"","3","")</f>
        <v/>
      </c>
      <c r="E27" s="320" t="s">
        <v>2954</v>
      </c>
      <c r="F27" s="320"/>
      <c r="G27" s="320" t="s">
        <v>2712</v>
      </c>
      <c r="H27" s="320"/>
      <c r="I27" s="348" t="str">
        <f>IF(AF27="","",IF(AF27&lt;43831,TEXT(AF27,"元"),(YEAR(AF27)-2018)))</f>
        <v/>
      </c>
      <c r="J27" s="322" t="s">
        <v>5</v>
      </c>
      <c r="K27" s="348" t="str">
        <f>IF(AF27="","",MONTH(AF27))</f>
        <v/>
      </c>
      <c r="L27" s="322" t="s">
        <v>2713</v>
      </c>
      <c r="M27" s="348" t="str">
        <f>IF(AF27="","",DAY(AF27))</f>
        <v/>
      </c>
      <c r="N27" s="320" t="s">
        <v>2714</v>
      </c>
      <c r="O27" s="320" t="s">
        <v>2568</v>
      </c>
      <c r="P27" s="1355"/>
      <c r="Q27" s="1355"/>
      <c r="R27" s="1355"/>
      <c r="S27" s="1355"/>
      <c r="T27" s="1355"/>
      <c r="U27" s="1355"/>
      <c r="V27" s="1355"/>
      <c r="W27" s="1355"/>
      <c r="X27" s="1355"/>
      <c r="Y27" s="1355"/>
      <c r="Z27" s="1355"/>
      <c r="AA27" s="1355"/>
      <c r="AB27" s="1355"/>
      <c r="AC27" s="320" t="s">
        <v>2807</v>
      </c>
      <c r="AE27" s="317" t="s">
        <v>2520</v>
      </c>
      <c r="AF27" s="1356"/>
      <c r="AG27" s="1357"/>
      <c r="AH27" s="349"/>
    </row>
    <row r="28" spans="1:34" s="317" customFormat="1" ht="17.100000000000001" customHeight="1">
      <c r="A28" s="356"/>
      <c r="B28" s="1071"/>
      <c r="C28" s="1071"/>
      <c r="D28" s="469"/>
      <c r="E28" s="388"/>
      <c r="F28" s="388"/>
      <c r="G28" s="388"/>
      <c r="H28" s="388"/>
      <c r="I28" s="469"/>
      <c r="J28" s="356"/>
      <c r="K28" s="469"/>
      <c r="L28" s="356"/>
      <c r="M28" s="469"/>
      <c r="N28" s="388"/>
      <c r="O28" s="388"/>
      <c r="P28" s="388"/>
      <c r="Q28" s="388"/>
      <c r="R28" s="388"/>
      <c r="S28" s="388"/>
      <c r="T28" s="388"/>
      <c r="U28" s="388"/>
      <c r="V28" s="388"/>
      <c r="W28" s="388"/>
      <c r="X28" s="388"/>
      <c r="Y28" s="388"/>
      <c r="Z28" s="388"/>
      <c r="AA28" s="388"/>
      <c r="AB28" s="388"/>
      <c r="AC28" s="388"/>
      <c r="AF28" s="1070"/>
      <c r="AG28" s="338"/>
      <c r="AH28" s="349"/>
    </row>
    <row r="29" spans="1:34" s="317" customFormat="1" ht="17.100000000000001" customHeight="1">
      <c r="A29" s="320" t="s">
        <v>4473</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row>
    <row r="30" spans="1:34" s="317" customFormat="1" ht="17.100000000000001" customHeight="1">
      <c r="A30" s="320" t="s">
        <v>4474</v>
      </c>
      <c r="B30" s="320"/>
      <c r="C30" s="320"/>
      <c r="D30" s="320"/>
      <c r="E30" s="320"/>
      <c r="F30" s="320"/>
      <c r="G30" s="412" t="s">
        <v>2823</v>
      </c>
      <c r="H30" s="320" t="s">
        <v>3043</v>
      </c>
      <c r="I30" s="320"/>
      <c r="J30" s="412" t="s">
        <v>2823</v>
      </c>
      <c r="K30" s="320" t="s">
        <v>3044</v>
      </c>
      <c r="L30" s="320"/>
      <c r="M30" s="320"/>
      <c r="N30" s="320"/>
      <c r="O30" s="320"/>
      <c r="P30" s="320"/>
      <c r="Q30" s="320"/>
      <c r="R30" s="320"/>
      <c r="S30" s="320"/>
      <c r="T30" s="320"/>
      <c r="U30" s="320"/>
      <c r="V30" s="320"/>
      <c r="W30" s="320"/>
      <c r="X30" s="320"/>
      <c r="Y30" s="320"/>
      <c r="Z30" s="320"/>
      <c r="AA30" s="320"/>
      <c r="AB30" s="320"/>
      <c r="AC30" s="320"/>
    </row>
    <row r="31" spans="1:34" s="317" customFormat="1" ht="17.100000000000001" customHeight="1">
      <c r="A31" s="320" t="s">
        <v>4475</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row>
    <row r="32" spans="1:34" s="317" customFormat="1" ht="17.100000000000001" customHeight="1">
      <c r="A32" s="320"/>
      <c r="B32" s="320"/>
      <c r="C32" s="320"/>
      <c r="D32" s="412" t="s">
        <v>2823</v>
      </c>
      <c r="E32" s="320" t="s">
        <v>4476</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row>
    <row r="33" spans="1:36" s="317" customFormat="1" ht="17.100000000000001" customHeight="1">
      <c r="A33" s="320"/>
      <c r="B33" s="320"/>
      <c r="C33" s="320"/>
      <c r="D33" s="412" t="s">
        <v>2823</v>
      </c>
      <c r="E33" s="320" t="s">
        <v>2556</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row>
    <row r="34" spans="1:36" s="317" customFormat="1" ht="17.100000000000001"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row>
    <row r="35" spans="1:36" s="317" customFormat="1" ht="17.100000000000001" customHeight="1">
      <c r="A35" s="384" t="s">
        <v>4506</v>
      </c>
      <c r="B35" s="384"/>
      <c r="C35" s="384"/>
      <c r="D35" s="384"/>
      <c r="E35" s="384"/>
      <c r="F35" s="384"/>
      <c r="G35" s="384"/>
      <c r="H35" s="438"/>
      <c r="I35" s="438"/>
      <c r="J35" s="438"/>
      <c r="K35" s="438"/>
      <c r="L35" s="438"/>
      <c r="M35" s="438"/>
      <c r="N35" s="438"/>
      <c r="O35" s="438"/>
      <c r="P35" s="438"/>
      <c r="Q35" s="438"/>
      <c r="R35" s="438"/>
      <c r="S35" s="438"/>
      <c r="T35" s="438"/>
      <c r="U35" s="438"/>
      <c r="V35" s="438"/>
      <c r="W35" s="438"/>
      <c r="X35" s="438"/>
      <c r="Y35" s="438"/>
      <c r="Z35" s="438"/>
      <c r="AA35" s="438"/>
      <c r="AB35" s="438"/>
      <c r="AC35" s="438"/>
    </row>
    <row r="36" spans="1:36" s="317" customFormat="1" ht="17.100000000000001" customHeight="1">
      <c r="A36" s="1353"/>
      <c r="B36" s="1353"/>
      <c r="C36" s="1353"/>
      <c r="D36" s="1353"/>
      <c r="E36" s="1353"/>
      <c r="F36" s="1353"/>
      <c r="G36" s="1353"/>
      <c r="H36" s="1353"/>
      <c r="I36" s="1353"/>
      <c r="J36" s="1353"/>
      <c r="K36" s="1353"/>
      <c r="L36" s="1353"/>
      <c r="M36" s="1353"/>
      <c r="N36" s="1353"/>
      <c r="O36" s="1353"/>
      <c r="P36" s="1353"/>
      <c r="Q36" s="1353"/>
      <c r="R36" s="1353"/>
      <c r="S36" s="1353"/>
      <c r="T36" s="1353"/>
      <c r="U36" s="1353"/>
      <c r="V36" s="1353"/>
      <c r="W36" s="1353"/>
      <c r="X36" s="1353"/>
      <c r="Y36" s="1353"/>
      <c r="Z36" s="1353"/>
      <c r="AA36" s="1353"/>
      <c r="AB36" s="1353"/>
      <c r="AC36" s="1353"/>
    </row>
    <row r="37" spans="1:36" s="317" customFormat="1" ht="17.100000000000001" customHeight="1">
      <c r="A37" s="1354"/>
      <c r="B37" s="1354"/>
      <c r="C37" s="1354"/>
      <c r="D37" s="1354"/>
      <c r="E37" s="1354"/>
      <c r="F37" s="1354"/>
      <c r="G37" s="1354"/>
      <c r="H37" s="1354"/>
      <c r="I37" s="1354"/>
      <c r="J37" s="1354"/>
      <c r="K37" s="1354"/>
      <c r="L37" s="1354"/>
      <c r="M37" s="1354"/>
      <c r="N37" s="1354"/>
      <c r="O37" s="1354"/>
      <c r="P37" s="1354"/>
      <c r="Q37" s="1354"/>
      <c r="R37" s="1354"/>
      <c r="S37" s="1354"/>
      <c r="T37" s="1354"/>
      <c r="U37" s="1354"/>
      <c r="V37" s="1354"/>
      <c r="W37" s="1354"/>
      <c r="X37" s="1354"/>
      <c r="Y37" s="1354"/>
      <c r="Z37" s="1354"/>
      <c r="AA37" s="1354"/>
      <c r="AB37" s="1354"/>
      <c r="AC37" s="1354"/>
    </row>
    <row r="38" spans="1:36" s="317" customFormat="1" ht="17.100000000000001" customHeight="1">
      <c r="A38" s="384" t="s">
        <v>4472</v>
      </c>
      <c r="B38" s="384"/>
      <c r="C38" s="384"/>
      <c r="D38" s="384"/>
      <c r="E38" s="1358"/>
      <c r="F38" s="1358"/>
      <c r="G38" s="1358"/>
      <c r="H38" s="1358"/>
      <c r="I38" s="1358"/>
      <c r="J38" s="1358"/>
      <c r="K38" s="1358"/>
      <c r="L38" s="1358"/>
      <c r="M38" s="1358"/>
      <c r="N38" s="1358"/>
      <c r="O38" s="1358"/>
      <c r="P38" s="1358"/>
      <c r="Q38" s="1358"/>
      <c r="R38" s="1358"/>
      <c r="S38" s="1358"/>
      <c r="T38" s="1358"/>
      <c r="U38" s="1358"/>
      <c r="V38" s="1358"/>
      <c r="W38" s="1358"/>
      <c r="X38" s="1358"/>
      <c r="Y38" s="1358"/>
      <c r="Z38" s="1358"/>
      <c r="AA38" s="1358"/>
      <c r="AB38" s="1358"/>
      <c r="AC38" s="1358"/>
    </row>
    <row r="39" spans="1:36" s="317" customFormat="1" ht="17.100000000000001" customHeight="1" thickBot="1">
      <c r="A39" s="1353"/>
      <c r="B39" s="1353"/>
      <c r="C39" s="1353"/>
      <c r="D39" s="1353"/>
      <c r="E39" s="1353"/>
      <c r="F39" s="1353"/>
      <c r="G39" s="1353"/>
      <c r="H39" s="1353"/>
      <c r="I39" s="1353"/>
      <c r="J39" s="1353"/>
      <c r="K39" s="1353"/>
      <c r="L39" s="1353"/>
      <c r="M39" s="1353"/>
      <c r="N39" s="1353"/>
      <c r="O39" s="1353"/>
      <c r="P39" s="1353"/>
      <c r="Q39" s="1353"/>
      <c r="R39" s="1353"/>
      <c r="S39" s="1353"/>
      <c r="T39" s="1353"/>
      <c r="U39" s="1353"/>
      <c r="V39" s="1353"/>
      <c r="W39" s="1353"/>
      <c r="X39" s="1353"/>
      <c r="Y39" s="1353"/>
      <c r="Z39" s="1353"/>
      <c r="AA39" s="1353"/>
      <c r="AB39" s="1353"/>
      <c r="AC39" s="1353"/>
      <c r="AF39" s="439" t="s">
        <v>2956</v>
      </c>
    </row>
    <row r="40" spans="1:36" s="317" customFormat="1" ht="17.100000000000001" customHeight="1" thickBot="1">
      <c r="A40" s="1354"/>
      <c r="B40" s="1354"/>
      <c r="C40" s="1354"/>
      <c r="D40" s="1354"/>
      <c r="E40" s="1354"/>
      <c r="F40" s="1354"/>
      <c r="G40" s="1354"/>
      <c r="H40" s="1354"/>
      <c r="I40" s="1354"/>
      <c r="J40" s="1354"/>
      <c r="K40" s="1354"/>
      <c r="L40" s="1354"/>
      <c r="M40" s="1354"/>
      <c r="N40" s="1354"/>
      <c r="O40" s="1354"/>
      <c r="P40" s="1354"/>
      <c r="Q40" s="1354"/>
      <c r="R40" s="1354"/>
      <c r="S40" s="1354"/>
      <c r="T40" s="1354"/>
      <c r="U40" s="1354"/>
      <c r="V40" s="1354"/>
      <c r="W40" s="1354"/>
      <c r="X40" s="1354"/>
      <c r="Y40" s="1354"/>
      <c r="Z40" s="1354"/>
      <c r="AA40" s="1354"/>
      <c r="AB40" s="1354"/>
      <c r="AC40" s="1354"/>
      <c r="AE40" s="317">
        <v>1</v>
      </c>
      <c r="AF40" s="1291" t="s">
        <v>2957</v>
      </c>
      <c r="AG40" s="1292"/>
      <c r="AH40" s="1292"/>
      <c r="AI40" s="1292"/>
      <c r="AJ40" s="1293"/>
    </row>
    <row r="41" spans="1:36" ht="17.100000000000001" customHeight="1" thickBot="1">
      <c r="AE41" s="337">
        <v>2</v>
      </c>
      <c r="AF41" s="1291"/>
      <c r="AG41" s="1292"/>
      <c r="AH41" s="1292"/>
      <c r="AI41" s="1292"/>
      <c r="AJ41" s="1293"/>
    </row>
    <row r="42" spans="1:36" ht="17.100000000000001" customHeight="1"/>
    <row r="43" spans="1:36" ht="17.100000000000001" customHeight="1"/>
    <row r="44" spans="1:36" ht="17.100000000000001" customHeight="1"/>
    <row r="45" spans="1:36" ht="17.100000000000001" customHeight="1"/>
    <row r="46" spans="1:36" ht="17.100000000000001" customHeight="1"/>
    <row r="47" spans="1:36" ht="17.100000000000001" customHeight="1"/>
    <row r="48" spans="1:36" ht="17.100000000000001" customHeight="1">
      <c r="A48" s="440">
        <v>0</v>
      </c>
      <c r="B48" s="391"/>
      <c r="C48" s="391"/>
      <c r="D48" s="391"/>
      <c r="E48" s="391"/>
      <c r="F48" s="391"/>
      <c r="G48" s="391"/>
      <c r="H48" s="391"/>
      <c r="Z48" s="391"/>
      <c r="AA48" s="391"/>
      <c r="AB48" s="391"/>
      <c r="AC48" s="391"/>
      <c r="AD48" s="391"/>
      <c r="AE48" s="391"/>
      <c r="AF48" s="391"/>
    </row>
    <row r="49" spans="1:32" ht="17.100000000000001" customHeight="1">
      <c r="A49" s="440">
        <v>1</v>
      </c>
      <c r="B49" s="440"/>
      <c r="C49" s="391"/>
      <c r="D49" s="391"/>
      <c r="E49" s="391"/>
      <c r="F49" s="391"/>
      <c r="G49" s="391"/>
      <c r="H49" s="391"/>
      <c r="P49" s="441" t="s">
        <v>2958</v>
      </c>
      <c r="Z49" s="391"/>
      <c r="AA49" s="391"/>
      <c r="AB49" s="391"/>
      <c r="AC49" s="391"/>
      <c r="AD49" s="391"/>
      <c r="AE49" s="391"/>
      <c r="AF49" s="391"/>
    </row>
    <row r="50" spans="1:32" ht="17.100000000000001" customHeight="1">
      <c r="A50" s="440">
        <v>2</v>
      </c>
      <c r="B50" s="391"/>
      <c r="C50" s="391"/>
      <c r="D50" s="391"/>
      <c r="E50" s="391"/>
      <c r="F50" s="391"/>
      <c r="G50" s="391"/>
      <c r="H50" s="391"/>
      <c r="P50" s="442" t="s">
        <v>2959</v>
      </c>
      <c r="Z50" s="391"/>
      <c r="AA50" s="391"/>
      <c r="AB50" s="391"/>
      <c r="AC50" s="391"/>
      <c r="AD50" s="391"/>
      <c r="AE50" s="391" t="s">
        <v>2960</v>
      </c>
      <c r="AF50" s="391"/>
    </row>
    <row r="51" spans="1:32" ht="17.100000000000001" customHeight="1">
      <c r="A51" s="440">
        <v>3</v>
      </c>
      <c r="P51" s="443" t="s">
        <v>2961</v>
      </c>
      <c r="AE51" s="337" t="s">
        <v>2962</v>
      </c>
    </row>
    <row r="52" spans="1:32" ht="17.100000000000001" customHeight="1">
      <c r="A52" s="440">
        <v>4</v>
      </c>
      <c r="P52" s="443" t="s">
        <v>2963</v>
      </c>
      <c r="AE52" s="337" t="s">
        <v>2964</v>
      </c>
    </row>
    <row r="53" spans="1:32" ht="17.100000000000001" customHeight="1">
      <c r="A53" s="440">
        <v>5</v>
      </c>
      <c r="P53" s="443" t="s">
        <v>2965</v>
      </c>
      <c r="AE53" s="337" t="s">
        <v>2960</v>
      </c>
    </row>
    <row r="54" spans="1:32" ht="17.100000000000001" customHeight="1">
      <c r="A54" s="440">
        <v>6</v>
      </c>
      <c r="P54" s="444" t="s">
        <v>2966</v>
      </c>
      <c r="AE54" s="337" t="s">
        <v>2967</v>
      </c>
    </row>
    <row r="55" spans="1:32" ht="17.100000000000001" customHeight="1">
      <c r="A55" s="440">
        <v>7</v>
      </c>
      <c r="P55" s="445" t="s">
        <v>2968</v>
      </c>
      <c r="AE55" s="337" t="s">
        <v>2969</v>
      </c>
    </row>
    <row r="56" spans="1:32" ht="17.100000000000001" customHeight="1">
      <c r="A56" s="440">
        <v>8</v>
      </c>
      <c r="P56" s="446" t="s">
        <v>2970</v>
      </c>
      <c r="AE56" s="337" t="s">
        <v>2971</v>
      </c>
    </row>
    <row r="57" spans="1:32" ht="17.100000000000001" customHeight="1">
      <c r="A57" s="440">
        <v>9</v>
      </c>
      <c r="P57" s="446" t="s">
        <v>2972</v>
      </c>
      <c r="AE57" s="337" t="s">
        <v>2973</v>
      </c>
    </row>
    <row r="58" spans="1:32" ht="17.100000000000001" customHeight="1">
      <c r="A58" s="440">
        <v>10</v>
      </c>
      <c r="P58" s="446" t="s">
        <v>2974</v>
      </c>
      <c r="AE58" s="337" t="s">
        <v>2975</v>
      </c>
    </row>
    <row r="59" spans="1:32" ht="17.100000000000001" customHeight="1">
      <c r="A59" s="440">
        <v>11</v>
      </c>
      <c r="P59" s="337" t="str">
        <f>IF(AF40&lt;&gt;"",AF40,"")</f>
        <v>1階の鉄骨その他の構造部材の建て方工事</v>
      </c>
    </row>
    <row r="60" spans="1:32" ht="17.100000000000001" customHeight="1">
      <c r="A60" s="440">
        <v>12</v>
      </c>
      <c r="P60" s="337" t="str">
        <f>IF(AF41&lt;&gt;"",AF41,"")</f>
        <v/>
      </c>
    </row>
    <row r="61" spans="1:32" ht="17.100000000000001" customHeight="1">
      <c r="A61" s="440">
        <v>13</v>
      </c>
    </row>
    <row r="62" spans="1:32" ht="17.100000000000001" customHeight="1">
      <c r="A62" s="440">
        <v>14</v>
      </c>
    </row>
    <row r="63" spans="1:32" ht="17.100000000000001" customHeight="1">
      <c r="A63" s="440">
        <v>15</v>
      </c>
    </row>
    <row r="64" spans="1:32" ht="17.100000000000001" customHeight="1">
      <c r="A64" s="440">
        <v>16</v>
      </c>
    </row>
    <row r="65" spans="1:1" ht="17.100000000000001" customHeight="1">
      <c r="A65" s="440">
        <v>17</v>
      </c>
    </row>
    <row r="66" spans="1:1" ht="17.100000000000001" customHeight="1">
      <c r="A66" s="440">
        <v>18</v>
      </c>
    </row>
    <row r="67" spans="1:1" ht="17.100000000000001" customHeight="1">
      <c r="A67" s="440">
        <v>19</v>
      </c>
    </row>
    <row r="68" spans="1:1" ht="13.5">
      <c r="A68" s="440">
        <v>20</v>
      </c>
    </row>
  </sheetData>
  <mergeCells count="34">
    <mergeCell ref="P9:S9"/>
    <mergeCell ref="J1:M1"/>
    <mergeCell ref="P1:S1"/>
    <mergeCell ref="V1:Z1"/>
    <mergeCell ref="J2:M2"/>
    <mergeCell ref="P2:S2"/>
    <mergeCell ref="V2:Z2"/>
    <mergeCell ref="J3:N3"/>
    <mergeCell ref="J4:N4"/>
    <mergeCell ref="L6:N6"/>
    <mergeCell ref="L7:N7"/>
    <mergeCell ref="J9:M9"/>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A39:AC40"/>
    <mergeCell ref="AF40:AJ40"/>
    <mergeCell ref="AF41:AJ41"/>
    <mergeCell ref="P26:AB26"/>
    <mergeCell ref="AF26:AG26"/>
    <mergeCell ref="P27:AB27"/>
    <mergeCell ref="AF27:AG27"/>
    <mergeCell ref="A36:AC37"/>
    <mergeCell ref="E38:AC38"/>
  </mergeCells>
  <phoneticPr fontId="1"/>
  <dataValidations count="5">
    <dataValidation type="list" allowBlank="1" showInputMessage="1" showErrorMessage="1" sqref="J11:M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J65553:M65553 JF65553:JI65553 TB65553:TE65553 ACX65553:ADA65553 AMT65553:AMW65553 AWP65553:AWS65553 BGL65553:BGO65553 BQH65553:BQK65553 CAD65553:CAG65553 CJZ65553:CKC65553 CTV65553:CTY65553 DDR65553:DDU65553 DNN65553:DNQ65553 DXJ65553:DXM65553 EHF65553:EHI65553 ERB65553:ERE65553 FAX65553:FBA65553 FKT65553:FKW65553 FUP65553:FUS65553 GEL65553:GEO65553 GOH65553:GOK65553 GYD65553:GYG65553 HHZ65553:HIC65553 HRV65553:HRY65553 IBR65553:IBU65553 ILN65553:ILQ65553 IVJ65553:IVM65553 JFF65553:JFI65553 JPB65553:JPE65553 JYX65553:JZA65553 KIT65553:KIW65553 KSP65553:KSS65553 LCL65553:LCO65553 LMH65553:LMK65553 LWD65553:LWG65553 MFZ65553:MGC65553 MPV65553:MPY65553 MZR65553:MZU65553 NJN65553:NJQ65553 NTJ65553:NTM65553 ODF65553:ODI65553 ONB65553:ONE65553 OWX65553:OXA65553 PGT65553:PGW65553 PQP65553:PQS65553 QAL65553:QAO65553 QKH65553:QKK65553 QUD65553:QUG65553 RDZ65553:REC65553 RNV65553:RNY65553 RXR65553:RXU65553 SHN65553:SHQ65553 SRJ65553:SRM65553 TBF65553:TBI65553 TLB65553:TLE65553 TUX65553:TVA65553 UET65553:UEW65553 UOP65553:UOS65553 UYL65553:UYO65553 VIH65553:VIK65553 VSD65553:VSG65553 WBZ65553:WCC65553 WLV65553:WLY65553 WVR65553:WVU65553 J131089:M131089 JF131089:JI131089 TB131089:TE131089 ACX131089:ADA131089 AMT131089:AMW131089 AWP131089:AWS131089 BGL131089:BGO131089 BQH131089:BQK131089 CAD131089:CAG131089 CJZ131089:CKC131089 CTV131089:CTY131089 DDR131089:DDU131089 DNN131089:DNQ131089 DXJ131089:DXM131089 EHF131089:EHI131089 ERB131089:ERE131089 FAX131089:FBA131089 FKT131089:FKW131089 FUP131089:FUS131089 GEL131089:GEO131089 GOH131089:GOK131089 GYD131089:GYG131089 HHZ131089:HIC131089 HRV131089:HRY131089 IBR131089:IBU131089 ILN131089:ILQ131089 IVJ131089:IVM131089 JFF131089:JFI131089 JPB131089:JPE131089 JYX131089:JZA131089 KIT131089:KIW131089 KSP131089:KSS131089 LCL131089:LCO131089 LMH131089:LMK131089 LWD131089:LWG131089 MFZ131089:MGC131089 MPV131089:MPY131089 MZR131089:MZU131089 NJN131089:NJQ131089 NTJ131089:NTM131089 ODF131089:ODI131089 ONB131089:ONE131089 OWX131089:OXA131089 PGT131089:PGW131089 PQP131089:PQS131089 QAL131089:QAO131089 QKH131089:QKK131089 QUD131089:QUG131089 RDZ131089:REC131089 RNV131089:RNY131089 RXR131089:RXU131089 SHN131089:SHQ131089 SRJ131089:SRM131089 TBF131089:TBI131089 TLB131089:TLE131089 TUX131089:TVA131089 UET131089:UEW131089 UOP131089:UOS131089 UYL131089:UYO131089 VIH131089:VIK131089 VSD131089:VSG131089 WBZ131089:WCC131089 WLV131089:WLY131089 WVR131089:WVU131089 J196625:M196625 JF196625:JI196625 TB196625:TE196625 ACX196625:ADA196625 AMT196625:AMW196625 AWP196625:AWS196625 BGL196625:BGO196625 BQH196625:BQK196625 CAD196625:CAG196625 CJZ196625:CKC196625 CTV196625:CTY196625 DDR196625:DDU196625 DNN196625:DNQ196625 DXJ196625:DXM196625 EHF196625:EHI196625 ERB196625:ERE196625 FAX196625:FBA196625 FKT196625:FKW196625 FUP196625:FUS196625 GEL196625:GEO196625 GOH196625:GOK196625 GYD196625:GYG196625 HHZ196625:HIC196625 HRV196625:HRY196625 IBR196625:IBU196625 ILN196625:ILQ196625 IVJ196625:IVM196625 JFF196625:JFI196625 JPB196625:JPE196625 JYX196625:JZA196625 KIT196625:KIW196625 KSP196625:KSS196625 LCL196625:LCO196625 LMH196625:LMK196625 LWD196625:LWG196625 MFZ196625:MGC196625 MPV196625:MPY196625 MZR196625:MZU196625 NJN196625:NJQ196625 NTJ196625:NTM196625 ODF196625:ODI196625 ONB196625:ONE196625 OWX196625:OXA196625 PGT196625:PGW196625 PQP196625:PQS196625 QAL196625:QAO196625 QKH196625:QKK196625 QUD196625:QUG196625 RDZ196625:REC196625 RNV196625:RNY196625 RXR196625:RXU196625 SHN196625:SHQ196625 SRJ196625:SRM196625 TBF196625:TBI196625 TLB196625:TLE196625 TUX196625:TVA196625 UET196625:UEW196625 UOP196625:UOS196625 UYL196625:UYO196625 VIH196625:VIK196625 VSD196625:VSG196625 WBZ196625:WCC196625 WLV196625:WLY196625 WVR196625:WVU196625 J262161:M262161 JF262161:JI262161 TB262161:TE262161 ACX262161:ADA262161 AMT262161:AMW262161 AWP262161:AWS262161 BGL262161:BGO262161 BQH262161:BQK262161 CAD262161:CAG262161 CJZ262161:CKC262161 CTV262161:CTY262161 DDR262161:DDU262161 DNN262161:DNQ262161 DXJ262161:DXM262161 EHF262161:EHI262161 ERB262161:ERE262161 FAX262161:FBA262161 FKT262161:FKW262161 FUP262161:FUS262161 GEL262161:GEO262161 GOH262161:GOK262161 GYD262161:GYG262161 HHZ262161:HIC262161 HRV262161:HRY262161 IBR262161:IBU262161 ILN262161:ILQ262161 IVJ262161:IVM262161 JFF262161:JFI262161 JPB262161:JPE262161 JYX262161:JZA262161 KIT262161:KIW262161 KSP262161:KSS262161 LCL262161:LCO262161 LMH262161:LMK262161 LWD262161:LWG262161 MFZ262161:MGC262161 MPV262161:MPY262161 MZR262161:MZU262161 NJN262161:NJQ262161 NTJ262161:NTM262161 ODF262161:ODI262161 ONB262161:ONE262161 OWX262161:OXA262161 PGT262161:PGW262161 PQP262161:PQS262161 QAL262161:QAO262161 QKH262161:QKK262161 QUD262161:QUG262161 RDZ262161:REC262161 RNV262161:RNY262161 RXR262161:RXU262161 SHN262161:SHQ262161 SRJ262161:SRM262161 TBF262161:TBI262161 TLB262161:TLE262161 TUX262161:TVA262161 UET262161:UEW262161 UOP262161:UOS262161 UYL262161:UYO262161 VIH262161:VIK262161 VSD262161:VSG262161 WBZ262161:WCC262161 WLV262161:WLY262161 WVR262161:WVU262161 J327697:M327697 JF327697:JI327697 TB327697:TE327697 ACX327697:ADA327697 AMT327697:AMW327697 AWP327697:AWS327697 BGL327697:BGO327697 BQH327697:BQK327697 CAD327697:CAG327697 CJZ327697:CKC327697 CTV327697:CTY327697 DDR327697:DDU327697 DNN327697:DNQ327697 DXJ327697:DXM327697 EHF327697:EHI327697 ERB327697:ERE327697 FAX327697:FBA327697 FKT327697:FKW327697 FUP327697:FUS327697 GEL327697:GEO327697 GOH327697:GOK327697 GYD327697:GYG327697 HHZ327697:HIC327697 HRV327697:HRY327697 IBR327697:IBU327697 ILN327697:ILQ327697 IVJ327697:IVM327697 JFF327697:JFI327697 JPB327697:JPE327697 JYX327697:JZA327697 KIT327697:KIW327697 KSP327697:KSS327697 LCL327697:LCO327697 LMH327697:LMK327697 LWD327697:LWG327697 MFZ327697:MGC327697 MPV327697:MPY327697 MZR327697:MZU327697 NJN327697:NJQ327697 NTJ327697:NTM327697 ODF327697:ODI327697 ONB327697:ONE327697 OWX327697:OXA327697 PGT327697:PGW327697 PQP327697:PQS327697 QAL327697:QAO327697 QKH327697:QKK327697 QUD327697:QUG327697 RDZ327697:REC327697 RNV327697:RNY327697 RXR327697:RXU327697 SHN327697:SHQ327697 SRJ327697:SRM327697 TBF327697:TBI327697 TLB327697:TLE327697 TUX327697:TVA327697 UET327697:UEW327697 UOP327697:UOS327697 UYL327697:UYO327697 VIH327697:VIK327697 VSD327697:VSG327697 WBZ327697:WCC327697 WLV327697:WLY327697 WVR327697:WVU327697 J393233:M393233 JF393233:JI393233 TB393233:TE393233 ACX393233:ADA393233 AMT393233:AMW393233 AWP393233:AWS393233 BGL393233:BGO393233 BQH393233:BQK393233 CAD393233:CAG393233 CJZ393233:CKC393233 CTV393233:CTY393233 DDR393233:DDU393233 DNN393233:DNQ393233 DXJ393233:DXM393233 EHF393233:EHI393233 ERB393233:ERE393233 FAX393233:FBA393233 FKT393233:FKW393233 FUP393233:FUS393233 GEL393233:GEO393233 GOH393233:GOK393233 GYD393233:GYG393233 HHZ393233:HIC393233 HRV393233:HRY393233 IBR393233:IBU393233 ILN393233:ILQ393233 IVJ393233:IVM393233 JFF393233:JFI393233 JPB393233:JPE393233 JYX393233:JZA393233 KIT393233:KIW393233 KSP393233:KSS393233 LCL393233:LCO393233 LMH393233:LMK393233 LWD393233:LWG393233 MFZ393233:MGC393233 MPV393233:MPY393233 MZR393233:MZU393233 NJN393233:NJQ393233 NTJ393233:NTM393233 ODF393233:ODI393233 ONB393233:ONE393233 OWX393233:OXA393233 PGT393233:PGW393233 PQP393233:PQS393233 QAL393233:QAO393233 QKH393233:QKK393233 QUD393233:QUG393233 RDZ393233:REC393233 RNV393233:RNY393233 RXR393233:RXU393233 SHN393233:SHQ393233 SRJ393233:SRM393233 TBF393233:TBI393233 TLB393233:TLE393233 TUX393233:TVA393233 UET393233:UEW393233 UOP393233:UOS393233 UYL393233:UYO393233 VIH393233:VIK393233 VSD393233:VSG393233 WBZ393233:WCC393233 WLV393233:WLY393233 WVR393233:WVU393233 J458769:M458769 JF458769:JI458769 TB458769:TE458769 ACX458769:ADA458769 AMT458769:AMW458769 AWP458769:AWS458769 BGL458769:BGO458769 BQH458769:BQK458769 CAD458769:CAG458769 CJZ458769:CKC458769 CTV458769:CTY458769 DDR458769:DDU458769 DNN458769:DNQ458769 DXJ458769:DXM458769 EHF458769:EHI458769 ERB458769:ERE458769 FAX458769:FBA458769 FKT458769:FKW458769 FUP458769:FUS458769 GEL458769:GEO458769 GOH458769:GOK458769 GYD458769:GYG458769 HHZ458769:HIC458769 HRV458769:HRY458769 IBR458769:IBU458769 ILN458769:ILQ458769 IVJ458769:IVM458769 JFF458769:JFI458769 JPB458769:JPE458769 JYX458769:JZA458769 KIT458769:KIW458769 KSP458769:KSS458769 LCL458769:LCO458769 LMH458769:LMK458769 LWD458769:LWG458769 MFZ458769:MGC458769 MPV458769:MPY458769 MZR458769:MZU458769 NJN458769:NJQ458769 NTJ458769:NTM458769 ODF458769:ODI458769 ONB458769:ONE458769 OWX458769:OXA458769 PGT458769:PGW458769 PQP458769:PQS458769 QAL458769:QAO458769 QKH458769:QKK458769 QUD458769:QUG458769 RDZ458769:REC458769 RNV458769:RNY458769 RXR458769:RXU458769 SHN458769:SHQ458769 SRJ458769:SRM458769 TBF458769:TBI458769 TLB458769:TLE458769 TUX458769:TVA458769 UET458769:UEW458769 UOP458769:UOS458769 UYL458769:UYO458769 VIH458769:VIK458769 VSD458769:VSG458769 WBZ458769:WCC458769 WLV458769:WLY458769 WVR458769:WVU458769 J524305:M524305 JF524305:JI524305 TB524305:TE524305 ACX524305:ADA524305 AMT524305:AMW524305 AWP524305:AWS524305 BGL524305:BGO524305 BQH524305:BQK524305 CAD524305:CAG524305 CJZ524305:CKC524305 CTV524305:CTY524305 DDR524305:DDU524305 DNN524305:DNQ524305 DXJ524305:DXM524305 EHF524305:EHI524305 ERB524305:ERE524305 FAX524305:FBA524305 FKT524305:FKW524305 FUP524305:FUS524305 GEL524305:GEO524305 GOH524305:GOK524305 GYD524305:GYG524305 HHZ524305:HIC524305 HRV524305:HRY524305 IBR524305:IBU524305 ILN524305:ILQ524305 IVJ524305:IVM524305 JFF524305:JFI524305 JPB524305:JPE524305 JYX524305:JZA524305 KIT524305:KIW524305 KSP524305:KSS524305 LCL524305:LCO524305 LMH524305:LMK524305 LWD524305:LWG524305 MFZ524305:MGC524305 MPV524305:MPY524305 MZR524305:MZU524305 NJN524305:NJQ524305 NTJ524305:NTM524305 ODF524305:ODI524305 ONB524305:ONE524305 OWX524305:OXA524305 PGT524305:PGW524305 PQP524305:PQS524305 QAL524305:QAO524305 QKH524305:QKK524305 QUD524305:QUG524305 RDZ524305:REC524305 RNV524305:RNY524305 RXR524305:RXU524305 SHN524305:SHQ524305 SRJ524305:SRM524305 TBF524305:TBI524305 TLB524305:TLE524305 TUX524305:TVA524305 UET524305:UEW524305 UOP524305:UOS524305 UYL524305:UYO524305 VIH524305:VIK524305 VSD524305:VSG524305 WBZ524305:WCC524305 WLV524305:WLY524305 WVR524305:WVU524305 J589841:M589841 JF589841:JI589841 TB589841:TE589841 ACX589841:ADA589841 AMT589841:AMW589841 AWP589841:AWS589841 BGL589841:BGO589841 BQH589841:BQK589841 CAD589841:CAG589841 CJZ589841:CKC589841 CTV589841:CTY589841 DDR589841:DDU589841 DNN589841:DNQ589841 DXJ589841:DXM589841 EHF589841:EHI589841 ERB589841:ERE589841 FAX589841:FBA589841 FKT589841:FKW589841 FUP589841:FUS589841 GEL589841:GEO589841 GOH589841:GOK589841 GYD589841:GYG589841 HHZ589841:HIC589841 HRV589841:HRY589841 IBR589841:IBU589841 ILN589841:ILQ589841 IVJ589841:IVM589841 JFF589841:JFI589841 JPB589841:JPE589841 JYX589841:JZA589841 KIT589841:KIW589841 KSP589841:KSS589841 LCL589841:LCO589841 LMH589841:LMK589841 LWD589841:LWG589841 MFZ589841:MGC589841 MPV589841:MPY589841 MZR589841:MZU589841 NJN589841:NJQ589841 NTJ589841:NTM589841 ODF589841:ODI589841 ONB589841:ONE589841 OWX589841:OXA589841 PGT589841:PGW589841 PQP589841:PQS589841 QAL589841:QAO589841 QKH589841:QKK589841 QUD589841:QUG589841 RDZ589841:REC589841 RNV589841:RNY589841 RXR589841:RXU589841 SHN589841:SHQ589841 SRJ589841:SRM589841 TBF589841:TBI589841 TLB589841:TLE589841 TUX589841:TVA589841 UET589841:UEW589841 UOP589841:UOS589841 UYL589841:UYO589841 VIH589841:VIK589841 VSD589841:VSG589841 WBZ589841:WCC589841 WLV589841:WLY589841 WVR589841:WVU589841 J655377:M655377 JF655377:JI655377 TB655377:TE655377 ACX655377:ADA655377 AMT655377:AMW655377 AWP655377:AWS655377 BGL655377:BGO655377 BQH655377:BQK655377 CAD655377:CAG655377 CJZ655377:CKC655377 CTV655377:CTY655377 DDR655377:DDU655377 DNN655377:DNQ655377 DXJ655377:DXM655377 EHF655377:EHI655377 ERB655377:ERE655377 FAX655377:FBA655377 FKT655377:FKW655377 FUP655377:FUS655377 GEL655377:GEO655377 GOH655377:GOK655377 GYD655377:GYG655377 HHZ655377:HIC655377 HRV655377:HRY655377 IBR655377:IBU655377 ILN655377:ILQ655377 IVJ655377:IVM655377 JFF655377:JFI655377 JPB655377:JPE655377 JYX655377:JZA655377 KIT655377:KIW655377 KSP655377:KSS655377 LCL655377:LCO655377 LMH655377:LMK655377 LWD655377:LWG655377 MFZ655377:MGC655377 MPV655377:MPY655377 MZR655377:MZU655377 NJN655377:NJQ655377 NTJ655377:NTM655377 ODF655377:ODI655377 ONB655377:ONE655377 OWX655377:OXA655377 PGT655377:PGW655377 PQP655377:PQS655377 QAL655377:QAO655377 QKH655377:QKK655377 QUD655377:QUG655377 RDZ655377:REC655377 RNV655377:RNY655377 RXR655377:RXU655377 SHN655377:SHQ655377 SRJ655377:SRM655377 TBF655377:TBI655377 TLB655377:TLE655377 TUX655377:TVA655377 UET655377:UEW655377 UOP655377:UOS655377 UYL655377:UYO655377 VIH655377:VIK655377 VSD655377:VSG655377 WBZ655377:WCC655377 WLV655377:WLY655377 WVR655377:WVU655377 J720913:M720913 JF720913:JI720913 TB720913:TE720913 ACX720913:ADA720913 AMT720913:AMW720913 AWP720913:AWS720913 BGL720913:BGO720913 BQH720913:BQK720913 CAD720913:CAG720913 CJZ720913:CKC720913 CTV720913:CTY720913 DDR720913:DDU720913 DNN720913:DNQ720913 DXJ720913:DXM720913 EHF720913:EHI720913 ERB720913:ERE720913 FAX720913:FBA720913 FKT720913:FKW720913 FUP720913:FUS720913 GEL720913:GEO720913 GOH720913:GOK720913 GYD720913:GYG720913 HHZ720913:HIC720913 HRV720913:HRY720913 IBR720913:IBU720913 ILN720913:ILQ720913 IVJ720913:IVM720913 JFF720913:JFI720913 JPB720913:JPE720913 JYX720913:JZA720913 KIT720913:KIW720913 KSP720913:KSS720913 LCL720913:LCO720913 LMH720913:LMK720913 LWD720913:LWG720913 MFZ720913:MGC720913 MPV720913:MPY720913 MZR720913:MZU720913 NJN720913:NJQ720913 NTJ720913:NTM720913 ODF720913:ODI720913 ONB720913:ONE720913 OWX720913:OXA720913 PGT720913:PGW720913 PQP720913:PQS720913 QAL720913:QAO720913 QKH720913:QKK720913 QUD720913:QUG720913 RDZ720913:REC720913 RNV720913:RNY720913 RXR720913:RXU720913 SHN720913:SHQ720913 SRJ720913:SRM720913 TBF720913:TBI720913 TLB720913:TLE720913 TUX720913:TVA720913 UET720913:UEW720913 UOP720913:UOS720913 UYL720913:UYO720913 VIH720913:VIK720913 VSD720913:VSG720913 WBZ720913:WCC720913 WLV720913:WLY720913 WVR720913:WVU720913 J786449:M786449 JF786449:JI786449 TB786449:TE786449 ACX786449:ADA786449 AMT786449:AMW786449 AWP786449:AWS786449 BGL786449:BGO786449 BQH786449:BQK786449 CAD786449:CAG786449 CJZ786449:CKC786449 CTV786449:CTY786449 DDR786449:DDU786449 DNN786449:DNQ786449 DXJ786449:DXM786449 EHF786449:EHI786449 ERB786449:ERE786449 FAX786449:FBA786449 FKT786449:FKW786449 FUP786449:FUS786449 GEL786449:GEO786449 GOH786449:GOK786449 GYD786449:GYG786449 HHZ786449:HIC786449 HRV786449:HRY786449 IBR786449:IBU786449 ILN786449:ILQ786449 IVJ786449:IVM786449 JFF786449:JFI786449 JPB786449:JPE786449 JYX786449:JZA786449 KIT786449:KIW786449 KSP786449:KSS786449 LCL786449:LCO786449 LMH786449:LMK786449 LWD786449:LWG786449 MFZ786449:MGC786449 MPV786449:MPY786449 MZR786449:MZU786449 NJN786449:NJQ786449 NTJ786449:NTM786449 ODF786449:ODI786449 ONB786449:ONE786449 OWX786449:OXA786449 PGT786449:PGW786449 PQP786449:PQS786449 QAL786449:QAO786449 QKH786449:QKK786449 QUD786449:QUG786449 RDZ786449:REC786449 RNV786449:RNY786449 RXR786449:RXU786449 SHN786449:SHQ786449 SRJ786449:SRM786449 TBF786449:TBI786449 TLB786449:TLE786449 TUX786449:TVA786449 UET786449:UEW786449 UOP786449:UOS786449 UYL786449:UYO786449 VIH786449:VIK786449 VSD786449:VSG786449 WBZ786449:WCC786449 WLV786449:WLY786449 WVR786449:WVU786449 J851985:M851985 JF851985:JI851985 TB851985:TE851985 ACX851985:ADA851985 AMT851985:AMW851985 AWP851985:AWS851985 BGL851985:BGO851985 BQH851985:BQK851985 CAD851985:CAG851985 CJZ851985:CKC851985 CTV851985:CTY851985 DDR851985:DDU851985 DNN851985:DNQ851985 DXJ851985:DXM851985 EHF851985:EHI851985 ERB851985:ERE851985 FAX851985:FBA851985 FKT851985:FKW851985 FUP851985:FUS851985 GEL851985:GEO851985 GOH851985:GOK851985 GYD851985:GYG851985 HHZ851985:HIC851985 HRV851985:HRY851985 IBR851985:IBU851985 ILN851985:ILQ851985 IVJ851985:IVM851985 JFF851985:JFI851985 JPB851985:JPE851985 JYX851985:JZA851985 KIT851985:KIW851985 KSP851985:KSS851985 LCL851985:LCO851985 LMH851985:LMK851985 LWD851985:LWG851985 MFZ851985:MGC851985 MPV851985:MPY851985 MZR851985:MZU851985 NJN851985:NJQ851985 NTJ851985:NTM851985 ODF851985:ODI851985 ONB851985:ONE851985 OWX851985:OXA851985 PGT851985:PGW851985 PQP851985:PQS851985 QAL851985:QAO851985 QKH851985:QKK851985 QUD851985:QUG851985 RDZ851985:REC851985 RNV851985:RNY851985 RXR851985:RXU851985 SHN851985:SHQ851985 SRJ851985:SRM851985 TBF851985:TBI851985 TLB851985:TLE851985 TUX851985:TVA851985 UET851985:UEW851985 UOP851985:UOS851985 UYL851985:UYO851985 VIH851985:VIK851985 VSD851985:VSG851985 WBZ851985:WCC851985 WLV851985:WLY851985 WVR851985:WVU851985 J917521:M917521 JF917521:JI917521 TB917521:TE917521 ACX917521:ADA917521 AMT917521:AMW917521 AWP917521:AWS917521 BGL917521:BGO917521 BQH917521:BQK917521 CAD917521:CAG917521 CJZ917521:CKC917521 CTV917521:CTY917521 DDR917521:DDU917521 DNN917521:DNQ917521 DXJ917521:DXM917521 EHF917521:EHI917521 ERB917521:ERE917521 FAX917521:FBA917521 FKT917521:FKW917521 FUP917521:FUS917521 GEL917521:GEO917521 GOH917521:GOK917521 GYD917521:GYG917521 HHZ917521:HIC917521 HRV917521:HRY917521 IBR917521:IBU917521 ILN917521:ILQ917521 IVJ917521:IVM917521 JFF917521:JFI917521 JPB917521:JPE917521 JYX917521:JZA917521 KIT917521:KIW917521 KSP917521:KSS917521 LCL917521:LCO917521 LMH917521:LMK917521 LWD917521:LWG917521 MFZ917521:MGC917521 MPV917521:MPY917521 MZR917521:MZU917521 NJN917521:NJQ917521 NTJ917521:NTM917521 ODF917521:ODI917521 ONB917521:ONE917521 OWX917521:OXA917521 PGT917521:PGW917521 PQP917521:PQS917521 QAL917521:QAO917521 QKH917521:QKK917521 QUD917521:QUG917521 RDZ917521:REC917521 RNV917521:RNY917521 RXR917521:RXU917521 SHN917521:SHQ917521 SRJ917521:SRM917521 TBF917521:TBI917521 TLB917521:TLE917521 TUX917521:TVA917521 UET917521:UEW917521 UOP917521:UOS917521 UYL917521:UYO917521 VIH917521:VIK917521 VSD917521:VSG917521 WBZ917521:WCC917521 WLV917521:WLY917521 WVR917521:WVU917521 J983057:M983057 JF983057:JI983057 TB983057:TE983057 ACX983057:ADA983057 AMT983057:AMW983057 AWP983057:AWS983057 BGL983057:BGO983057 BQH983057:BQK983057 CAD983057:CAG983057 CJZ983057:CKC983057 CTV983057:CTY983057 DDR983057:DDU983057 DNN983057:DNQ983057 DXJ983057:DXM983057 EHF983057:EHI983057 ERB983057:ERE983057 FAX983057:FBA983057 FKT983057:FKW983057 FUP983057:FUS983057 GEL983057:GEO983057 GOH983057:GOK983057 GYD983057:GYG983057 HHZ983057:HIC983057 HRV983057:HRY983057 IBR983057:IBU983057 ILN983057:ILQ983057 IVJ983057:IVM983057 JFF983057:JFI983057 JPB983057:JPE983057 JYX983057:JZA983057 KIT983057:KIW983057 KSP983057:KSS983057 LCL983057:LCO983057 LMH983057:LMK983057 LWD983057:LWG983057 MFZ983057:MGC983057 MPV983057:MPY983057 MZR983057:MZU983057 NJN983057:NJQ983057 NTJ983057:NTM983057 ODF983057:ODI983057 ONB983057:ONE983057 OWX983057:OXA983057 PGT983057:PGW983057 PQP983057:PQS983057 QAL983057:QAO983057 QKH983057:QKK983057 QUD983057:QUG983057 RDZ983057:REC983057 RNV983057:RNY983057 RXR983057:RXU983057 SHN983057:SHQ983057 SRJ983057:SRM983057 TBF983057:TBI983057 TLB983057:TLE983057 TUX983057:TVA983057 UET983057:UEW983057 UOP983057:UOS983057 UYL983057:UYO983057 VIH983057:VIK983057 VSD983057:VSG983057 WBZ983057:WCC983057 WLV983057:WLY983057 WVR983057:WVU983057 P11:S11 JL11:JO11 TH11:TK11 ADD11:ADG11 AMZ11:ANC11 AWV11:AWY11 BGR11:BGU11 BQN11:BQQ11 CAJ11:CAM11 CKF11:CKI11 CUB11:CUE11 DDX11:DEA11 DNT11:DNW11 DXP11:DXS11 EHL11:EHO11 ERH11:ERK11 FBD11:FBG11 FKZ11:FLC11 FUV11:FUY11 GER11:GEU11 GON11:GOQ11 GYJ11:GYM11 HIF11:HII11 HSB11:HSE11 IBX11:ICA11 ILT11:ILW11 IVP11:IVS11 JFL11:JFO11 JPH11:JPK11 JZD11:JZG11 KIZ11:KJC11 KSV11:KSY11 LCR11:LCU11 LMN11:LMQ11 LWJ11:LWM11 MGF11:MGI11 MQB11:MQE11 MZX11:NAA11 NJT11:NJW11 NTP11:NTS11 ODL11:ODO11 ONH11:ONK11 OXD11:OXG11 PGZ11:PHC11 PQV11:PQY11 QAR11:QAU11 QKN11:QKQ11 QUJ11:QUM11 REF11:REI11 ROB11:ROE11 RXX11:RYA11 SHT11:SHW11 SRP11:SRS11 TBL11:TBO11 TLH11:TLK11 TVD11:TVG11 UEZ11:UFC11 UOV11:UOY11 UYR11:UYU11 VIN11:VIQ11 VSJ11:VSM11 WCF11:WCI11 WMB11:WME11 WVX11:WWA11 P65553:S65553 JL65553:JO65553 TH65553:TK65553 ADD65553:ADG65553 AMZ65553:ANC65553 AWV65553:AWY65553 BGR65553:BGU65553 BQN65553:BQQ65553 CAJ65553:CAM65553 CKF65553:CKI65553 CUB65553:CUE65553 DDX65553:DEA65553 DNT65553:DNW65553 DXP65553:DXS65553 EHL65553:EHO65553 ERH65553:ERK65553 FBD65553:FBG65553 FKZ65553:FLC65553 FUV65553:FUY65553 GER65553:GEU65553 GON65553:GOQ65553 GYJ65553:GYM65553 HIF65553:HII65553 HSB65553:HSE65553 IBX65553:ICA65553 ILT65553:ILW65553 IVP65553:IVS65553 JFL65553:JFO65553 JPH65553:JPK65553 JZD65553:JZG65553 KIZ65553:KJC65553 KSV65553:KSY65553 LCR65553:LCU65553 LMN65553:LMQ65553 LWJ65553:LWM65553 MGF65553:MGI65553 MQB65553:MQE65553 MZX65553:NAA65553 NJT65553:NJW65553 NTP65553:NTS65553 ODL65553:ODO65553 ONH65553:ONK65553 OXD65553:OXG65553 PGZ65553:PHC65553 PQV65553:PQY65553 QAR65553:QAU65553 QKN65553:QKQ65553 QUJ65553:QUM65553 REF65553:REI65553 ROB65553:ROE65553 RXX65553:RYA65553 SHT65553:SHW65553 SRP65553:SRS65553 TBL65553:TBO65553 TLH65553:TLK65553 TVD65553:TVG65553 UEZ65553:UFC65553 UOV65553:UOY65553 UYR65553:UYU65553 VIN65553:VIQ65553 VSJ65553:VSM65553 WCF65553:WCI65553 WMB65553:WME65553 WVX65553:WWA65553 P131089:S131089 JL131089:JO131089 TH131089:TK131089 ADD131089:ADG131089 AMZ131089:ANC131089 AWV131089:AWY131089 BGR131089:BGU131089 BQN131089:BQQ131089 CAJ131089:CAM131089 CKF131089:CKI131089 CUB131089:CUE131089 DDX131089:DEA131089 DNT131089:DNW131089 DXP131089:DXS131089 EHL131089:EHO131089 ERH131089:ERK131089 FBD131089:FBG131089 FKZ131089:FLC131089 FUV131089:FUY131089 GER131089:GEU131089 GON131089:GOQ131089 GYJ131089:GYM131089 HIF131089:HII131089 HSB131089:HSE131089 IBX131089:ICA131089 ILT131089:ILW131089 IVP131089:IVS131089 JFL131089:JFO131089 JPH131089:JPK131089 JZD131089:JZG131089 KIZ131089:KJC131089 KSV131089:KSY131089 LCR131089:LCU131089 LMN131089:LMQ131089 LWJ131089:LWM131089 MGF131089:MGI131089 MQB131089:MQE131089 MZX131089:NAA131089 NJT131089:NJW131089 NTP131089:NTS131089 ODL131089:ODO131089 ONH131089:ONK131089 OXD131089:OXG131089 PGZ131089:PHC131089 PQV131089:PQY131089 QAR131089:QAU131089 QKN131089:QKQ131089 QUJ131089:QUM131089 REF131089:REI131089 ROB131089:ROE131089 RXX131089:RYA131089 SHT131089:SHW131089 SRP131089:SRS131089 TBL131089:TBO131089 TLH131089:TLK131089 TVD131089:TVG131089 UEZ131089:UFC131089 UOV131089:UOY131089 UYR131089:UYU131089 VIN131089:VIQ131089 VSJ131089:VSM131089 WCF131089:WCI131089 WMB131089:WME131089 WVX131089:WWA131089 P196625:S196625 JL196625:JO196625 TH196625:TK196625 ADD196625:ADG196625 AMZ196625:ANC196625 AWV196625:AWY196625 BGR196625:BGU196625 BQN196625:BQQ196625 CAJ196625:CAM196625 CKF196625:CKI196625 CUB196625:CUE196625 DDX196625:DEA196625 DNT196625:DNW196625 DXP196625:DXS196625 EHL196625:EHO196625 ERH196625:ERK196625 FBD196625:FBG196625 FKZ196625:FLC196625 FUV196625:FUY196625 GER196625:GEU196625 GON196625:GOQ196625 GYJ196625:GYM196625 HIF196625:HII196625 HSB196625:HSE196625 IBX196625:ICA196625 ILT196625:ILW196625 IVP196625:IVS196625 JFL196625:JFO196625 JPH196625:JPK196625 JZD196625:JZG196625 KIZ196625:KJC196625 KSV196625:KSY196625 LCR196625:LCU196625 LMN196625:LMQ196625 LWJ196625:LWM196625 MGF196625:MGI196625 MQB196625:MQE196625 MZX196625:NAA196625 NJT196625:NJW196625 NTP196625:NTS196625 ODL196625:ODO196625 ONH196625:ONK196625 OXD196625:OXG196625 PGZ196625:PHC196625 PQV196625:PQY196625 QAR196625:QAU196625 QKN196625:QKQ196625 QUJ196625:QUM196625 REF196625:REI196625 ROB196625:ROE196625 RXX196625:RYA196625 SHT196625:SHW196625 SRP196625:SRS196625 TBL196625:TBO196625 TLH196625:TLK196625 TVD196625:TVG196625 UEZ196625:UFC196625 UOV196625:UOY196625 UYR196625:UYU196625 VIN196625:VIQ196625 VSJ196625:VSM196625 WCF196625:WCI196625 WMB196625:WME196625 WVX196625:WWA196625 P262161:S262161 JL262161:JO262161 TH262161:TK262161 ADD262161:ADG262161 AMZ262161:ANC262161 AWV262161:AWY262161 BGR262161:BGU262161 BQN262161:BQQ262161 CAJ262161:CAM262161 CKF262161:CKI262161 CUB262161:CUE262161 DDX262161:DEA262161 DNT262161:DNW262161 DXP262161:DXS262161 EHL262161:EHO262161 ERH262161:ERK262161 FBD262161:FBG262161 FKZ262161:FLC262161 FUV262161:FUY262161 GER262161:GEU262161 GON262161:GOQ262161 GYJ262161:GYM262161 HIF262161:HII262161 HSB262161:HSE262161 IBX262161:ICA262161 ILT262161:ILW262161 IVP262161:IVS262161 JFL262161:JFO262161 JPH262161:JPK262161 JZD262161:JZG262161 KIZ262161:KJC262161 KSV262161:KSY262161 LCR262161:LCU262161 LMN262161:LMQ262161 LWJ262161:LWM262161 MGF262161:MGI262161 MQB262161:MQE262161 MZX262161:NAA262161 NJT262161:NJW262161 NTP262161:NTS262161 ODL262161:ODO262161 ONH262161:ONK262161 OXD262161:OXG262161 PGZ262161:PHC262161 PQV262161:PQY262161 QAR262161:QAU262161 QKN262161:QKQ262161 QUJ262161:QUM262161 REF262161:REI262161 ROB262161:ROE262161 RXX262161:RYA262161 SHT262161:SHW262161 SRP262161:SRS262161 TBL262161:TBO262161 TLH262161:TLK262161 TVD262161:TVG262161 UEZ262161:UFC262161 UOV262161:UOY262161 UYR262161:UYU262161 VIN262161:VIQ262161 VSJ262161:VSM262161 WCF262161:WCI262161 WMB262161:WME262161 WVX262161:WWA262161 P327697:S327697 JL327697:JO327697 TH327697:TK327697 ADD327697:ADG327697 AMZ327697:ANC327697 AWV327697:AWY327697 BGR327697:BGU327697 BQN327697:BQQ327697 CAJ327697:CAM327697 CKF327697:CKI327697 CUB327697:CUE327697 DDX327697:DEA327697 DNT327697:DNW327697 DXP327697:DXS327697 EHL327697:EHO327697 ERH327697:ERK327697 FBD327697:FBG327697 FKZ327697:FLC327697 FUV327697:FUY327697 GER327697:GEU327697 GON327697:GOQ327697 GYJ327697:GYM327697 HIF327697:HII327697 HSB327697:HSE327697 IBX327697:ICA327697 ILT327697:ILW327697 IVP327697:IVS327697 JFL327697:JFO327697 JPH327697:JPK327697 JZD327697:JZG327697 KIZ327697:KJC327697 KSV327697:KSY327697 LCR327697:LCU327697 LMN327697:LMQ327697 LWJ327697:LWM327697 MGF327697:MGI327697 MQB327697:MQE327697 MZX327697:NAA327697 NJT327697:NJW327697 NTP327697:NTS327697 ODL327697:ODO327697 ONH327697:ONK327697 OXD327697:OXG327697 PGZ327697:PHC327697 PQV327697:PQY327697 QAR327697:QAU327697 QKN327697:QKQ327697 QUJ327697:QUM327697 REF327697:REI327697 ROB327697:ROE327697 RXX327697:RYA327697 SHT327697:SHW327697 SRP327697:SRS327697 TBL327697:TBO327697 TLH327697:TLK327697 TVD327697:TVG327697 UEZ327697:UFC327697 UOV327697:UOY327697 UYR327697:UYU327697 VIN327697:VIQ327697 VSJ327697:VSM327697 WCF327697:WCI327697 WMB327697:WME327697 WVX327697:WWA327697 P393233:S393233 JL393233:JO393233 TH393233:TK393233 ADD393233:ADG393233 AMZ393233:ANC393233 AWV393233:AWY393233 BGR393233:BGU393233 BQN393233:BQQ393233 CAJ393233:CAM393233 CKF393233:CKI393233 CUB393233:CUE393233 DDX393233:DEA393233 DNT393233:DNW393233 DXP393233:DXS393233 EHL393233:EHO393233 ERH393233:ERK393233 FBD393233:FBG393233 FKZ393233:FLC393233 FUV393233:FUY393233 GER393233:GEU393233 GON393233:GOQ393233 GYJ393233:GYM393233 HIF393233:HII393233 HSB393233:HSE393233 IBX393233:ICA393233 ILT393233:ILW393233 IVP393233:IVS393233 JFL393233:JFO393233 JPH393233:JPK393233 JZD393233:JZG393233 KIZ393233:KJC393233 KSV393233:KSY393233 LCR393233:LCU393233 LMN393233:LMQ393233 LWJ393233:LWM393233 MGF393233:MGI393233 MQB393233:MQE393233 MZX393233:NAA393233 NJT393233:NJW393233 NTP393233:NTS393233 ODL393233:ODO393233 ONH393233:ONK393233 OXD393233:OXG393233 PGZ393233:PHC393233 PQV393233:PQY393233 QAR393233:QAU393233 QKN393233:QKQ393233 QUJ393233:QUM393233 REF393233:REI393233 ROB393233:ROE393233 RXX393233:RYA393233 SHT393233:SHW393233 SRP393233:SRS393233 TBL393233:TBO393233 TLH393233:TLK393233 TVD393233:TVG393233 UEZ393233:UFC393233 UOV393233:UOY393233 UYR393233:UYU393233 VIN393233:VIQ393233 VSJ393233:VSM393233 WCF393233:WCI393233 WMB393233:WME393233 WVX393233:WWA393233 P458769:S458769 JL458769:JO458769 TH458769:TK458769 ADD458769:ADG458769 AMZ458769:ANC458769 AWV458769:AWY458769 BGR458769:BGU458769 BQN458769:BQQ458769 CAJ458769:CAM458769 CKF458769:CKI458769 CUB458769:CUE458769 DDX458769:DEA458769 DNT458769:DNW458769 DXP458769:DXS458769 EHL458769:EHO458769 ERH458769:ERK458769 FBD458769:FBG458769 FKZ458769:FLC458769 FUV458769:FUY458769 GER458769:GEU458769 GON458769:GOQ458769 GYJ458769:GYM458769 HIF458769:HII458769 HSB458769:HSE458769 IBX458769:ICA458769 ILT458769:ILW458769 IVP458769:IVS458769 JFL458769:JFO458769 JPH458769:JPK458769 JZD458769:JZG458769 KIZ458769:KJC458769 KSV458769:KSY458769 LCR458769:LCU458769 LMN458769:LMQ458769 LWJ458769:LWM458769 MGF458769:MGI458769 MQB458769:MQE458769 MZX458769:NAA458769 NJT458769:NJW458769 NTP458769:NTS458769 ODL458769:ODO458769 ONH458769:ONK458769 OXD458769:OXG458769 PGZ458769:PHC458769 PQV458769:PQY458769 QAR458769:QAU458769 QKN458769:QKQ458769 QUJ458769:QUM458769 REF458769:REI458769 ROB458769:ROE458769 RXX458769:RYA458769 SHT458769:SHW458769 SRP458769:SRS458769 TBL458769:TBO458769 TLH458769:TLK458769 TVD458769:TVG458769 UEZ458769:UFC458769 UOV458769:UOY458769 UYR458769:UYU458769 VIN458769:VIQ458769 VSJ458769:VSM458769 WCF458769:WCI458769 WMB458769:WME458769 WVX458769:WWA458769 P524305:S524305 JL524305:JO524305 TH524305:TK524305 ADD524305:ADG524305 AMZ524305:ANC524305 AWV524305:AWY524305 BGR524305:BGU524305 BQN524305:BQQ524305 CAJ524305:CAM524305 CKF524305:CKI524305 CUB524305:CUE524305 DDX524305:DEA524305 DNT524305:DNW524305 DXP524305:DXS524305 EHL524305:EHO524305 ERH524305:ERK524305 FBD524305:FBG524305 FKZ524305:FLC524305 FUV524305:FUY524305 GER524305:GEU524305 GON524305:GOQ524305 GYJ524305:GYM524305 HIF524305:HII524305 HSB524305:HSE524305 IBX524305:ICA524305 ILT524305:ILW524305 IVP524305:IVS524305 JFL524305:JFO524305 JPH524305:JPK524305 JZD524305:JZG524305 KIZ524305:KJC524305 KSV524305:KSY524305 LCR524305:LCU524305 LMN524305:LMQ524305 LWJ524305:LWM524305 MGF524305:MGI524305 MQB524305:MQE524305 MZX524305:NAA524305 NJT524305:NJW524305 NTP524305:NTS524305 ODL524305:ODO524305 ONH524305:ONK524305 OXD524305:OXG524305 PGZ524305:PHC524305 PQV524305:PQY524305 QAR524305:QAU524305 QKN524305:QKQ524305 QUJ524305:QUM524305 REF524305:REI524305 ROB524305:ROE524305 RXX524305:RYA524305 SHT524305:SHW524305 SRP524305:SRS524305 TBL524305:TBO524305 TLH524305:TLK524305 TVD524305:TVG524305 UEZ524305:UFC524305 UOV524305:UOY524305 UYR524305:UYU524305 VIN524305:VIQ524305 VSJ524305:VSM524305 WCF524305:WCI524305 WMB524305:WME524305 WVX524305:WWA524305 P589841:S589841 JL589841:JO589841 TH589841:TK589841 ADD589841:ADG589841 AMZ589841:ANC589841 AWV589841:AWY589841 BGR589841:BGU589841 BQN589841:BQQ589841 CAJ589841:CAM589841 CKF589841:CKI589841 CUB589841:CUE589841 DDX589841:DEA589841 DNT589841:DNW589841 DXP589841:DXS589841 EHL589841:EHO589841 ERH589841:ERK589841 FBD589841:FBG589841 FKZ589841:FLC589841 FUV589841:FUY589841 GER589841:GEU589841 GON589841:GOQ589841 GYJ589841:GYM589841 HIF589841:HII589841 HSB589841:HSE589841 IBX589841:ICA589841 ILT589841:ILW589841 IVP589841:IVS589841 JFL589841:JFO589841 JPH589841:JPK589841 JZD589841:JZG589841 KIZ589841:KJC589841 KSV589841:KSY589841 LCR589841:LCU589841 LMN589841:LMQ589841 LWJ589841:LWM589841 MGF589841:MGI589841 MQB589841:MQE589841 MZX589841:NAA589841 NJT589841:NJW589841 NTP589841:NTS589841 ODL589841:ODO589841 ONH589841:ONK589841 OXD589841:OXG589841 PGZ589841:PHC589841 PQV589841:PQY589841 QAR589841:QAU589841 QKN589841:QKQ589841 QUJ589841:QUM589841 REF589841:REI589841 ROB589841:ROE589841 RXX589841:RYA589841 SHT589841:SHW589841 SRP589841:SRS589841 TBL589841:TBO589841 TLH589841:TLK589841 TVD589841:TVG589841 UEZ589841:UFC589841 UOV589841:UOY589841 UYR589841:UYU589841 VIN589841:VIQ589841 VSJ589841:VSM589841 WCF589841:WCI589841 WMB589841:WME589841 WVX589841:WWA589841 P655377:S655377 JL655377:JO655377 TH655377:TK655377 ADD655377:ADG655377 AMZ655377:ANC655377 AWV655377:AWY655377 BGR655377:BGU655377 BQN655377:BQQ655377 CAJ655377:CAM655377 CKF655377:CKI655377 CUB655377:CUE655377 DDX655377:DEA655377 DNT655377:DNW655377 DXP655377:DXS655377 EHL655377:EHO655377 ERH655377:ERK655377 FBD655377:FBG655377 FKZ655377:FLC655377 FUV655377:FUY655377 GER655377:GEU655377 GON655377:GOQ655377 GYJ655377:GYM655377 HIF655377:HII655377 HSB655377:HSE655377 IBX655377:ICA655377 ILT655377:ILW655377 IVP655377:IVS655377 JFL655377:JFO655377 JPH655377:JPK655377 JZD655377:JZG655377 KIZ655377:KJC655377 KSV655377:KSY655377 LCR655377:LCU655377 LMN655377:LMQ655377 LWJ655377:LWM655377 MGF655377:MGI655377 MQB655377:MQE655377 MZX655377:NAA655377 NJT655377:NJW655377 NTP655377:NTS655377 ODL655377:ODO655377 ONH655377:ONK655377 OXD655377:OXG655377 PGZ655377:PHC655377 PQV655377:PQY655377 QAR655377:QAU655377 QKN655377:QKQ655377 QUJ655377:QUM655377 REF655377:REI655377 ROB655377:ROE655377 RXX655377:RYA655377 SHT655377:SHW655377 SRP655377:SRS655377 TBL655377:TBO655377 TLH655377:TLK655377 TVD655377:TVG655377 UEZ655377:UFC655377 UOV655377:UOY655377 UYR655377:UYU655377 VIN655377:VIQ655377 VSJ655377:VSM655377 WCF655377:WCI655377 WMB655377:WME655377 WVX655377:WWA655377 P720913:S720913 JL720913:JO720913 TH720913:TK720913 ADD720913:ADG720913 AMZ720913:ANC720913 AWV720913:AWY720913 BGR720913:BGU720913 BQN720913:BQQ720913 CAJ720913:CAM720913 CKF720913:CKI720913 CUB720913:CUE720913 DDX720913:DEA720913 DNT720913:DNW720913 DXP720913:DXS720913 EHL720913:EHO720913 ERH720913:ERK720913 FBD720913:FBG720913 FKZ720913:FLC720913 FUV720913:FUY720913 GER720913:GEU720913 GON720913:GOQ720913 GYJ720913:GYM720913 HIF720913:HII720913 HSB720913:HSE720913 IBX720913:ICA720913 ILT720913:ILW720913 IVP720913:IVS720913 JFL720913:JFO720913 JPH720913:JPK720913 JZD720913:JZG720913 KIZ720913:KJC720913 KSV720913:KSY720913 LCR720913:LCU720913 LMN720913:LMQ720913 LWJ720913:LWM720913 MGF720913:MGI720913 MQB720913:MQE720913 MZX720913:NAA720913 NJT720913:NJW720913 NTP720913:NTS720913 ODL720913:ODO720913 ONH720913:ONK720913 OXD720913:OXG720913 PGZ720913:PHC720913 PQV720913:PQY720913 QAR720913:QAU720913 QKN720913:QKQ720913 QUJ720913:QUM720913 REF720913:REI720913 ROB720913:ROE720913 RXX720913:RYA720913 SHT720913:SHW720913 SRP720913:SRS720913 TBL720913:TBO720913 TLH720913:TLK720913 TVD720913:TVG720913 UEZ720913:UFC720913 UOV720913:UOY720913 UYR720913:UYU720913 VIN720913:VIQ720913 VSJ720913:VSM720913 WCF720913:WCI720913 WMB720913:WME720913 WVX720913:WWA720913 P786449:S786449 JL786449:JO786449 TH786449:TK786449 ADD786449:ADG786449 AMZ786449:ANC786449 AWV786449:AWY786449 BGR786449:BGU786449 BQN786449:BQQ786449 CAJ786449:CAM786449 CKF786449:CKI786449 CUB786449:CUE786449 DDX786449:DEA786449 DNT786449:DNW786449 DXP786449:DXS786449 EHL786449:EHO786449 ERH786449:ERK786449 FBD786449:FBG786449 FKZ786449:FLC786449 FUV786449:FUY786449 GER786449:GEU786449 GON786449:GOQ786449 GYJ786449:GYM786449 HIF786449:HII786449 HSB786449:HSE786449 IBX786449:ICA786449 ILT786449:ILW786449 IVP786449:IVS786449 JFL786449:JFO786449 JPH786449:JPK786449 JZD786449:JZG786449 KIZ786449:KJC786449 KSV786449:KSY786449 LCR786449:LCU786449 LMN786449:LMQ786449 LWJ786449:LWM786449 MGF786449:MGI786449 MQB786449:MQE786449 MZX786449:NAA786449 NJT786449:NJW786449 NTP786449:NTS786449 ODL786449:ODO786449 ONH786449:ONK786449 OXD786449:OXG786449 PGZ786449:PHC786449 PQV786449:PQY786449 QAR786449:QAU786449 QKN786449:QKQ786449 QUJ786449:QUM786449 REF786449:REI786449 ROB786449:ROE786449 RXX786449:RYA786449 SHT786449:SHW786449 SRP786449:SRS786449 TBL786449:TBO786449 TLH786449:TLK786449 TVD786449:TVG786449 UEZ786449:UFC786449 UOV786449:UOY786449 UYR786449:UYU786449 VIN786449:VIQ786449 VSJ786449:VSM786449 WCF786449:WCI786449 WMB786449:WME786449 WVX786449:WWA786449 P851985:S851985 JL851985:JO851985 TH851985:TK851985 ADD851985:ADG851985 AMZ851985:ANC851985 AWV851985:AWY851985 BGR851985:BGU851985 BQN851985:BQQ851985 CAJ851985:CAM851985 CKF851985:CKI851985 CUB851985:CUE851985 DDX851985:DEA851985 DNT851985:DNW851985 DXP851985:DXS851985 EHL851985:EHO851985 ERH851985:ERK851985 FBD851985:FBG851985 FKZ851985:FLC851985 FUV851985:FUY851985 GER851985:GEU851985 GON851985:GOQ851985 GYJ851985:GYM851985 HIF851985:HII851985 HSB851985:HSE851985 IBX851985:ICA851985 ILT851985:ILW851985 IVP851985:IVS851985 JFL851985:JFO851985 JPH851985:JPK851985 JZD851985:JZG851985 KIZ851985:KJC851985 KSV851985:KSY851985 LCR851985:LCU851985 LMN851985:LMQ851985 LWJ851985:LWM851985 MGF851985:MGI851985 MQB851985:MQE851985 MZX851985:NAA851985 NJT851985:NJW851985 NTP851985:NTS851985 ODL851985:ODO851985 ONH851985:ONK851985 OXD851985:OXG851985 PGZ851985:PHC851985 PQV851985:PQY851985 QAR851985:QAU851985 QKN851985:QKQ851985 QUJ851985:QUM851985 REF851985:REI851985 ROB851985:ROE851985 RXX851985:RYA851985 SHT851985:SHW851985 SRP851985:SRS851985 TBL851985:TBO851985 TLH851985:TLK851985 TVD851985:TVG851985 UEZ851985:UFC851985 UOV851985:UOY851985 UYR851985:UYU851985 VIN851985:VIQ851985 VSJ851985:VSM851985 WCF851985:WCI851985 WMB851985:WME851985 WVX851985:WWA851985 P917521:S917521 JL917521:JO917521 TH917521:TK917521 ADD917521:ADG917521 AMZ917521:ANC917521 AWV917521:AWY917521 BGR917521:BGU917521 BQN917521:BQQ917521 CAJ917521:CAM917521 CKF917521:CKI917521 CUB917521:CUE917521 DDX917521:DEA917521 DNT917521:DNW917521 DXP917521:DXS917521 EHL917521:EHO917521 ERH917521:ERK917521 FBD917521:FBG917521 FKZ917521:FLC917521 FUV917521:FUY917521 GER917521:GEU917521 GON917521:GOQ917521 GYJ917521:GYM917521 HIF917521:HII917521 HSB917521:HSE917521 IBX917521:ICA917521 ILT917521:ILW917521 IVP917521:IVS917521 JFL917521:JFO917521 JPH917521:JPK917521 JZD917521:JZG917521 KIZ917521:KJC917521 KSV917521:KSY917521 LCR917521:LCU917521 LMN917521:LMQ917521 LWJ917521:LWM917521 MGF917521:MGI917521 MQB917521:MQE917521 MZX917521:NAA917521 NJT917521:NJW917521 NTP917521:NTS917521 ODL917521:ODO917521 ONH917521:ONK917521 OXD917521:OXG917521 PGZ917521:PHC917521 PQV917521:PQY917521 QAR917521:QAU917521 QKN917521:QKQ917521 QUJ917521:QUM917521 REF917521:REI917521 ROB917521:ROE917521 RXX917521:RYA917521 SHT917521:SHW917521 SRP917521:SRS917521 TBL917521:TBO917521 TLH917521:TLK917521 TVD917521:TVG917521 UEZ917521:UFC917521 UOV917521:UOY917521 UYR917521:UYU917521 VIN917521:VIQ917521 VSJ917521:VSM917521 WCF917521:WCI917521 WMB917521:WME917521 WVX917521:WWA917521 P983057:S983057 JL983057:JO983057 TH983057:TK983057 ADD983057:ADG983057 AMZ983057:ANC983057 AWV983057:AWY983057 BGR983057:BGU983057 BQN983057:BQQ983057 CAJ983057:CAM983057 CKF983057:CKI983057 CUB983057:CUE983057 DDX983057:DEA983057 DNT983057:DNW983057 DXP983057:DXS983057 EHL983057:EHO983057 ERH983057:ERK983057 FBD983057:FBG983057 FKZ983057:FLC983057 FUV983057:FUY983057 GER983057:GEU983057 GON983057:GOQ983057 GYJ983057:GYM983057 HIF983057:HII983057 HSB983057:HSE983057 IBX983057:ICA983057 ILT983057:ILW983057 IVP983057:IVS983057 JFL983057:JFO983057 JPH983057:JPK983057 JZD983057:JZG983057 KIZ983057:KJC983057 KSV983057:KSY983057 LCR983057:LCU983057 LMN983057:LMQ983057 LWJ983057:LWM983057 MGF983057:MGI983057 MQB983057:MQE983057 MZX983057:NAA983057 NJT983057:NJW983057 NTP983057:NTS983057 ODL983057:ODO983057 ONH983057:ONK983057 OXD983057:OXG983057 PGZ983057:PHC983057 PQV983057:PQY983057 QAR983057:QAU983057 QKN983057:QKQ983057 QUJ983057:QUM983057 REF983057:REI983057 ROB983057:ROE983057 RXX983057:RYA983057 SHT983057:SHW983057 SRP983057:SRS983057 TBL983057:TBO983057 TLH983057:TLK983057 TVD983057:TVG983057 UEZ983057:UFC983057 UOV983057:UOY983057 UYR983057:UYU983057 VIN983057:VIQ983057 VSJ983057:VSM983057 WCF983057:WCI983057 WMB983057:WME983057 WVX983057:WWA983057" xr:uid="{B603D26F-ADFF-44AE-8FB5-640CEDF1AC15}">
      <formula1>$A$48:$A$53</formula1>
    </dataValidation>
    <dataValidation type="list" allowBlank="1" showInputMessage="1" showErrorMessage="1" sqref="J10:M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J65552:M65552 JF65552:JI65552 TB65552:TE65552 ACX65552:ADA65552 AMT65552:AMW65552 AWP65552:AWS65552 BGL65552:BGO65552 BQH65552:BQK65552 CAD65552:CAG65552 CJZ65552:CKC65552 CTV65552:CTY65552 DDR65552:DDU65552 DNN65552:DNQ65552 DXJ65552:DXM65552 EHF65552:EHI65552 ERB65552:ERE65552 FAX65552:FBA65552 FKT65552:FKW65552 FUP65552:FUS65552 GEL65552:GEO65552 GOH65552:GOK65552 GYD65552:GYG65552 HHZ65552:HIC65552 HRV65552:HRY65552 IBR65552:IBU65552 ILN65552:ILQ65552 IVJ65552:IVM65552 JFF65552:JFI65552 JPB65552:JPE65552 JYX65552:JZA65552 KIT65552:KIW65552 KSP65552:KSS65552 LCL65552:LCO65552 LMH65552:LMK65552 LWD65552:LWG65552 MFZ65552:MGC65552 MPV65552:MPY65552 MZR65552:MZU65552 NJN65552:NJQ65552 NTJ65552:NTM65552 ODF65552:ODI65552 ONB65552:ONE65552 OWX65552:OXA65552 PGT65552:PGW65552 PQP65552:PQS65552 QAL65552:QAO65552 QKH65552:QKK65552 QUD65552:QUG65552 RDZ65552:REC65552 RNV65552:RNY65552 RXR65552:RXU65552 SHN65552:SHQ65552 SRJ65552:SRM65552 TBF65552:TBI65552 TLB65552:TLE65552 TUX65552:TVA65552 UET65552:UEW65552 UOP65552:UOS65552 UYL65552:UYO65552 VIH65552:VIK65552 VSD65552:VSG65552 WBZ65552:WCC65552 WLV65552:WLY65552 WVR65552:WVU65552 J131088:M131088 JF131088:JI131088 TB131088:TE131088 ACX131088:ADA131088 AMT131088:AMW131088 AWP131088:AWS131088 BGL131088:BGO131088 BQH131088:BQK131088 CAD131088:CAG131088 CJZ131088:CKC131088 CTV131088:CTY131088 DDR131088:DDU131088 DNN131088:DNQ131088 DXJ131088:DXM131088 EHF131088:EHI131088 ERB131088:ERE131088 FAX131088:FBA131088 FKT131088:FKW131088 FUP131088:FUS131088 GEL131088:GEO131088 GOH131088:GOK131088 GYD131088:GYG131088 HHZ131088:HIC131088 HRV131088:HRY131088 IBR131088:IBU131088 ILN131088:ILQ131088 IVJ131088:IVM131088 JFF131088:JFI131088 JPB131088:JPE131088 JYX131088:JZA131088 KIT131088:KIW131088 KSP131088:KSS131088 LCL131088:LCO131088 LMH131088:LMK131088 LWD131088:LWG131088 MFZ131088:MGC131088 MPV131088:MPY131088 MZR131088:MZU131088 NJN131088:NJQ131088 NTJ131088:NTM131088 ODF131088:ODI131088 ONB131088:ONE131088 OWX131088:OXA131088 PGT131088:PGW131088 PQP131088:PQS131088 QAL131088:QAO131088 QKH131088:QKK131088 QUD131088:QUG131088 RDZ131088:REC131088 RNV131088:RNY131088 RXR131088:RXU131088 SHN131088:SHQ131088 SRJ131088:SRM131088 TBF131088:TBI131088 TLB131088:TLE131088 TUX131088:TVA131088 UET131088:UEW131088 UOP131088:UOS131088 UYL131088:UYO131088 VIH131088:VIK131088 VSD131088:VSG131088 WBZ131088:WCC131088 WLV131088:WLY131088 WVR131088:WVU131088 J196624:M196624 JF196624:JI196624 TB196624:TE196624 ACX196624:ADA196624 AMT196624:AMW196624 AWP196624:AWS196624 BGL196624:BGO196624 BQH196624:BQK196624 CAD196624:CAG196624 CJZ196624:CKC196624 CTV196624:CTY196624 DDR196624:DDU196624 DNN196624:DNQ196624 DXJ196624:DXM196624 EHF196624:EHI196624 ERB196624:ERE196624 FAX196624:FBA196624 FKT196624:FKW196624 FUP196624:FUS196624 GEL196624:GEO196624 GOH196624:GOK196624 GYD196624:GYG196624 HHZ196624:HIC196624 HRV196624:HRY196624 IBR196624:IBU196624 ILN196624:ILQ196624 IVJ196624:IVM196624 JFF196624:JFI196624 JPB196624:JPE196624 JYX196624:JZA196624 KIT196624:KIW196624 KSP196624:KSS196624 LCL196624:LCO196624 LMH196624:LMK196624 LWD196624:LWG196624 MFZ196624:MGC196624 MPV196624:MPY196624 MZR196624:MZU196624 NJN196624:NJQ196624 NTJ196624:NTM196624 ODF196624:ODI196624 ONB196624:ONE196624 OWX196624:OXA196624 PGT196624:PGW196624 PQP196624:PQS196624 QAL196624:QAO196624 QKH196624:QKK196624 QUD196624:QUG196624 RDZ196624:REC196624 RNV196624:RNY196624 RXR196624:RXU196624 SHN196624:SHQ196624 SRJ196624:SRM196624 TBF196624:TBI196624 TLB196624:TLE196624 TUX196624:TVA196624 UET196624:UEW196624 UOP196624:UOS196624 UYL196624:UYO196624 VIH196624:VIK196624 VSD196624:VSG196624 WBZ196624:WCC196624 WLV196624:WLY196624 WVR196624:WVU196624 J262160:M262160 JF262160:JI262160 TB262160:TE262160 ACX262160:ADA262160 AMT262160:AMW262160 AWP262160:AWS262160 BGL262160:BGO262160 BQH262160:BQK262160 CAD262160:CAG262160 CJZ262160:CKC262160 CTV262160:CTY262160 DDR262160:DDU262160 DNN262160:DNQ262160 DXJ262160:DXM262160 EHF262160:EHI262160 ERB262160:ERE262160 FAX262160:FBA262160 FKT262160:FKW262160 FUP262160:FUS262160 GEL262160:GEO262160 GOH262160:GOK262160 GYD262160:GYG262160 HHZ262160:HIC262160 HRV262160:HRY262160 IBR262160:IBU262160 ILN262160:ILQ262160 IVJ262160:IVM262160 JFF262160:JFI262160 JPB262160:JPE262160 JYX262160:JZA262160 KIT262160:KIW262160 KSP262160:KSS262160 LCL262160:LCO262160 LMH262160:LMK262160 LWD262160:LWG262160 MFZ262160:MGC262160 MPV262160:MPY262160 MZR262160:MZU262160 NJN262160:NJQ262160 NTJ262160:NTM262160 ODF262160:ODI262160 ONB262160:ONE262160 OWX262160:OXA262160 PGT262160:PGW262160 PQP262160:PQS262160 QAL262160:QAO262160 QKH262160:QKK262160 QUD262160:QUG262160 RDZ262160:REC262160 RNV262160:RNY262160 RXR262160:RXU262160 SHN262160:SHQ262160 SRJ262160:SRM262160 TBF262160:TBI262160 TLB262160:TLE262160 TUX262160:TVA262160 UET262160:UEW262160 UOP262160:UOS262160 UYL262160:UYO262160 VIH262160:VIK262160 VSD262160:VSG262160 WBZ262160:WCC262160 WLV262160:WLY262160 WVR262160:WVU262160 J327696:M327696 JF327696:JI327696 TB327696:TE327696 ACX327696:ADA327696 AMT327696:AMW327696 AWP327696:AWS327696 BGL327696:BGO327696 BQH327696:BQK327696 CAD327696:CAG327696 CJZ327696:CKC327696 CTV327696:CTY327696 DDR327696:DDU327696 DNN327696:DNQ327696 DXJ327696:DXM327696 EHF327696:EHI327696 ERB327696:ERE327696 FAX327696:FBA327696 FKT327696:FKW327696 FUP327696:FUS327696 GEL327696:GEO327696 GOH327696:GOK327696 GYD327696:GYG327696 HHZ327696:HIC327696 HRV327696:HRY327696 IBR327696:IBU327696 ILN327696:ILQ327696 IVJ327696:IVM327696 JFF327696:JFI327696 JPB327696:JPE327696 JYX327696:JZA327696 KIT327696:KIW327696 KSP327696:KSS327696 LCL327696:LCO327696 LMH327696:LMK327696 LWD327696:LWG327696 MFZ327696:MGC327696 MPV327696:MPY327696 MZR327696:MZU327696 NJN327696:NJQ327696 NTJ327696:NTM327696 ODF327696:ODI327696 ONB327696:ONE327696 OWX327696:OXA327696 PGT327696:PGW327696 PQP327696:PQS327696 QAL327696:QAO327696 QKH327696:QKK327696 QUD327696:QUG327696 RDZ327696:REC327696 RNV327696:RNY327696 RXR327696:RXU327696 SHN327696:SHQ327696 SRJ327696:SRM327696 TBF327696:TBI327696 TLB327696:TLE327696 TUX327696:TVA327696 UET327696:UEW327696 UOP327696:UOS327696 UYL327696:UYO327696 VIH327696:VIK327696 VSD327696:VSG327696 WBZ327696:WCC327696 WLV327696:WLY327696 WVR327696:WVU327696 J393232:M393232 JF393232:JI393232 TB393232:TE393232 ACX393232:ADA393232 AMT393232:AMW393232 AWP393232:AWS393232 BGL393232:BGO393232 BQH393232:BQK393232 CAD393232:CAG393232 CJZ393232:CKC393232 CTV393232:CTY393232 DDR393232:DDU393232 DNN393232:DNQ393232 DXJ393232:DXM393232 EHF393232:EHI393232 ERB393232:ERE393232 FAX393232:FBA393232 FKT393232:FKW393232 FUP393232:FUS393232 GEL393232:GEO393232 GOH393232:GOK393232 GYD393232:GYG393232 HHZ393232:HIC393232 HRV393232:HRY393232 IBR393232:IBU393232 ILN393232:ILQ393232 IVJ393232:IVM393232 JFF393232:JFI393232 JPB393232:JPE393232 JYX393232:JZA393232 KIT393232:KIW393232 KSP393232:KSS393232 LCL393232:LCO393232 LMH393232:LMK393232 LWD393232:LWG393232 MFZ393232:MGC393232 MPV393232:MPY393232 MZR393232:MZU393232 NJN393232:NJQ393232 NTJ393232:NTM393232 ODF393232:ODI393232 ONB393232:ONE393232 OWX393232:OXA393232 PGT393232:PGW393232 PQP393232:PQS393232 QAL393232:QAO393232 QKH393232:QKK393232 QUD393232:QUG393232 RDZ393232:REC393232 RNV393232:RNY393232 RXR393232:RXU393232 SHN393232:SHQ393232 SRJ393232:SRM393232 TBF393232:TBI393232 TLB393232:TLE393232 TUX393232:TVA393232 UET393232:UEW393232 UOP393232:UOS393232 UYL393232:UYO393232 VIH393232:VIK393232 VSD393232:VSG393232 WBZ393232:WCC393232 WLV393232:WLY393232 WVR393232:WVU393232 J458768:M458768 JF458768:JI458768 TB458768:TE458768 ACX458768:ADA458768 AMT458768:AMW458768 AWP458768:AWS458768 BGL458768:BGO458768 BQH458768:BQK458768 CAD458768:CAG458768 CJZ458768:CKC458768 CTV458768:CTY458768 DDR458768:DDU458768 DNN458768:DNQ458768 DXJ458768:DXM458768 EHF458768:EHI458768 ERB458768:ERE458768 FAX458768:FBA458768 FKT458768:FKW458768 FUP458768:FUS458768 GEL458768:GEO458768 GOH458768:GOK458768 GYD458768:GYG458768 HHZ458768:HIC458768 HRV458768:HRY458768 IBR458768:IBU458768 ILN458768:ILQ458768 IVJ458768:IVM458768 JFF458768:JFI458768 JPB458768:JPE458768 JYX458768:JZA458768 KIT458768:KIW458768 KSP458768:KSS458768 LCL458768:LCO458768 LMH458768:LMK458768 LWD458768:LWG458768 MFZ458768:MGC458768 MPV458768:MPY458768 MZR458768:MZU458768 NJN458768:NJQ458768 NTJ458768:NTM458768 ODF458768:ODI458768 ONB458768:ONE458768 OWX458768:OXA458768 PGT458768:PGW458768 PQP458768:PQS458768 QAL458768:QAO458768 QKH458768:QKK458768 QUD458768:QUG458768 RDZ458768:REC458768 RNV458768:RNY458768 RXR458768:RXU458768 SHN458768:SHQ458768 SRJ458768:SRM458768 TBF458768:TBI458768 TLB458768:TLE458768 TUX458768:TVA458768 UET458768:UEW458768 UOP458768:UOS458768 UYL458768:UYO458768 VIH458768:VIK458768 VSD458768:VSG458768 WBZ458768:WCC458768 WLV458768:WLY458768 WVR458768:WVU458768 J524304:M524304 JF524304:JI524304 TB524304:TE524304 ACX524304:ADA524304 AMT524304:AMW524304 AWP524304:AWS524304 BGL524304:BGO524304 BQH524304:BQK524304 CAD524304:CAG524304 CJZ524304:CKC524304 CTV524304:CTY524304 DDR524304:DDU524304 DNN524304:DNQ524304 DXJ524304:DXM524304 EHF524304:EHI524304 ERB524304:ERE524304 FAX524304:FBA524304 FKT524304:FKW524304 FUP524304:FUS524304 GEL524304:GEO524304 GOH524304:GOK524304 GYD524304:GYG524304 HHZ524304:HIC524304 HRV524304:HRY524304 IBR524304:IBU524304 ILN524304:ILQ524304 IVJ524304:IVM524304 JFF524304:JFI524304 JPB524304:JPE524304 JYX524304:JZA524304 KIT524304:KIW524304 KSP524304:KSS524304 LCL524304:LCO524304 LMH524304:LMK524304 LWD524304:LWG524304 MFZ524304:MGC524304 MPV524304:MPY524304 MZR524304:MZU524304 NJN524304:NJQ524304 NTJ524304:NTM524304 ODF524304:ODI524304 ONB524304:ONE524304 OWX524304:OXA524304 PGT524304:PGW524304 PQP524304:PQS524304 QAL524304:QAO524304 QKH524304:QKK524304 QUD524304:QUG524304 RDZ524304:REC524304 RNV524304:RNY524304 RXR524304:RXU524304 SHN524304:SHQ524304 SRJ524304:SRM524304 TBF524304:TBI524304 TLB524304:TLE524304 TUX524304:TVA524304 UET524304:UEW524304 UOP524304:UOS524304 UYL524304:UYO524304 VIH524304:VIK524304 VSD524304:VSG524304 WBZ524304:WCC524304 WLV524304:WLY524304 WVR524304:WVU524304 J589840:M589840 JF589840:JI589840 TB589840:TE589840 ACX589840:ADA589840 AMT589840:AMW589840 AWP589840:AWS589840 BGL589840:BGO589840 BQH589840:BQK589840 CAD589840:CAG589840 CJZ589840:CKC589840 CTV589840:CTY589840 DDR589840:DDU589840 DNN589840:DNQ589840 DXJ589840:DXM589840 EHF589840:EHI589840 ERB589840:ERE589840 FAX589840:FBA589840 FKT589840:FKW589840 FUP589840:FUS589840 GEL589840:GEO589840 GOH589840:GOK589840 GYD589840:GYG589840 HHZ589840:HIC589840 HRV589840:HRY589840 IBR589840:IBU589840 ILN589840:ILQ589840 IVJ589840:IVM589840 JFF589840:JFI589840 JPB589840:JPE589840 JYX589840:JZA589840 KIT589840:KIW589840 KSP589840:KSS589840 LCL589840:LCO589840 LMH589840:LMK589840 LWD589840:LWG589840 MFZ589840:MGC589840 MPV589840:MPY589840 MZR589840:MZU589840 NJN589840:NJQ589840 NTJ589840:NTM589840 ODF589840:ODI589840 ONB589840:ONE589840 OWX589840:OXA589840 PGT589840:PGW589840 PQP589840:PQS589840 QAL589840:QAO589840 QKH589840:QKK589840 QUD589840:QUG589840 RDZ589840:REC589840 RNV589840:RNY589840 RXR589840:RXU589840 SHN589840:SHQ589840 SRJ589840:SRM589840 TBF589840:TBI589840 TLB589840:TLE589840 TUX589840:TVA589840 UET589840:UEW589840 UOP589840:UOS589840 UYL589840:UYO589840 VIH589840:VIK589840 VSD589840:VSG589840 WBZ589840:WCC589840 WLV589840:WLY589840 WVR589840:WVU589840 J655376:M655376 JF655376:JI655376 TB655376:TE655376 ACX655376:ADA655376 AMT655376:AMW655376 AWP655376:AWS655376 BGL655376:BGO655376 BQH655376:BQK655376 CAD655376:CAG655376 CJZ655376:CKC655376 CTV655376:CTY655376 DDR655376:DDU655376 DNN655376:DNQ655376 DXJ655376:DXM655376 EHF655376:EHI655376 ERB655376:ERE655376 FAX655376:FBA655376 FKT655376:FKW655376 FUP655376:FUS655376 GEL655376:GEO655376 GOH655376:GOK655376 GYD655376:GYG655376 HHZ655376:HIC655376 HRV655376:HRY655376 IBR655376:IBU655376 ILN655376:ILQ655376 IVJ655376:IVM655376 JFF655376:JFI655376 JPB655376:JPE655376 JYX655376:JZA655376 KIT655376:KIW655376 KSP655376:KSS655376 LCL655376:LCO655376 LMH655376:LMK655376 LWD655376:LWG655376 MFZ655376:MGC655376 MPV655376:MPY655376 MZR655376:MZU655376 NJN655376:NJQ655376 NTJ655376:NTM655376 ODF655376:ODI655376 ONB655376:ONE655376 OWX655376:OXA655376 PGT655376:PGW655376 PQP655376:PQS655376 QAL655376:QAO655376 QKH655376:QKK655376 QUD655376:QUG655376 RDZ655376:REC655376 RNV655376:RNY655376 RXR655376:RXU655376 SHN655376:SHQ655376 SRJ655376:SRM655376 TBF655376:TBI655376 TLB655376:TLE655376 TUX655376:TVA655376 UET655376:UEW655376 UOP655376:UOS655376 UYL655376:UYO655376 VIH655376:VIK655376 VSD655376:VSG655376 WBZ655376:WCC655376 WLV655376:WLY655376 WVR655376:WVU655376 J720912:M720912 JF720912:JI720912 TB720912:TE720912 ACX720912:ADA720912 AMT720912:AMW720912 AWP720912:AWS720912 BGL720912:BGO720912 BQH720912:BQK720912 CAD720912:CAG720912 CJZ720912:CKC720912 CTV720912:CTY720912 DDR720912:DDU720912 DNN720912:DNQ720912 DXJ720912:DXM720912 EHF720912:EHI720912 ERB720912:ERE720912 FAX720912:FBA720912 FKT720912:FKW720912 FUP720912:FUS720912 GEL720912:GEO720912 GOH720912:GOK720912 GYD720912:GYG720912 HHZ720912:HIC720912 HRV720912:HRY720912 IBR720912:IBU720912 ILN720912:ILQ720912 IVJ720912:IVM720912 JFF720912:JFI720912 JPB720912:JPE720912 JYX720912:JZA720912 KIT720912:KIW720912 KSP720912:KSS720912 LCL720912:LCO720912 LMH720912:LMK720912 LWD720912:LWG720912 MFZ720912:MGC720912 MPV720912:MPY720912 MZR720912:MZU720912 NJN720912:NJQ720912 NTJ720912:NTM720912 ODF720912:ODI720912 ONB720912:ONE720912 OWX720912:OXA720912 PGT720912:PGW720912 PQP720912:PQS720912 QAL720912:QAO720912 QKH720912:QKK720912 QUD720912:QUG720912 RDZ720912:REC720912 RNV720912:RNY720912 RXR720912:RXU720912 SHN720912:SHQ720912 SRJ720912:SRM720912 TBF720912:TBI720912 TLB720912:TLE720912 TUX720912:TVA720912 UET720912:UEW720912 UOP720912:UOS720912 UYL720912:UYO720912 VIH720912:VIK720912 VSD720912:VSG720912 WBZ720912:WCC720912 WLV720912:WLY720912 WVR720912:WVU720912 J786448:M786448 JF786448:JI786448 TB786448:TE786448 ACX786448:ADA786448 AMT786448:AMW786448 AWP786448:AWS786448 BGL786448:BGO786448 BQH786448:BQK786448 CAD786448:CAG786448 CJZ786448:CKC786448 CTV786448:CTY786448 DDR786448:DDU786448 DNN786448:DNQ786448 DXJ786448:DXM786448 EHF786448:EHI786448 ERB786448:ERE786448 FAX786448:FBA786448 FKT786448:FKW786448 FUP786448:FUS786448 GEL786448:GEO786448 GOH786448:GOK786448 GYD786448:GYG786448 HHZ786448:HIC786448 HRV786448:HRY786448 IBR786448:IBU786448 ILN786448:ILQ786448 IVJ786448:IVM786448 JFF786448:JFI786448 JPB786448:JPE786448 JYX786448:JZA786448 KIT786448:KIW786448 KSP786448:KSS786448 LCL786448:LCO786448 LMH786448:LMK786448 LWD786448:LWG786448 MFZ786448:MGC786448 MPV786448:MPY786448 MZR786448:MZU786448 NJN786448:NJQ786448 NTJ786448:NTM786448 ODF786448:ODI786448 ONB786448:ONE786448 OWX786448:OXA786448 PGT786448:PGW786448 PQP786448:PQS786448 QAL786448:QAO786448 QKH786448:QKK786448 QUD786448:QUG786448 RDZ786448:REC786448 RNV786448:RNY786448 RXR786448:RXU786448 SHN786448:SHQ786448 SRJ786448:SRM786448 TBF786448:TBI786448 TLB786448:TLE786448 TUX786448:TVA786448 UET786448:UEW786448 UOP786448:UOS786448 UYL786448:UYO786448 VIH786448:VIK786448 VSD786448:VSG786448 WBZ786448:WCC786448 WLV786448:WLY786448 WVR786448:WVU786448 J851984:M851984 JF851984:JI851984 TB851984:TE851984 ACX851984:ADA851984 AMT851984:AMW851984 AWP851984:AWS851984 BGL851984:BGO851984 BQH851984:BQK851984 CAD851984:CAG851984 CJZ851984:CKC851984 CTV851984:CTY851984 DDR851984:DDU851984 DNN851984:DNQ851984 DXJ851984:DXM851984 EHF851984:EHI851984 ERB851984:ERE851984 FAX851984:FBA851984 FKT851984:FKW851984 FUP851984:FUS851984 GEL851984:GEO851984 GOH851984:GOK851984 GYD851984:GYG851984 HHZ851984:HIC851984 HRV851984:HRY851984 IBR851984:IBU851984 ILN851984:ILQ851984 IVJ851984:IVM851984 JFF851984:JFI851984 JPB851984:JPE851984 JYX851984:JZA851984 KIT851984:KIW851984 KSP851984:KSS851984 LCL851984:LCO851984 LMH851984:LMK851984 LWD851984:LWG851984 MFZ851984:MGC851984 MPV851984:MPY851984 MZR851984:MZU851984 NJN851984:NJQ851984 NTJ851984:NTM851984 ODF851984:ODI851984 ONB851984:ONE851984 OWX851984:OXA851984 PGT851984:PGW851984 PQP851984:PQS851984 QAL851984:QAO851984 QKH851984:QKK851984 QUD851984:QUG851984 RDZ851984:REC851984 RNV851984:RNY851984 RXR851984:RXU851984 SHN851984:SHQ851984 SRJ851984:SRM851984 TBF851984:TBI851984 TLB851984:TLE851984 TUX851984:TVA851984 UET851984:UEW851984 UOP851984:UOS851984 UYL851984:UYO851984 VIH851984:VIK851984 VSD851984:VSG851984 WBZ851984:WCC851984 WLV851984:WLY851984 WVR851984:WVU851984 J917520:M917520 JF917520:JI917520 TB917520:TE917520 ACX917520:ADA917520 AMT917520:AMW917520 AWP917520:AWS917520 BGL917520:BGO917520 BQH917520:BQK917520 CAD917520:CAG917520 CJZ917520:CKC917520 CTV917520:CTY917520 DDR917520:DDU917520 DNN917520:DNQ917520 DXJ917520:DXM917520 EHF917520:EHI917520 ERB917520:ERE917520 FAX917520:FBA917520 FKT917520:FKW917520 FUP917520:FUS917520 GEL917520:GEO917520 GOH917520:GOK917520 GYD917520:GYG917520 HHZ917520:HIC917520 HRV917520:HRY917520 IBR917520:IBU917520 ILN917520:ILQ917520 IVJ917520:IVM917520 JFF917520:JFI917520 JPB917520:JPE917520 JYX917520:JZA917520 KIT917520:KIW917520 KSP917520:KSS917520 LCL917520:LCO917520 LMH917520:LMK917520 LWD917520:LWG917520 MFZ917520:MGC917520 MPV917520:MPY917520 MZR917520:MZU917520 NJN917520:NJQ917520 NTJ917520:NTM917520 ODF917520:ODI917520 ONB917520:ONE917520 OWX917520:OXA917520 PGT917520:PGW917520 PQP917520:PQS917520 QAL917520:QAO917520 QKH917520:QKK917520 QUD917520:QUG917520 RDZ917520:REC917520 RNV917520:RNY917520 RXR917520:RXU917520 SHN917520:SHQ917520 SRJ917520:SRM917520 TBF917520:TBI917520 TLB917520:TLE917520 TUX917520:TVA917520 UET917520:UEW917520 UOP917520:UOS917520 UYL917520:UYO917520 VIH917520:VIK917520 VSD917520:VSG917520 WBZ917520:WCC917520 WLV917520:WLY917520 WVR917520:WVU917520 J983056:M983056 JF983056:JI983056 TB983056:TE983056 ACX983056:ADA983056 AMT983056:AMW983056 AWP983056:AWS983056 BGL983056:BGO983056 BQH983056:BQK983056 CAD983056:CAG983056 CJZ983056:CKC983056 CTV983056:CTY983056 DDR983056:DDU983056 DNN983056:DNQ983056 DXJ983056:DXM983056 EHF983056:EHI983056 ERB983056:ERE983056 FAX983056:FBA983056 FKT983056:FKW983056 FUP983056:FUS983056 GEL983056:GEO983056 GOH983056:GOK983056 GYD983056:GYG983056 HHZ983056:HIC983056 HRV983056:HRY983056 IBR983056:IBU983056 ILN983056:ILQ983056 IVJ983056:IVM983056 JFF983056:JFI983056 JPB983056:JPE983056 JYX983056:JZA983056 KIT983056:KIW983056 KSP983056:KSS983056 LCL983056:LCO983056 LMH983056:LMK983056 LWD983056:LWG983056 MFZ983056:MGC983056 MPV983056:MPY983056 MZR983056:MZU983056 NJN983056:NJQ983056 NTJ983056:NTM983056 ODF983056:ODI983056 ONB983056:ONE983056 OWX983056:OXA983056 PGT983056:PGW983056 PQP983056:PQS983056 QAL983056:QAO983056 QKH983056:QKK983056 QUD983056:QUG983056 RDZ983056:REC983056 RNV983056:RNY983056 RXR983056:RXU983056 SHN983056:SHQ983056 SRJ983056:SRM983056 TBF983056:TBI983056 TLB983056:TLE983056 TUX983056:TVA983056 UET983056:UEW983056 UOP983056:UOS983056 UYL983056:UYO983056 VIH983056:VIK983056 VSD983056:VSG983056 WBZ983056:WCC983056 WLV983056:WLY983056 WVR983056:WVU983056 P10:S10 JL10:JO10 TH10:TK10 ADD10:ADG10 AMZ10:ANC10 AWV10:AWY10 BGR10:BGU10 BQN10:BQQ10 CAJ10:CAM10 CKF10:CKI10 CUB10:CUE10 DDX10:DEA10 DNT10:DNW10 DXP10:DXS10 EHL10:EHO10 ERH10:ERK10 FBD10:FBG10 FKZ10:FLC10 FUV10:FUY10 GER10:GEU10 GON10:GOQ10 GYJ10:GYM10 HIF10:HII10 HSB10:HSE10 IBX10:ICA10 ILT10:ILW10 IVP10:IVS10 JFL10:JFO10 JPH10:JPK10 JZD10:JZG10 KIZ10:KJC10 KSV10:KSY10 LCR10:LCU10 LMN10:LMQ10 LWJ10:LWM10 MGF10:MGI10 MQB10:MQE10 MZX10:NAA10 NJT10:NJW10 NTP10:NTS10 ODL10:ODO10 ONH10:ONK10 OXD10:OXG10 PGZ10:PHC10 PQV10:PQY10 QAR10:QAU10 QKN10:QKQ10 QUJ10:QUM10 REF10:REI10 ROB10:ROE10 RXX10:RYA10 SHT10:SHW10 SRP10:SRS10 TBL10:TBO10 TLH10:TLK10 TVD10:TVG10 UEZ10:UFC10 UOV10:UOY10 UYR10:UYU10 VIN10:VIQ10 VSJ10:VSM10 WCF10:WCI10 WMB10:WME10 WVX10:WWA10 P65552:S65552 JL65552:JO65552 TH65552:TK65552 ADD65552:ADG65552 AMZ65552:ANC65552 AWV65552:AWY65552 BGR65552:BGU65552 BQN65552:BQQ65552 CAJ65552:CAM65552 CKF65552:CKI65552 CUB65552:CUE65552 DDX65552:DEA65552 DNT65552:DNW65552 DXP65552:DXS65552 EHL65552:EHO65552 ERH65552:ERK65552 FBD65552:FBG65552 FKZ65552:FLC65552 FUV65552:FUY65552 GER65552:GEU65552 GON65552:GOQ65552 GYJ65552:GYM65552 HIF65552:HII65552 HSB65552:HSE65552 IBX65552:ICA65552 ILT65552:ILW65552 IVP65552:IVS65552 JFL65552:JFO65552 JPH65552:JPK65552 JZD65552:JZG65552 KIZ65552:KJC65552 KSV65552:KSY65552 LCR65552:LCU65552 LMN65552:LMQ65552 LWJ65552:LWM65552 MGF65552:MGI65552 MQB65552:MQE65552 MZX65552:NAA65552 NJT65552:NJW65552 NTP65552:NTS65552 ODL65552:ODO65552 ONH65552:ONK65552 OXD65552:OXG65552 PGZ65552:PHC65552 PQV65552:PQY65552 QAR65552:QAU65552 QKN65552:QKQ65552 QUJ65552:QUM65552 REF65552:REI65552 ROB65552:ROE65552 RXX65552:RYA65552 SHT65552:SHW65552 SRP65552:SRS65552 TBL65552:TBO65552 TLH65552:TLK65552 TVD65552:TVG65552 UEZ65552:UFC65552 UOV65552:UOY65552 UYR65552:UYU65552 VIN65552:VIQ65552 VSJ65552:VSM65552 WCF65552:WCI65552 WMB65552:WME65552 WVX65552:WWA65552 P131088:S131088 JL131088:JO131088 TH131088:TK131088 ADD131088:ADG131088 AMZ131088:ANC131088 AWV131088:AWY131088 BGR131088:BGU131088 BQN131088:BQQ131088 CAJ131088:CAM131088 CKF131088:CKI131088 CUB131088:CUE131088 DDX131088:DEA131088 DNT131088:DNW131088 DXP131088:DXS131088 EHL131088:EHO131088 ERH131088:ERK131088 FBD131088:FBG131088 FKZ131088:FLC131088 FUV131088:FUY131088 GER131088:GEU131088 GON131088:GOQ131088 GYJ131088:GYM131088 HIF131088:HII131088 HSB131088:HSE131088 IBX131088:ICA131088 ILT131088:ILW131088 IVP131088:IVS131088 JFL131088:JFO131088 JPH131088:JPK131088 JZD131088:JZG131088 KIZ131088:KJC131088 KSV131088:KSY131088 LCR131088:LCU131088 LMN131088:LMQ131088 LWJ131088:LWM131088 MGF131088:MGI131088 MQB131088:MQE131088 MZX131088:NAA131088 NJT131088:NJW131088 NTP131088:NTS131088 ODL131088:ODO131088 ONH131088:ONK131088 OXD131088:OXG131088 PGZ131088:PHC131088 PQV131088:PQY131088 QAR131088:QAU131088 QKN131088:QKQ131088 QUJ131088:QUM131088 REF131088:REI131088 ROB131088:ROE131088 RXX131088:RYA131088 SHT131088:SHW131088 SRP131088:SRS131088 TBL131088:TBO131088 TLH131088:TLK131088 TVD131088:TVG131088 UEZ131088:UFC131088 UOV131088:UOY131088 UYR131088:UYU131088 VIN131088:VIQ131088 VSJ131088:VSM131088 WCF131088:WCI131088 WMB131088:WME131088 WVX131088:WWA131088 P196624:S196624 JL196624:JO196624 TH196624:TK196624 ADD196624:ADG196624 AMZ196624:ANC196624 AWV196624:AWY196624 BGR196624:BGU196624 BQN196624:BQQ196624 CAJ196624:CAM196624 CKF196624:CKI196624 CUB196624:CUE196624 DDX196624:DEA196624 DNT196624:DNW196624 DXP196624:DXS196624 EHL196624:EHO196624 ERH196624:ERK196624 FBD196624:FBG196624 FKZ196624:FLC196624 FUV196624:FUY196624 GER196624:GEU196624 GON196624:GOQ196624 GYJ196624:GYM196624 HIF196624:HII196624 HSB196624:HSE196624 IBX196624:ICA196624 ILT196624:ILW196624 IVP196624:IVS196624 JFL196624:JFO196624 JPH196624:JPK196624 JZD196624:JZG196624 KIZ196624:KJC196624 KSV196624:KSY196624 LCR196624:LCU196624 LMN196624:LMQ196624 LWJ196624:LWM196624 MGF196624:MGI196624 MQB196624:MQE196624 MZX196624:NAA196624 NJT196624:NJW196624 NTP196624:NTS196624 ODL196624:ODO196624 ONH196624:ONK196624 OXD196624:OXG196624 PGZ196624:PHC196624 PQV196624:PQY196624 QAR196624:QAU196624 QKN196624:QKQ196624 QUJ196624:QUM196624 REF196624:REI196624 ROB196624:ROE196624 RXX196624:RYA196624 SHT196624:SHW196624 SRP196624:SRS196624 TBL196624:TBO196624 TLH196624:TLK196624 TVD196624:TVG196624 UEZ196624:UFC196624 UOV196624:UOY196624 UYR196624:UYU196624 VIN196624:VIQ196624 VSJ196624:VSM196624 WCF196624:WCI196624 WMB196624:WME196624 WVX196624:WWA196624 P262160:S262160 JL262160:JO262160 TH262160:TK262160 ADD262160:ADG262160 AMZ262160:ANC262160 AWV262160:AWY262160 BGR262160:BGU262160 BQN262160:BQQ262160 CAJ262160:CAM262160 CKF262160:CKI262160 CUB262160:CUE262160 DDX262160:DEA262160 DNT262160:DNW262160 DXP262160:DXS262160 EHL262160:EHO262160 ERH262160:ERK262160 FBD262160:FBG262160 FKZ262160:FLC262160 FUV262160:FUY262160 GER262160:GEU262160 GON262160:GOQ262160 GYJ262160:GYM262160 HIF262160:HII262160 HSB262160:HSE262160 IBX262160:ICA262160 ILT262160:ILW262160 IVP262160:IVS262160 JFL262160:JFO262160 JPH262160:JPK262160 JZD262160:JZG262160 KIZ262160:KJC262160 KSV262160:KSY262160 LCR262160:LCU262160 LMN262160:LMQ262160 LWJ262160:LWM262160 MGF262160:MGI262160 MQB262160:MQE262160 MZX262160:NAA262160 NJT262160:NJW262160 NTP262160:NTS262160 ODL262160:ODO262160 ONH262160:ONK262160 OXD262160:OXG262160 PGZ262160:PHC262160 PQV262160:PQY262160 QAR262160:QAU262160 QKN262160:QKQ262160 QUJ262160:QUM262160 REF262160:REI262160 ROB262160:ROE262160 RXX262160:RYA262160 SHT262160:SHW262160 SRP262160:SRS262160 TBL262160:TBO262160 TLH262160:TLK262160 TVD262160:TVG262160 UEZ262160:UFC262160 UOV262160:UOY262160 UYR262160:UYU262160 VIN262160:VIQ262160 VSJ262160:VSM262160 WCF262160:WCI262160 WMB262160:WME262160 WVX262160:WWA262160 P327696:S327696 JL327696:JO327696 TH327696:TK327696 ADD327696:ADG327696 AMZ327696:ANC327696 AWV327696:AWY327696 BGR327696:BGU327696 BQN327696:BQQ327696 CAJ327696:CAM327696 CKF327696:CKI327696 CUB327696:CUE327696 DDX327696:DEA327696 DNT327696:DNW327696 DXP327696:DXS327696 EHL327696:EHO327696 ERH327696:ERK327696 FBD327696:FBG327696 FKZ327696:FLC327696 FUV327696:FUY327696 GER327696:GEU327696 GON327696:GOQ327696 GYJ327696:GYM327696 HIF327696:HII327696 HSB327696:HSE327696 IBX327696:ICA327696 ILT327696:ILW327696 IVP327696:IVS327696 JFL327696:JFO327696 JPH327696:JPK327696 JZD327696:JZG327696 KIZ327696:KJC327696 KSV327696:KSY327696 LCR327696:LCU327696 LMN327696:LMQ327696 LWJ327696:LWM327696 MGF327696:MGI327696 MQB327696:MQE327696 MZX327696:NAA327696 NJT327696:NJW327696 NTP327696:NTS327696 ODL327696:ODO327696 ONH327696:ONK327696 OXD327696:OXG327696 PGZ327696:PHC327696 PQV327696:PQY327696 QAR327696:QAU327696 QKN327696:QKQ327696 QUJ327696:QUM327696 REF327696:REI327696 ROB327696:ROE327696 RXX327696:RYA327696 SHT327696:SHW327696 SRP327696:SRS327696 TBL327696:TBO327696 TLH327696:TLK327696 TVD327696:TVG327696 UEZ327696:UFC327696 UOV327696:UOY327696 UYR327696:UYU327696 VIN327696:VIQ327696 VSJ327696:VSM327696 WCF327696:WCI327696 WMB327696:WME327696 WVX327696:WWA327696 P393232:S393232 JL393232:JO393232 TH393232:TK393232 ADD393232:ADG393232 AMZ393232:ANC393232 AWV393232:AWY393232 BGR393232:BGU393232 BQN393232:BQQ393232 CAJ393232:CAM393232 CKF393232:CKI393232 CUB393232:CUE393232 DDX393232:DEA393232 DNT393232:DNW393232 DXP393232:DXS393232 EHL393232:EHO393232 ERH393232:ERK393232 FBD393232:FBG393232 FKZ393232:FLC393232 FUV393232:FUY393232 GER393232:GEU393232 GON393232:GOQ393232 GYJ393232:GYM393232 HIF393232:HII393232 HSB393232:HSE393232 IBX393232:ICA393232 ILT393232:ILW393232 IVP393232:IVS393232 JFL393232:JFO393232 JPH393232:JPK393232 JZD393232:JZG393232 KIZ393232:KJC393232 KSV393232:KSY393232 LCR393232:LCU393232 LMN393232:LMQ393232 LWJ393232:LWM393232 MGF393232:MGI393232 MQB393232:MQE393232 MZX393232:NAA393232 NJT393232:NJW393232 NTP393232:NTS393232 ODL393232:ODO393232 ONH393232:ONK393232 OXD393232:OXG393232 PGZ393232:PHC393232 PQV393232:PQY393232 QAR393232:QAU393232 QKN393232:QKQ393232 QUJ393232:QUM393232 REF393232:REI393232 ROB393232:ROE393232 RXX393232:RYA393232 SHT393232:SHW393232 SRP393232:SRS393232 TBL393232:TBO393232 TLH393232:TLK393232 TVD393232:TVG393232 UEZ393232:UFC393232 UOV393232:UOY393232 UYR393232:UYU393232 VIN393232:VIQ393232 VSJ393232:VSM393232 WCF393232:WCI393232 WMB393232:WME393232 WVX393232:WWA393232 P458768:S458768 JL458768:JO458768 TH458768:TK458768 ADD458768:ADG458768 AMZ458768:ANC458768 AWV458768:AWY458768 BGR458768:BGU458768 BQN458768:BQQ458768 CAJ458768:CAM458768 CKF458768:CKI458768 CUB458768:CUE458768 DDX458768:DEA458768 DNT458768:DNW458768 DXP458768:DXS458768 EHL458768:EHO458768 ERH458768:ERK458768 FBD458768:FBG458768 FKZ458768:FLC458768 FUV458768:FUY458768 GER458768:GEU458768 GON458768:GOQ458768 GYJ458768:GYM458768 HIF458768:HII458768 HSB458768:HSE458768 IBX458768:ICA458768 ILT458768:ILW458768 IVP458768:IVS458768 JFL458768:JFO458768 JPH458768:JPK458768 JZD458768:JZG458768 KIZ458768:KJC458768 KSV458768:KSY458768 LCR458768:LCU458768 LMN458768:LMQ458768 LWJ458768:LWM458768 MGF458768:MGI458768 MQB458768:MQE458768 MZX458768:NAA458768 NJT458768:NJW458768 NTP458768:NTS458768 ODL458768:ODO458768 ONH458768:ONK458768 OXD458768:OXG458768 PGZ458768:PHC458768 PQV458768:PQY458768 QAR458768:QAU458768 QKN458768:QKQ458768 QUJ458768:QUM458768 REF458768:REI458768 ROB458768:ROE458768 RXX458768:RYA458768 SHT458768:SHW458768 SRP458768:SRS458768 TBL458768:TBO458768 TLH458768:TLK458768 TVD458768:TVG458768 UEZ458768:UFC458768 UOV458768:UOY458768 UYR458768:UYU458768 VIN458768:VIQ458768 VSJ458768:VSM458768 WCF458768:WCI458768 WMB458768:WME458768 WVX458768:WWA458768 P524304:S524304 JL524304:JO524304 TH524304:TK524304 ADD524304:ADG524304 AMZ524304:ANC524304 AWV524304:AWY524304 BGR524304:BGU524304 BQN524304:BQQ524304 CAJ524304:CAM524304 CKF524304:CKI524304 CUB524304:CUE524304 DDX524304:DEA524304 DNT524304:DNW524304 DXP524304:DXS524304 EHL524304:EHO524304 ERH524304:ERK524304 FBD524304:FBG524304 FKZ524304:FLC524304 FUV524304:FUY524304 GER524304:GEU524304 GON524304:GOQ524304 GYJ524304:GYM524304 HIF524304:HII524304 HSB524304:HSE524304 IBX524304:ICA524304 ILT524304:ILW524304 IVP524304:IVS524304 JFL524304:JFO524304 JPH524304:JPK524304 JZD524304:JZG524304 KIZ524304:KJC524304 KSV524304:KSY524304 LCR524304:LCU524304 LMN524304:LMQ524304 LWJ524304:LWM524304 MGF524304:MGI524304 MQB524304:MQE524304 MZX524304:NAA524304 NJT524304:NJW524304 NTP524304:NTS524304 ODL524304:ODO524304 ONH524304:ONK524304 OXD524304:OXG524304 PGZ524304:PHC524304 PQV524304:PQY524304 QAR524304:QAU524304 QKN524304:QKQ524304 QUJ524304:QUM524304 REF524304:REI524304 ROB524304:ROE524304 RXX524304:RYA524304 SHT524304:SHW524304 SRP524304:SRS524304 TBL524304:TBO524304 TLH524304:TLK524304 TVD524304:TVG524304 UEZ524304:UFC524304 UOV524304:UOY524304 UYR524304:UYU524304 VIN524304:VIQ524304 VSJ524304:VSM524304 WCF524304:WCI524304 WMB524304:WME524304 WVX524304:WWA524304 P589840:S589840 JL589840:JO589840 TH589840:TK589840 ADD589840:ADG589840 AMZ589840:ANC589840 AWV589840:AWY589840 BGR589840:BGU589840 BQN589840:BQQ589840 CAJ589840:CAM589840 CKF589840:CKI589840 CUB589840:CUE589840 DDX589840:DEA589840 DNT589840:DNW589840 DXP589840:DXS589840 EHL589840:EHO589840 ERH589840:ERK589840 FBD589840:FBG589840 FKZ589840:FLC589840 FUV589840:FUY589840 GER589840:GEU589840 GON589840:GOQ589840 GYJ589840:GYM589840 HIF589840:HII589840 HSB589840:HSE589840 IBX589840:ICA589840 ILT589840:ILW589840 IVP589840:IVS589840 JFL589840:JFO589840 JPH589840:JPK589840 JZD589840:JZG589840 KIZ589840:KJC589840 KSV589840:KSY589840 LCR589840:LCU589840 LMN589840:LMQ589840 LWJ589840:LWM589840 MGF589840:MGI589840 MQB589840:MQE589840 MZX589840:NAA589840 NJT589840:NJW589840 NTP589840:NTS589840 ODL589840:ODO589840 ONH589840:ONK589840 OXD589840:OXG589840 PGZ589840:PHC589840 PQV589840:PQY589840 QAR589840:QAU589840 QKN589840:QKQ589840 QUJ589840:QUM589840 REF589840:REI589840 ROB589840:ROE589840 RXX589840:RYA589840 SHT589840:SHW589840 SRP589840:SRS589840 TBL589840:TBO589840 TLH589840:TLK589840 TVD589840:TVG589840 UEZ589840:UFC589840 UOV589840:UOY589840 UYR589840:UYU589840 VIN589840:VIQ589840 VSJ589840:VSM589840 WCF589840:WCI589840 WMB589840:WME589840 WVX589840:WWA589840 P655376:S655376 JL655376:JO655376 TH655376:TK655376 ADD655376:ADG655376 AMZ655376:ANC655376 AWV655376:AWY655376 BGR655376:BGU655376 BQN655376:BQQ655376 CAJ655376:CAM655376 CKF655376:CKI655376 CUB655376:CUE655376 DDX655376:DEA655376 DNT655376:DNW655376 DXP655376:DXS655376 EHL655376:EHO655376 ERH655376:ERK655376 FBD655376:FBG655376 FKZ655376:FLC655376 FUV655376:FUY655376 GER655376:GEU655376 GON655376:GOQ655376 GYJ655376:GYM655376 HIF655376:HII655376 HSB655376:HSE655376 IBX655376:ICA655376 ILT655376:ILW655376 IVP655376:IVS655376 JFL655376:JFO655376 JPH655376:JPK655376 JZD655376:JZG655376 KIZ655376:KJC655376 KSV655376:KSY655376 LCR655376:LCU655376 LMN655376:LMQ655376 LWJ655376:LWM655376 MGF655376:MGI655376 MQB655376:MQE655376 MZX655376:NAA655376 NJT655376:NJW655376 NTP655376:NTS655376 ODL655376:ODO655376 ONH655376:ONK655376 OXD655376:OXG655376 PGZ655376:PHC655376 PQV655376:PQY655376 QAR655376:QAU655376 QKN655376:QKQ655376 QUJ655376:QUM655376 REF655376:REI655376 ROB655376:ROE655376 RXX655376:RYA655376 SHT655376:SHW655376 SRP655376:SRS655376 TBL655376:TBO655376 TLH655376:TLK655376 TVD655376:TVG655376 UEZ655376:UFC655376 UOV655376:UOY655376 UYR655376:UYU655376 VIN655376:VIQ655376 VSJ655376:VSM655376 WCF655376:WCI655376 WMB655376:WME655376 WVX655376:WWA655376 P720912:S720912 JL720912:JO720912 TH720912:TK720912 ADD720912:ADG720912 AMZ720912:ANC720912 AWV720912:AWY720912 BGR720912:BGU720912 BQN720912:BQQ720912 CAJ720912:CAM720912 CKF720912:CKI720912 CUB720912:CUE720912 DDX720912:DEA720912 DNT720912:DNW720912 DXP720912:DXS720912 EHL720912:EHO720912 ERH720912:ERK720912 FBD720912:FBG720912 FKZ720912:FLC720912 FUV720912:FUY720912 GER720912:GEU720912 GON720912:GOQ720912 GYJ720912:GYM720912 HIF720912:HII720912 HSB720912:HSE720912 IBX720912:ICA720912 ILT720912:ILW720912 IVP720912:IVS720912 JFL720912:JFO720912 JPH720912:JPK720912 JZD720912:JZG720912 KIZ720912:KJC720912 KSV720912:KSY720912 LCR720912:LCU720912 LMN720912:LMQ720912 LWJ720912:LWM720912 MGF720912:MGI720912 MQB720912:MQE720912 MZX720912:NAA720912 NJT720912:NJW720912 NTP720912:NTS720912 ODL720912:ODO720912 ONH720912:ONK720912 OXD720912:OXG720912 PGZ720912:PHC720912 PQV720912:PQY720912 QAR720912:QAU720912 QKN720912:QKQ720912 QUJ720912:QUM720912 REF720912:REI720912 ROB720912:ROE720912 RXX720912:RYA720912 SHT720912:SHW720912 SRP720912:SRS720912 TBL720912:TBO720912 TLH720912:TLK720912 TVD720912:TVG720912 UEZ720912:UFC720912 UOV720912:UOY720912 UYR720912:UYU720912 VIN720912:VIQ720912 VSJ720912:VSM720912 WCF720912:WCI720912 WMB720912:WME720912 WVX720912:WWA720912 P786448:S786448 JL786448:JO786448 TH786448:TK786448 ADD786448:ADG786448 AMZ786448:ANC786448 AWV786448:AWY786448 BGR786448:BGU786448 BQN786448:BQQ786448 CAJ786448:CAM786448 CKF786448:CKI786448 CUB786448:CUE786448 DDX786448:DEA786448 DNT786448:DNW786448 DXP786448:DXS786448 EHL786448:EHO786448 ERH786448:ERK786448 FBD786448:FBG786448 FKZ786448:FLC786448 FUV786448:FUY786448 GER786448:GEU786448 GON786448:GOQ786448 GYJ786448:GYM786448 HIF786448:HII786448 HSB786448:HSE786448 IBX786448:ICA786448 ILT786448:ILW786448 IVP786448:IVS786448 JFL786448:JFO786448 JPH786448:JPK786448 JZD786448:JZG786448 KIZ786448:KJC786448 KSV786448:KSY786448 LCR786448:LCU786448 LMN786448:LMQ786448 LWJ786448:LWM786448 MGF786448:MGI786448 MQB786448:MQE786448 MZX786448:NAA786448 NJT786448:NJW786448 NTP786448:NTS786448 ODL786448:ODO786448 ONH786448:ONK786448 OXD786448:OXG786448 PGZ786448:PHC786448 PQV786448:PQY786448 QAR786448:QAU786448 QKN786448:QKQ786448 QUJ786448:QUM786448 REF786448:REI786448 ROB786448:ROE786448 RXX786448:RYA786448 SHT786448:SHW786448 SRP786448:SRS786448 TBL786448:TBO786448 TLH786448:TLK786448 TVD786448:TVG786448 UEZ786448:UFC786448 UOV786448:UOY786448 UYR786448:UYU786448 VIN786448:VIQ786448 VSJ786448:VSM786448 WCF786448:WCI786448 WMB786448:WME786448 WVX786448:WWA786448 P851984:S851984 JL851984:JO851984 TH851984:TK851984 ADD851984:ADG851984 AMZ851984:ANC851984 AWV851984:AWY851984 BGR851984:BGU851984 BQN851984:BQQ851984 CAJ851984:CAM851984 CKF851984:CKI851984 CUB851984:CUE851984 DDX851984:DEA851984 DNT851984:DNW851984 DXP851984:DXS851984 EHL851984:EHO851984 ERH851984:ERK851984 FBD851984:FBG851984 FKZ851984:FLC851984 FUV851984:FUY851984 GER851984:GEU851984 GON851984:GOQ851984 GYJ851984:GYM851984 HIF851984:HII851984 HSB851984:HSE851984 IBX851984:ICA851984 ILT851984:ILW851984 IVP851984:IVS851984 JFL851984:JFO851984 JPH851984:JPK851984 JZD851984:JZG851984 KIZ851984:KJC851984 KSV851984:KSY851984 LCR851984:LCU851984 LMN851984:LMQ851984 LWJ851984:LWM851984 MGF851984:MGI851984 MQB851984:MQE851984 MZX851984:NAA851984 NJT851984:NJW851984 NTP851984:NTS851984 ODL851984:ODO851984 ONH851984:ONK851984 OXD851984:OXG851984 PGZ851984:PHC851984 PQV851984:PQY851984 QAR851984:QAU851984 QKN851984:QKQ851984 QUJ851984:QUM851984 REF851984:REI851984 ROB851984:ROE851984 RXX851984:RYA851984 SHT851984:SHW851984 SRP851984:SRS851984 TBL851984:TBO851984 TLH851984:TLK851984 TVD851984:TVG851984 UEZ851984:UFC851984 UOV851984:UOY851984 UYR851984:UYU851984 VIN851984:VIQ851984 VSJ851984:VSM851984 WCF851984:WCI851984 WMB851984:WME851984 WVX851984:WWA851984 P917520:S917520 JL917520:JO917520 TH917520:TK917520 ADD917520:ADG917520 AMZ917520:ANC917520 AWV917520:AWY917520 BGR917520:BGU917520 BQN917520:BQQ917520 CAJ917520:CAM917520 CKF917520:CKI917520 CUB917520:CUE917520 DDX917520:DEA917520 DNT917520:DNW917520 DXP917520:DXS917520 EHL917520:EHO917520 ERH917520:ERK917520 FBD917520:FBG917520 FKZ917520:FLC917520 FUV917520:FUY917520 GER917520:GEU917520 GON917520:GOQ917520 GYJ917520:GYM917520 HIF917520:HII917520 HSB917520:HSE917520 IBX917520:ICA917520 ILT917520:ILW917520 IVP917520:IVS917520 JFL917520:JFO917520 JPH917520:JPK917520 JZD917520:JZG917520 KIZ917520:KJC917520 KSV917520:KSY917520 LCR917520:LCU917520 LMN917520:LMQ917520 LWJ917520:LWM917520 MGF917520:MGI917520 MQB917520:MQE917520 MZX917520:NAA917520 NJT917520:NJW917520 NTP917520:NTS917520 ODL917520:ODO917520 ONH917520:ONK917520 OXD917520:OXG917520 PGZ917520:PHC917520 PQV917520:PQY917520 QAR917520:QAU917520 QKN917520:QKQ917520 QUJ917520:QUM917520 REF917520:REI917520 ROB917520:ROE917520 RXX917520:RYA917520 SHT917520:SHW917520 SRP917520:SRS917520 TBL917520:TBO917520 TLH917520:TLK917520 TVD917520:TVG917520 UEZ917520:UFC917520 UOV917520:UOY917520 UYR917520:UYU917520 VIN917520:VIQ917520 VSJ917520:VSM917520 WCF917520:WCI917520 WMB917520:WME917520 WVX917520:WWA917520 P983056:S983056 JL983056:JO983056 TH983056:TK983056 ADD983056:ADG983056 AMZ983056:ANC983056 AWV983056:AWY983056 BGR983056:BGU983056 BQN983056:BQQ983056 CAJ983056:CAM983056 CKF983056:CKI983056 CUB983056:CUE983056 DDX983056:DEA983056 DNT983056:DNW983056 DXP983056:DXS983056 EHL983056:EHO983056 ERH983056:ERK983056 FBD983056:FBG983056 FKZ983056:FLC983056 FUV983056:FUY983056 GER983056:GEU983056 GON983056:GOQ983056 GYJ983056:GYM983056 HIF983056:HII983056 HSB983056:HSE983056 IBX983056:ICA983056 ILT983056:ILW983056 IVP983056:IVS983056 JFL983056:JFO983056 JPH983056:JPK983056 JZD983056:JZG983056 KIZ983056:KJC983056 KSV983056:KSY983056 LCR983056:LCU983056 LMN983056:LMQ983056 LWJ983056:LWM983056 MGF983056:MGI983056 MQB983056:MQE983056 MZX983056:NAA983056 NJT983056:NJW983056 NTP983056:NTS983056 ODL983056:ODO983056 ONH983056:ONK983056 OXD983056:OXG983056 PGZ983056:PHC983056 PQV983056:PQY983056 QAR983056:QAU983056 QKN983056:QKQ983056 QUJ983056:QUM983056 REF983056:REI983056 ROB983056:ROE983056 RXX983056:RYA983056 SHT983056:SHW983056 SRP983056:SRS983056 TBL983056:TBO983056 TLH983056:TLK983056 TVD983056:TVG983056 UEZ983056:UFC983056 UOV983056:UOY983056 UYR983056:UYU983056 VIN983056:VIQ983056 VSJ983056:VSM983056 WCF983056:WCI983056 WMB983056:WME983056 WVX983056:WWA983056" xr:uid="{8AD2ABA5-850E-41BC-9F30-6805FF58427F}">
      <formula1>$A$49:$A$68</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xr:uid="{3D3CD3FD-5B5A-4912-B37F-6FC5E0BEDE91}">
      <formula1>"切上,切捨,四捨五入"</formula1>
    </dataValidation>
    <dataValidation type="list" allowBlank="1" showInputMessage="1" showErrorMessage="1" sqref="WVX983071:WWJ983073 JL25:JX28 TH25:TT28 ADD25:ADP28 AMZ25:ANL28 AWV25:AXH28 BGR25:BHD28 BQN25:BQZ28 CAJ25:CAV28 CKF25:CKR28 CUB25:CUN28 DDX25:DEJ28 DNT25:DOF28 DXP25:DYB28 EHL25:EHX28 ERH25:ERT28 FBD25:FBP28 FKZ25:FLL28 FUV25:FVH28 GER25:GFD28 GON25:GOZ28 GYJ25:GYV28 HIF25:HIR28 HSB25:HSN28 IBX25:ICJ28 ILT25:IMF28 IVP25:IWB28 JFL25:JFX28 JPH25:JPT28 JZD25:JZP28 KIZ25:KJL28 KSV25:KTH28 LCR25:LDD28 LMN25:LMZ28 LWJ25:LWV28 MGF25:MGR28 MQB25:MQN28 MZX25:NAJ28 NJT25:NKF28 NTP25:NUB28 ODL25:ODX28 ONH25:ONT28 OXD25:OXP28 PGZ25:PHL28 PQV25:PRH28 QAR25:QBD28 QKN25:QKZ28 QUJ25:QUV28 REF25:RER28 ROB25:RON28 RXX25:RYJ28 SHT25:SIF28 SRP25:SSB28 TBL25:TBX28 TLH25:TLT28 TVD25:TVP28 UEZ25:UFL28 UOV25:UPH28 UYR25:UZD28 VIN25:VIZ28 VSJ25:VSV28 WCF25:WCR28 WMB25:WMN28 WVX25:WWJ28 P65567:AB65569 JL65567:JX65569 TH65567:TT65569 ADD65567:ADP65569 AMZ65567:ANL65569 AWV65567:AXH65569 BGR65567:BHD65569 BQN65567:BQZ65569 CAJ65567:CAV65569 CKF65567:CKR65569 CUB65567:CUN65569 DDX65567:DEJ65569 DNT65567:DOF65569 DXP65567:DYB65569 EHL65567:EHX65569 ERH65567:ERT65569 FBD65567:FBP65569 FKZ65567:FLL65569 FUV65567:FVH65569 GER65567:GFD65569 GON65567:GOZ65569 GYJ65567:GYV65569 HIF65567:HIR65569 HSB65567:HSN65569 IBX65567:ICJ65569 ILT65567:IMF65569 IVP65567:IWB65569 JFL65567:JFX65569 JPH65567:JPT65569 JZD65567:JZP65569 KIZ65567:KJL65569 KSV65567:KTH65569 LCR65567:LDD65569 LMN65567:LMZ65569 LWJ65567:LWV65569 MGF65567:MGR65569 MQB65567:MQN65569 MZX65567:NAJ65569 NJT65567:NKF65569 NTP65567:NUB65569 ODL65567:ODX65569 ONH65567:ONT65569 OXD65567:OXP65569 PGZ65567:PHL65569 PQV65567:PRH65569 QAR65567:QBD65569 QKN65567:QKZ65569 QUJ65567:QUV65569 REF65567:RER65569 ROB65567:RON65569 RXX65567:RYJ65569 SHT65567:SIF65569 SRP65567:SSB65569 TBL65567:TBX65569 TLH65567:TLT65569 TVD65567:TVP65569 UEZ65567:UFL65569 UOV65567:UPH65569 UYR65567:UZD65569 VIN65567:VIZ65569 VSJ65567:VSV65569 WCF65567:WCR65569 WMB65567:WMN65569 WVX65567:WWJ65569 P131103:AB131105 JL131103:JX131105 TH131103:TT131105 ADD131103:ADP131105 AMZ131103:ANL131105 AWV131103:AXH131105 BGR131103:BHD131105 BQN131103:BQZ131105 CAJ131103:CAV131105 CKF131103:CKR131105 CUB131103:CUN131105 DDX131103:DEJ131105 DNT131103:DOF131105 DXP131103:DYB131105 EHL131103:EHX131105 ERH131103:ERT131105 FBD131103:FBP131105 FKZ131103:FLL131105 FUV131103:FVH131105 GER131103:GFD131105 GON131103:GOZ131105 GYJ131103:GYV131105 HIF131103:HIR131105 HSB131103:HSN131105 IBX131103:ICJ131105 ILT131103:IMF131105 IVP131103:IWB131105 JFL131103:JFX131105 JPH131103:JPT131105 JZD131103:JZP131105 KIZ131103:KJL131105 KSV131103:KTH131105 LCR131103:LDD131105 LMN131103:LMZ131105 LWJ131103:LWV131105 MGF131103:MGR131105 MQB131103:MQN131105 MZX131103:NAJ131105 NJT131103:NKF131105 NTP131103:NUB131105 ODL131103:ODX131105 ONH131103:ONT131105 OXD131103:OXP131105 PGZ131103:PHL131105 PQV131103:PRH131105 QAR131103:QBD131105 QKN131103:QKZ131105 QUJ131103:QUV131105 REF131103:RER131105 ROB131103:RON131105 RXX131103:RYJ131105 SHT131103:SIF131105 SRP131103:SSB131105 TBL131103:TBX131105 TLH131103:TLT131105 TVD131103:TVP131105 UEZ131103:UFL131105 UOV131103:UPH131105 UYR131103:UZD131105 VIN131103:VIZ131105 VSJ131103:VSV131105 WCF131103:WCR131105 WMB131103:WMN131105 WVX131103:WWJ131105 P196639:AB196641 JL196639:JX196641 TH196639:TT196641 ADD196639:ADP196641 AMZ196639:ANL196641 AWV196639:AXH196641 BGR196639:BHD196641 BQN196639:BQZ196641 CAJ196639:CAV196641 CKF196639:CKR196641 CUB196639:CUN196641 DDX196639:DEJ196641 DNT196639:DOF196641 DXP196639:DYB196641 EHL196639:EHX196641 ERH196639:ERT196641 FBD196639:FBP196641 FKZ196639:FLL196641 FUV196639:FVH196641 GER196639:GFD196641 GON196639:GOZ196641 GYJ196639:GYV196641 HIF196639:HIR196641 HSB196639:HSN196641 IBX196639:ICJ196641 ILT196639:IMF196641 IVP196639:IWB196641 JFL196639:JFX196641 JPH196639:JPT196641 JZD196639:JZP196641 KIZ196639:KJL196641 KSV196639:KTH196641 LCR196639:LDD196641 LMN196639:LMZ196641 LWJ196639:LWV196641 MGF196639:MGR196641 MQB196639:MQN196641 MZX196639:NAJ196641 NJT196639:NKF196641 NTP196639:NUB196641 ODL196639:ODX196641 ONH196639:ONT196641 OXD196639:OXP196641 PGZ196639:PHL196641 PQV196639:PRH196641 QAR196639:QBD196641 QKN196639:QKZ196641 QUJ196639:QUV196641 REF196639:RER196641 ROB196639:RON196641 RXX196639:RYJ196641 SHT196639:SIF196641 SRP196639:SSB196641 TBL196639:TBX196641 TLH196639:TLT196641 TVD196639:TVP196641 UEZ196639:UFL196641 UOV196639:UPH196641 UYR196639:UZD196641 VIN196639:VIZ196641 VSJ196639:VSV196641 WCF196639:WCR196641 WMB196639:WMN196641 WVX196639:WWJ196641 P262175:AB262177 JL262175:JX262177 TH262175:TT262177 ADD262175:ADP262177 AMZ262175:ANL262177 AWV262175:AXH262177 BGR262175:BHD262177 BQN262175:BQZ262177 CAJ262175:CAV262177 CKF262175:CKR262177 CUB262175:CUN262177 DDX262175:DEJ262177 DNT262175:DOF262177 DXP262175:DYB262177 EHL262175:EHX262177 ERH262175:ERT262177 FBD262175:FBP262177 FKZ262175:FLL262177 FUV262175:FVH262177 GER262175:GFD262177 GON262175:GOZ262177 GYJ262175:GYV262177 HIF262175:HIR262177 HSB262175:HSN262177 IBX262175:ICJ262177 ILT262175:IMF262177 IVP262175:IWB262177 JFL262175:JFX262177 JPH262175:JPT262177 JZD262175:JZP262177 KIZ262175:KJL262177 KSV262175:KTH262177 LCR262175:LDD262177 LMN262175:LMZ262177 LWJ262175:LWV262177 MGF262175:MGR262177 MQB262175:MQN262177 MZX262175:NAJ262177 NJT262175:NKF262177 NTP262175:NUB262177 ODL262175:ODX262177 ONH262175:ONT262177 OXD262175:OXP262177 PGZ262175:PHL262177 PQV262175:PRH262177 QAR262175:QBD262177 QKN262175:QKZ262177 QUJ262175:QUV262177 REF262175:RER262177 ROB262175:RON262177 RXX262175:RYJ262177 SHT262175:SIF262177 SRP262175:SSB262177 TBL262175:TBX262177 TLH262175:TLT262177 TVD262175:TVP262177 UEZ262175:UFL262177 UOV262175:UPH262177 UYR262175:UZD262177 VIN262175:VIZ262177 VSJ262175:VSV262177 WCF262175:WCR262177 WMB262175:WMN262177 WVX262175:WWJ262177 P327711:AB327713 JL327711:JX327713 TH327711:TT327713 ADD327711:ADP327713 AMZ327711:ANL327713 AWV327711:AXH327713 BGR327711:BHD327713 BQN327711:BQZ327713 CAJ327711:CAV327713 CKF327711:CKR327713 CUB327711:CUN327713 DDX327711:DEJ327713 DNT327711:DOF327713 DXP327711:DYB327713 EHL327711:EHX327713 ERH327711:ERT327713 FBD327711:FBP327713 FKZ327711:FLL327713 FUV327711:FVH327713 GER327711:GFD327713 GON327711:GOZ327713 GYJ327711:GYV327713 HIF327711:HIR327713 HSB327711:HSN327713 IBX327711:ICJ327713 ILT327711:IMF327713 IVP327711:IWB327713 JFL327711:JFX327713 JPH327711:JPT327713 JZD327711:JZP327713 KIZ327711:KJL327713 KSV327711:KTH327713 LCR327711:LDD327713 LMN327711:LMZ327713 LWJ327711:LWV327713 MGF327711:MGR327713 MQB327711:MQN327713 MZX327711:NAJ327713 NJT327711:NKF327713 NTP327711:NUB327713 ODL327711:ODX327713 ONH327711:ONT327713 OXD327711:OXP327713 PGZ327711:PHL327713 PQV327711:PRH327713 QAR327711:QBD327713 QKN327711:QKZ327713 QUJ327711:QUV327713 REF327711:RER327713 ROB327711:RON327713 RXX327711:RYJ327713 SHT327711:SIF327713 SRP327711:SSB327713 TBL327711:TBX327713 TLH327711:TLT327713 TVD327711:TVP327713 UEZ327711:UFL327713 UOV327711:UPH327713 UYR327711:UZD327713 VIN327711:VIZ327713 VSJ327711:VSV327713 WCF327711:WCR327713 WMB327711:WMN327713 WVX327711:WWJ327713 P393247:AB393249 JL393247:JX393249 TH393247:TT393249 ADD393247:ADP393249 AMZ393247:ANL393249 AWV393247:AXH393249 BGR393247:BHD393249 BQN393247:BQZ393249 CAJ393247:CAV393249 CKF393247:CKR393249 CUB393247:CUN393249 DDX393247:DEJ393249 DNT393247:DOF393249 DXP393247:DYB393249 EHL393247:EHX393249 ERH393247:ERT393249 FBD393247:FBP393249 FKZ393247:FLL393249 FUV393247:FVH393249 GER393247:GFD393249 GON393247:GOZ393249 GYJ393247:GYV393249 HIF393247:HIR393249 HSB393247:HSN393249 IBX393247:ICJ393249 ILT393247:IMF393249 IVP393247:IWB393249 JFL393247:JFX393249 JPH393247:JPT393249 JZD393247:JZP393249 KIZ393247:KJL393249 KSV393247:KTH393249 LCR393247:LDD393249 LMN393247:LMZ393249 LWJ393247:LWV393249 MGF393247:MGR393249 MQB393247:MQN393249 MZX393247:NAJ393249 NJT393247:NKF393249 NTP393247:NUB393249 ODL393247:ODX393249 ONH393247:ONT393249 OXD393247:OXP393249 PGZ393247:PHL393249 PQV393247:PRH393249 QAR393247:QBD393249 QKN393247:QKZ393249 QUJ393247:QUV393249 REF393247:RER393249 ROB393247:RON393249 RXX393247:RYJ393249 SHT393247:SIF393249 SRP393247:SSB393249 TBL393247:TBX393249 TLH393247:TLT393249 TVD393247:TVP393249 UEZ393247:UFL393249 UOV393247:UPH393249 UYR393247:UZD393249 VIN393247:VIZ393249 VSJ393247:VSV393249 WCF393247:WCR393249 WMB393247:WMN393249 WVX393247:WWJ393249 P458783:AB458785 JL458783:JX458785 TH458783:TT458785 ADD458783:ADP458785 AMZ458783:ANL458785 AWV458783:AXH458785 BGR458783:BHD458785 BQN458783:BQZ458785 CAJ458783:CAV458785 CKF458783:CKR458785 CUB458783:CUN458785 DDX458783:DEJ458785 DNT458783:DOF458785 DXP458783:DYB458785 EHL458783:EHX458785 ERH458783:ERT458785 FBD458783:FBP458785 FKZ458783:FLL458785 FUV458783:FVH458785 GER458783:GFD458785 GON458783:GOZ458785 GYJ458783:GYV458785 HIF458783:HIR458785 HSB458783:HSN458785 IBX458783:ICJ458785 ILT458783:IMF458785 IVP458783:IWB458785 JFL458783:JFX458785 JPH458783:JPT458785 JZD458783:JZP458785 KIZ458783:KJL458785 KSV458783:KTH458785 LCR458783:LDD458785 LMN458783:LMZ458785 LWJ458783:LWV458785 MGF458783:MGR458785 MQB458783:MQN458785 MZX458783:NAJ458785 NJT458783:NKF458785 NTP458783:NUB458785 ODL458783:ODX458785 ONH458783:ONT458785 OXD458783:OXP458785 PGZ458783:PHL458785 PQV458783:PRH458785 QAR458783:QBD458785 QKN458783:QKZ458785 QUJ458783:QUV458785 REF458783:RER458785 ROB458783:RON458785 RXX458783:RYJ458785 SHT458783:SIF458785 SRP458783:SSB458785 TBL458783:TBX458785 TLH458783:TLT458785 TVD458783:TVP458785 UEZ458783:UFL458785 UOV458783:UPH458785 UYR458783:UZD458785 VIN458783:VIZ458785 VSJ458783:VSV458785 WCF458783:WCR458785 WMB458783:WMN458785 WVX458783:WWJ458785 P524319:AB524321 JL524319:JX524321 TH524319:TT524321 ADD524319:ADP524321 AMZ524319:ANL524321 AWV524319:AXH524321 BGR524319:BHD524321 BQN524319:BQZ524321 CAJ524319:CAV524321 CKF524319:CKR524321 CUB524319:CUN524321 DDX524319:DEJ524321 DNT524319:DOF524321 DXP524319:DYB524321 EHL524319:EHX524321 ERH524319:ERT524321 FBD524319:FBP524321 FKZ524319:FLL524321 FUV524319:FVH524321 GER524319:GFD524321 GON524319:GOZ524321 GYJ524319:GYV524321 HIF524319:HIR524321 HSB524319:HSN524321 IBX524319:ICJ524321 ILT524319:IMF524321 IVP524319:IWB524321 JFL524319:JFX524321 JPH524319:JPT524321 JZD524319:JZP524321 KIZ524319:KJL524321 KSV524319:KTH524321 LCR524319:LDD524321 LMN524319:LMZ524321 LWJ524319:LWV524321 MGF524319:MGR524321 MQB524319:MQN524321 MZX524319:NAJ524321 NJT524319:NKF524321 NTP524319:NUB524321 ODL524319:ODX524321 ONH524319:ONT524321 OXD524319:OXP524321 PGZ524319:PHL524321 PQV524319:PRH524321 QAR524319:QBD524321 QKN524319:QKZ524321 QUJ524319:QUV524321 REF524319:RER524321 ROB524319:RON524321 RXX524319:RYJ524321 SHT524319:SIF524321 SRP524319:SSB524321 TBL524319:TBX524321 TLH524319:TLT524321 TVD524319:TVP524321 UEZ524319:UFL524321 UOV524319:UPH524321 UYR524319:UZD524321 VIN524319:VIZ524321 VSJ524319:VSV524321 WCF524319:WCR524321 WMB524319:WMN524321 WVX524319:WWJ524321 P589855:AB589857 JL589855:JX589857 TH589855:TT589857 ADD589855:ADP589857 AMZ589855:ANL589857 AWV589855:AXH589857 BGR589855:BHD589857 BQN589855:BQZ589857 CAJ589855:CAV589857 CKF589855:CKR589857 CUB589855:CUN589857 DDX589855:DEJ589857 DNT589855:DOF589857 DXP589855:DYB589857 EHL589855:EHX589857 ERH589855:ERT589857 FBD589855:FBP589857 FKZ589855:FLL589857 FUV589855:FVH589857 GER589855:GFD589857 GON589855:GOZ589857 GYJ589855:GYV589857 HIF589855:HIR589857 HSB589855:HSN589857 IBX589855:ICJ589857 ILT589855:IMF589857 IVP589855:IWB589857 JFL589855:JFX589857 JPH589855:JPT589857 JZD589855:JZP589857 KIZ589855:KJL589857 KSV589855:KTH589857 LCR589855:LDD589857 LMN589855:LMZ589857 LWJ589855:LWV589857 MGF589855:MGR589857 MQB589855:MQN589857 MZX589855:NAJ589857 NJT589855:NKF589857 NTP589855:NUB589857 ODL589855:ODX589857 ONH589855:ONT589857 OXD589855:OXP589857 PGZ589855:PHL589857 PQV589855:PRH589857 QAR589855:QBD589857 QKN589855:QKZ589857 QUJ589855:QUV589857 REF589855:RER589857 ROB589855:RON589857 RXX589855:RYJ589857 SHT589855:SIF589857 SRP589855:SSB589857 TBL589855:TBX589857 TLH589855:TLT589857 TVD589855:TVP589857 UEZ589855:UFL589857 UOV589855:UPH589857 UYR589855:UZD589857 VIN589855:VIZ589857 VSJ589855:VSV589857 WCF589855:WCR589857 WMB589855:WMN589857 WVX589855:WWJ589857 P655391:AB655393 JL655391:JX655393 TH655391:TT655393 ADD655391:ADP655393 AMZ655391:ANL655393 AWV655391:AXH655393 BGR655391:BHD655393 BQN655391:BQZ655393 CAJ655391:CAV655393 CKF655391:CKR655393 CUB655391:CUN655393 DDX655391:DEJ655393 DNT655391:DOF655393 DXP655391:DYB655393 EHL655391:EHX655393 ERH655391:ERT655393 FBD655391:FBP655393 FKZ655391:FLL655393 FUV655391:FVH655393 GER655391:GFD655393 GON655391:GOZ655393 GYJ655391:GYV655393 HIF655391:HIR655393 HSB655391:HSN655393 IBX655391:ICJ655393 ILT655391:IMF655393 IVP655391:IWB655393 JFL655391:JFX655393 JPH655391:JPT655393 JZD655391:JZP655393 KIZ655391:KJL655393 KSV655391:KTH655393 LCR655391:LDD655393 LMN655391:LMZ655393 LWJ655391:LWV655393 MGF655391:MGR655393 MQB655391:MQN655393 MZX655391:NAJ655393 NJT655391:NKF655393 NTP655391:NUB655393 ODL655391:ODX655393 ONH655391:ONT655393 OXD655391:OXP655393 PGZ655391:PHL655393 PQV655391:PRH655393 QAR655391:QBD655393 QKN655391:QKZ655393 QUJ655391:QUV655393 REF655391:RER655393 ROB655391:RON655393 RXX655391:RYJ655393 SHT655391:SIF655393 SRP655391:SSB655393 TBL655391:TBX655393 TLH655391:TLT655393 TVD655391:TVP655393 UEZ655391:UFL655393 UOV655391:UPH655393 UYR655391:UZD655393 VIN655391:VIZ655393 VSJ655391:VSV655393 WCF655391:WCR655393 WMB655391:WMN655393 WVX655391:WWJ655393 P720927:AB720929 JL720927:JX720929 TH720927:TT720929 ADD720927:ADP720929 AMZ720927:ANL720929 AWV720927:AXH720929 BGR720927:BHD720929 BQN720927:BQZ720929 CAJ720927:CAV720929 CKF720927:CKR720929 CUB720927:CUN720929 DDX720927:DEJ720929 DNT720927:DOF720929 DXP720927:DYB720929 EHL720927:EHX720929 ERH720927:ERT720929 FBD720927:FBP720929 FKZ720927:FLL720929 FUV720927:FVH720929 GER720927:GFD720929 GON720927:GOZ720929 GYJ720927:GYV720929 HIF720927:HIR720929 HSB720927:HSN720929 IBX720927:ICJ720929 ILT720927:IMF720929 IVP720927:IWB720929 JFL720927:JFX720929 JPH720927:JPT720929 JZD720927:JZP720929 KIZ720927:KJL720929 KSV720927:KTH720929 LCR720927:LDD720929 LMN720927:LMZ720929 LWJ720927:LWV720929 MGF720927:MGR720929 MQB720927:MQN720929 MZX720927:NAJ720929 NJT720927:NKF720929 NTP720927:NUB720929 ODL720927:ODX720929 ONH720927:ONT720929 OXD720927:OXP720929 PGZ720927:PHL720929 PQV720927:PRH720929 QAR720927:QBD720929 QKN720927:QKZ720929 QUJ720927:QUV720929 REF720927:RER720929 ROB720927:RON720929 RXX720927:RYJ720929 SHT720927:SIF720929 SRP720927:SSB720929 TBL720927:TBX720929 TLH720927:TLT720929 TVD720927:TVP720929 UEZ720927:UFL720929 UOV720927:UPH720929 UYR720927:UZD720929 VIN720927:VIZ720929 VSJ720927:VSV720929 WCF720927:WCR720929 WMB720927:WMN720929 WVX720927:WWJ720929 P786463:AB786465 JL786463:JX786465 TH786463:TT786465 ADD786463:ADP786465 AMZ786463:ANL786465 AWV786463:AXH786465 BGR786463:BHD786465 BQN786463:BQZ786465 CAJ786463:CAV786465 CKF786463:CKR786465 CUB786463:CUN786465 DDX786463:DEJ786465 DNT786463:DOF786465 DXP786463:DYB786465 EHL786463:EHX786465 ERH786463:ERT786465 FBD786463:FBP786465 FKZ786463:FLL786465 FUV786463:FVH786465 GER786463:GFD786465 GON786463:GOZ786465 GYJ786463:GYV786465 HIF786463:HIR786465 HSB786463:HSN786465 IBX786463:ICJ786465 ILT786463:IMF786465 IVP786463:IWB786465 JFL786463:JFX786465 JPH786463:JPT786465 JZD786463:JZP786465 KIZ786463:KJL786465 KSV786463:KTH786465 LCR786463:LDD786465 LMN786463:LMZ786465 LWJ786463:LWV786465 MGF786463:MGR786465 MQB786463:MQN786465 MZX786463:NAJ786465 NJT786463:NKF786465 NTP786463:NUB786465 ODL786463:ODX786465 ONH786463:ONT786465 OXD786463:OXP786465 PGZ786463:PHL786465 PQV786463:PRH786465 QAR786463:QBD786465 QKN786463:QKZ786465 QUJ786463:QUV786465 REF786463:RER786465 ROB786463:RON786465 RXX786463:RYJ786465 SHT786463:SIF786465 SRP786463:SSB786465 TBL786463:TBX786465 TLH786463:TLT786465 TVD786463:TVP786465 UEZ786463:UFL786465 UOV786463:UPH786465 UYR786463:UZD786465 VIN786463:VIZ786465 VSJ786463:VSV786465 WCF786463:WCR786465 WMB786463:WMN786465 WVX786463:WWJ786465 P851999:AB852001 JL851999:JX852001 TH851999:TT852001 ADD851999:ADP852001 AMZ851999:ANL852001 AWV851999:AXH852001 BGR851999:BHD852001 BQN851999:BQZ852001 CAJ851999:CAV852001 CKF851999:CKR852001 CUB851999:CUN852001 DDX851999:DEJ852001 DNT851999:DOF852001 DXP851999:DYB852001 EHL851999:EHX852001 ERH851999:ERT852001 FBD851999:FBP852001 FKZ851999:FLL852001 FUV851999:FVH852001 GER851999:GFD852001 GON851999:GOZ852001 GYJ851999:GYV852001 HIF851999:HIR852001 HSB851999:HSN852001 IBX851999:ICJ852001 ILT851999:IMF852001 IVP851999:IWB852001 JFL851999:JFX852001 JPH851999:JPT852001 JZD851999:JZP852001 KIZ851999:KJL852001 KSV851999:KTH852001 LCR851999:LDD852001 LMN851999:LMZ852001 LWJ851999:LWV852001 MGF851999:MGR852001 MQB851999:MQN852001 MZX851999:NAJ852001 NJT851999:NKF852001 NTP851999:NUB852001 ODL851999:ODX852001 ONH851999:ONT852001 OXD851999:OXP852001 PGZ851999:PHL852001 PQV851999:PRH852001 QAR851999:QBD852001 QKN851999:QKZ852001 QUJ851999:QUV852001 REF851999:RER852001 ROB851999:RON852001 RXX851999:RYJ852001 SHT851999:SIF852001 SRP851999:SSB852001 TBL851999:TBX852001 TLH851999:TLT852001 TVD851999:TVP852001 UEZ851999:UFL852001 UOV851999:UPH852001 UYR851999:UZD852001 VIN851999:VIZ852001 VSJ851999:VSV852001 WCF851999:WCR852001 WMB851999:WMN852001 WVX851999:WWJ852001 P917535:AB917537 JL917535:JX917537 TH917535:TT917537 ADD917535:ADP917537 AMZ917535:ANL917537 AWV917535:AXH917537 BGR917535:BHD917537 BQN917535:BQZ917537 CAJ917535:CAV917537 CKF917535:CKR917537 CUB917535:CUN917537 DDX917535:DEJ917537 DNT917535:DOF917537 DXP917535:DYB917537 EHL917535:EHX917537 ERH917535:ERT917537 FBD917535:FBP917537 FKZ917535:FLL917537 FUV917535:FVH917537 GER917535:GFD917537 GON917535:GOZ917537 GYJ917535:GYV917537 HIF917535:HIR917537 HSB917535:HSN917537 IBX917535:ICJ917537 ILT917535:IMF917537 IVP917535:IWB917537 JFL917535:JFX917537 JPH917535:JPT917537 JZD917535:JZP917537 KIZ917535:KJL917537 KSV917535:KTH917537 LCR917535:LDD917537 LMN917535:LMZ917537 LWJ917535:LWV917537 MGF917535:MGR917537 MQB917535:MQN917537 MZX917535:NAJ917537 NJT917535:NKF917537 NTP917535:NUB917537 ODL917535:ODX917537 ONH917535:ONT917537 OXD917535:OXP917537 PGZ917535:PHL917537 PQV917535:PRH917537 QAR917535:QBD917537 QKN917535:QKZ917537 QUJ917535:QUV917537 REF917535:RER917537 ROB917535:RON917537 RXX917535:RYJ917537 SHT917535:SIF917537 SRP917535:SSB917537 TBL917535:TBX917537 TLH917535:TLT917537 TVD917535:TVP917537 UEZ917535:UFL917537 UOV917535:UPH917537 UYR917535:UZD917537 VIN917535:VIZ917537 VSJ917535:VSV917537 WCF917535:WCR917537 WMB917535:WMN917537 WVX917535:WWJ917537 P983071:AB983073 JL983071:JX983073 TH983071:TT983073 ADD983071:ADP983073 AMZ983071:ANL983073 AWV983071:AXH983073 BGR983071:BHD983073 BQN983071:BQZ983073 CAJ983071:CAV983073 CKF983071:CKR983073 CUB983071:CUN983073 DDX983071:DEJ983073 DNT983071:DOF983073 DXP983071:DYB983073 EHL983071:EHX983073 ERH983071:ERT983073 FBD983071:FBP983073 FKZ983071:FLL983073 FUV983071:FVH983073 GER983071:GFD983073 GON983071:GOZ983073 GYJ983071:GYV983073 HIF983071:HIR983073 HSB983071:HSN983073 IBX983071:ICJ983073 ILT983071:IMF983073 IVP983071:IWB983073 JFL983071:JFX983073 JPH983071:JPT983073 JZD983071:JZP983073 KIZ983071:KJL983073 KSV983071:KTH983073 LCR983071:LDD983073 LMN983071:LMZ983073 LWJ983071:LWV983073 MGF983071:MGR983073 MQB983071:MQN983073 MZX983071:NAJ983073 NJT983071:NKF983073 NTP983071:NUB983073 ODL983071:ODX983073 ONH983071:ONT983073 OXD983071:OXP983073 PGZ983071:PHL983073 PQV983071:PRH983073 QAR983071:QBD983073 QKN983071:QKZ983073 QUJ983071:QUV983073 REF983071:RER983073 ROB983071:RON983073 RXX983071:RYJ983073 SHT983071:SIF983073 SRP983071:SSB983073 TBL983071:TBX983073 TLH983071:TLT983073 TVD983071:TVP983073 UEZ983071:UFL983073 UOV983071:UPH983073 UYR983071:UZD983073 VIN983071:VIZ983073 VSJ983071:VSV983073 WCF983071:WCR983073 WMB983071:WMN983073 P25:AB27" xr:uid="{5417CF97-BCAB-4D40-88AD-BA08D3A5BCBF}">
      <formula1>$P$50:$P$60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G30 J30 D32:D33"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47" t="s">
        <v>2976</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row>
    <row r="2" spans="1:29" ht="17.100000000000001" customHeight="1">
      <c r="A2" s="1389" t="s">
        <v>2977</v>
      </c>
      <c r="B2" s="1389"/>
      <c r="C2" s="1389"/>
      <c r="D2" s="1389"/>
      <c r="E2" s="1389"/>
      <c r="F2" s="1389"/>
      <c r="G2" s="1389"/>
      <c r="H2" s="1389"/>
      <c r="I2" s="1389"/>
      <c r="J2" s="1389"/>
      <c r="K2" s="1389"/>
      <c r="L2" s="1389"/>
      <c r="M2" s="1389"/>
      <c r="N2" s="1389"/>
      <c r="O2" s="1389"/>
      <c r="P2" s="1389"/>
      <c r="Q2" s="1389"/>
      <c r="R2" s="1389"/>
      <c r="S2" s="1389"/>
      <c r="T2" s="1389"/>
      <c r="U2" s="1389"/>
      <c r="V2" s="1389"/>
      <c r="W2" s="1389"/>
      <c r="X2" s="1389"/>
      <c r="Y2" s="1389"/>
      <c r="Z2" s="1389"/>
      <c r="AA2" s="1389"/>
      <c r="AB2" s="1389"/>
      <c r="AC2" s="1389"/>
    </row>
    <row r="3" spans="1:29" s="449" customFormat="1" ht="17.100000000000001" customHeight="1">
      <c r="A3" s="422" t="s">
        <v>2978</v>
      </c>
      <c r="B3" s="422"/>
      <c r="C3" s="422"/>
      <c r="D3" s="422"/>
      <c r="E3" s="448"/>
      <c r="F3" s="448"/>
      <c r="G3" s="1369" t="s">
        <v>2979</v>
      </c>
      <c r="H3" s="1369"/>
      <c r="I3" s="1369"/>
      <c r="J3" s="1369"/>
      <c r="K3" s="1369"/>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2980</v>
      </c>
      <c r="B4" s="411"/>
      <c r="C4" s="411"/>
      <c r="D4" s="411"/>
      <c r="E4" s="411"/>
      <c r="F4" s="413" t="s">
        <v>2981</v>
      </c>
      <c r="G4" s="1390"/>
      <c r="H4" s="1390"/>
      <c r="I4" s="1390"/>
      <c r="J4" s="1390"/>
      <c r="K4" s="1390"/>
      <c r="L4" s="423" t="s">
        <v>2807</v>
      </c>
      <c r="M4" s="1391"/>
      <c r="N4" s="1391"/>
      <c r="O4" s="1391"/>
      <c r="P4" s="1391"/>
      <c r="Q4" s="1391"/>
      <c r="R4" s="1391"/>
      <c r="S4" s="1391"/>
      <c r="T4" s="1391"/>
      <c r="U4" s="1391"/>
      <c r="V4" s="1391"/>
      <c r="W4" s="1391"/>
      <c r="X4" s="1391"/>
      <c r="Y4" s="1391"/>
      <c r="Z4" s="1391"/>
      <c r="AA4" s="1391"/>
      <c r="AB4" s="1391"/>
      <c r="AC4" s="1391"/>
    </row>
    <row r="5" spans="1:29" s="449" customFormat="1" ht="17.100000000000001" customHeight="1">
      <c r="A5" s="409" t="s">
        <v>2982</v>
      </c>
      <c r="B5" s="409"/>
      <c r="C5" s="409"/>
      <c r="D5" s="409"/>
      <c r="E5" s="409"/>
      <c r="F5" s="413" t="s">
        <v>2981</v>
      </c>
      <c r="G5" s="1222"/>
      <c r="H5" s="1222"/>
      <c r="I5" s="1222"/>
      <c r="J5" s="1222"/>
      <c r="K5" s="1222"/>
      <c r="L5" s="410" t="s">
        <v>2807</v>
      </c>
      <c r="M5" s="1332"/>
      <c r="N5" s="1332"/>
      <c r="O5" s="1332"/>
      <c r="P5" s="1332"/>
      <c r="Q5" s="1332"/>
      <c r="R5" s="1332"/>
      <c r="S5" s="1332"/>
      <c r="T5" s="1332"/>
      <c r="U5" s="1332"/>
      <c r="V5" s="1332"/>
      <c r="W5" s="1332"/>
      <c r="X5" s="1332"/>
      <c r="Y5" s="1332"/>
      <c r="Z5" s="1332"/>
      <c r="AA5" s="1332"/>
      <c r="AB5" s="1332"/>
      <c r="AC5" s="1332"/>
    </row>
    <row r="6" spans="1:29" s="449" customFormat="1" ht="17.100000000000001" customHeight="1">
      <c r="A6" s="409"/>
      <c r="B6" s="409"/>
      <c r="C6" s="409"/>
      <c r="D6" s="409"/>
      <c r="E6" s="409"/>
      <c r="F6" s="413" t="s">
        <v>2981</v>
      </c>
      <c r="G6" s="1222"/>
      <c r="H6" s="1222"/>
      <c r="I6" s="1222"/>
      <c r="J6" s="1222"/>
      <c r="K6" s="1222"/>
      <c r="L6" s="410" t="s">
        <v>2807</v>
      </c>
      <c r="M6" s="1332"/>
      <c r="N6" s="1332"/>
      <c r="O6" s="1332"/>
      <c r="P6" s="1332"/>
      <c r="Q6" s="1332"/>
      <c r="R6" s="1332"/>
      <c r="S6" s="1332"/>
      <c r="T6" s="1332"/>
      <c r="U6" s="1332"/>
      <c r="V6" s="1332"/>
      <c r="W6" s="1332"/>
      <c r="X6" s="1332"/>
      <c r="Y6" s="1332"/>
      <c r="Z6" s="1332"/>
      <c r="AA6" s="1332"/>
      <c r="AB6" s="1332"/>
      <c r="AC6" s="1332"/>
    </row>
    <row r="7" spans="1:29" s="449" customFormat="1" ht="17.100000000000001" customHeight="1">
      <c r="A7" s="409"/>
      <c r="B7" s="409"/>
      <c r="C7" s="409"/>
      <c r="D7" s="409"/>
      <c r="E7" s="409"/>
      <c r="F7" s="413" t="s">
        <v>2981</v>
      </c>
      <c r="G7" s="1222"/>
      <c r="H7" s="1222"/>
      <c r="I7" s="1222"/>
      <c r="J7" s="1222"/>
      <c r="K7" s="1222"/>
      <c r="L7" s="410" t="s">
        <v>2807</v>
      </c>
      <c r="M7" s="1332"/>
      <c r="N7" s="1332"/>
      <c r="O7" s="1332"/>
      <c r="P7" s="1332"/>
      <c r="Q7" s="1332"/>
      <c r="R7" s="1332"/>
      <c r="S7" s="1332"/>
      <c r="T7" s="1332"/>
      <c r="U7" s="1332"/>
      <c r="V7" s="1332"/>
      <c r="W7" s="1332"/>
      <c r="X7" s="1332"/>
      <c r="Y7" s="1332"/>
      <c r="Z7" s="1332"/>
      <c r="AA7" s="1332"/>
      <c r="AB7" s="1332"/>
      <c r="AC7" s="1332"/>
    </row>
    <row r="8" spans="1:29" s="449" customFormat="1" ht="17.100000000000001" customHeight="1">
      <c r="A8" s="409"/>
      <c r="B8" s="409"/>
      <c r="C8" s="409"/>
      <c r="D8" s="409"/>
      <c r="E8" s="409"/>
      <c r="F8" s="413" t="s">
        <v>2981</v>
      </c>
      <c r="G8" s="1388"/>
      <c r="H8" s="1388"/>
      <c r="I8" s="1388"/>
      <c r="J8" s="1388"/>
      <c r="K8" s="1388"/>
      <c r="L8" s="410" t="s">
        <v>2807</v>
      </c>
      <c r="M8" s="1351"/>
      <c r="N8" s="1351"/>
      <c r="O8" s="1351"/>
      <c r="P8" s="1351"/>
      <c r="Q8" s="1351"/>
      <c r="R8" s="1351"/>
      <c r="S8" s="1351"/>
      <c r="T8" s="1351"/>
      <c r="U8" s="1351"/>
      <c r="V8" s="1351"/>
      <c r="W8" s="1351"/>
      <c r="X8" s="1351"/>
      <c r="Y8" s="1351"/>
      <c r="Z8" s="1351"/>
      <c r="AA8" s="1351"/>
      <c r="AB8" s="1351"/>
      <c r="AC8" s="1351"/>
    </row>
    <row r="9" spans="1:29" s="449" customFormat="1" ht="17.100000000000001" customHeight="1">
      <c r="A9" s="411" t="s">
        <v>2983</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2823</v>
      </c>
      <c r="D10" s="410" t="s">
        <v>2858</v>
      </c>
      <c r="E10" s="410"/>
      <c r="F10" s="412" t="s">
        <v>2823</v>
      </c>
      <c r="G10" s="418" t="s">
        <v>2859</v>
      </c>
      <c r="H10" s="410"/>
      <c r="I10" s="412" t="s">
        <v>2823</v>
      </c>
      <c r="J10" s="418" t="s">
        <v>2860</v>
      </c>
      <c r="K10" s="418"/>
      <c r="L10" s="412" t="s">
        <v>2823</v>
      </c>
      <c r="M10" s="418" t="s">
        <v>2861</v>
      </c>
      <c r="N10" s="409"/>
      <c r="O10" s="412" t="s">
        <v>2823</v>
      </c>
      <c r="P10" s="418" t="s">
        <v>2862</v>
      </c>
      <c r="Q10" s="418"/>
      <c r="R10" s="418"/>
      <c r="S10" s="412" t="s">
        <v>2823</v>
      </c>
      <c r="T10" s="418" t="s">
        <v>2863</v>
      </c>
      <c r="U10" s="418"/>
      <c r="V10" s="418"/>
      <c r="W10" s="418"/>
      <c r="X10" s="412" t="s">
        <v>2823</v>
      </c>
      <c r="Y10" s="418" t="s">
        <v>2864</v>
      </c>
      <c r="Z10" s="418"/>
      <c r="AA10" s="418"/>
      <c r="AB10" s="418"/>
      <c r="AC10" s="418"/>
    </row>
    <row r="11" spans="1:29" s="449" customFormat="1" ht="17.100000000000001" customHeight="1">
      <c r="A11" s="422" t="s">
        <v>2984</v>
      </c>
      <c r="B11" s="422"/>
      <c r="C11" s="422"/>
      <c r="D11" s="422"/>
      <c r="E11" s="422"/>
      <c r="F11" s="1386"/>
      <c r="G11" s="1386"/>
      <c r="H11" s="1386"/>
      <c r="I11" s="1386"/>
      <c r="J11" s="1386"/>
      <c r="K11" s="1386"/>
      <c r="L11" s="422" t="s">
        <v>2985</v>
      </c>
      <c r="M11" s="422"/>
      <c r="N11" s="422"/>
      <c r="O11" s="1386"/>
      <c r="P11" s="1386"/>
      <c r="Q11" s="1386"/>
      <c r="R11" s="1386"/>
      <c r="S11" s="1386"/>
      <c r="T11" s="1386"/>
      <c r="U11" s="422" t="s">
        <v>2940</v>
      </c>
      <c r="V11" s="422"/>
      <c r="W11" s="422"/>
      <c r="X11" s="422"/>
      <c r="Y11" s="422"/>
      <c r="Z11" s="422"/>
      <c r="AA11" s="422"/>
      <c r="AB11" s="422"/>
      <c r="AC11" s="422"/>
    </row>
    <row r="12" spans="1:29" s="449" customFormat="1" ht="17.100000000000001" customHeight="1">
      <c r="A12" s="411" t="s">
        <v>2986</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2823</v>
      </c>
      <c r="D13" s="366" t="s">
        <v>2987</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2823</v>
      </c>
      <c r="D14" s="366" t="s">
        <v>2988</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2823</v>
      </c>
      <c r="D15" s="409" t="s">
        <v>2989</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2823</v>
      </c>
      <c r="D16" s="366" t="s">
        <v>2990</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2823</v>
      </c>
      <c r="D17" s="366" t="s">
        <v>2991</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2823</v>
      </c>
      <c r="D18" s="366" t="s">
        <v>2992</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2823</v>
      </c>
      <c r="D19" s="433" t="s">
        <v>2556</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2993</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2823</v>
      </c>
      <c r="D21" s="409" t="s">
        <v>2994</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2823</v>
      </c>
      <c r="D22" s="409" t="s">
        <v>2995</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2823</v>
      </c>
      <c r="D23" s="409" t="s">
        <v>2996</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2823</v>
      </c>
      <c r="D24" s="409" t="s">
        <v>2997</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2823</v>
      </c>
      <c r="D25" s="409" t="s">
        <v>2556</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2823</v>
      </c>
      <c r="D26" s="418" t="s">
        <v>2998</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2999</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2823</v>
      </c>
      <c r="D28" s="409" t="s">
        <v>3000</v>
      </c>
      <c r="E28" s="409"/>
      <c r="F28" s="409"/>
      <c r="G28" s="366"/>
      <c r="H28" s="366"/>
      <c r="I28" s="412" t="s">
        <v>2823</v>
      </c>
      <c r="J28" s="366" t="s">
        <v>3001</v>
      </c>
      <c r="K28" s="366"/>
      <c r="L28" s="366"/>
      <c r="M28" s="366"/>
      <c r="N28" s="366"/>
      <c r="O28" s="366"/>
      <c r="P28" s="412" t="s">
        <v>2823</v>
      </c>
      <c r="Q28" s="409" t="s">
        <v>3002</v>
      </c>
      <c r="R28" s="366"/>
      <c r="S28" s="366"/>
      <c r="T28" s="366"/>
      <c r="U28" s="366"/>
      <c r="V28" s="366"/>
      <c r="W28" s="412" t="s">
        <v>2823</v>
      </c>
      <c r="X28" s="366" t="s">
        <v>3003</v>
      </c>
      <c r="Y28" s="366"/>
      <c r="Z28" s="366"/>
      <c r="AA28" s="366"/>
      <c r="AB28" s="366"/>
      <c r="AC28" s="366"/>
    </row>
    <row r="29" spans="1:29" s="449" customFormat="1" ht="17.100000000000001" customHeight="1">
      <c r="A29" s="409"/>
      <c r="B29" s="409"/>
      <c r="C29" s="412" t="s">
        <v>2823</v>
      </c>
      <c r="D29" s="409" t="s">
        <v>2556</v>
      </c>
      <c r="E29" s="409"/>
      <c r="F29" s="409"/>
      <c r="G29" s="366"/>
      <c r="H29" s="366"/>
      <c r="I29" s="412" t="s">
        <v>2823</v>
      </c>
      <c r="J29" s="366" t="s">
        <v>3004</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3005</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3006</v>
      </c>
      <c r="B31" s="409"/>
      <c r="C31" s="409"/>
      <c r="D31" s="409"/>
      <c r="E31" s="409"/>
      <c r="F31" s="367"/>
      <c r="G31" s="367"/>
      <c r="H31" s="367"/>
      <c r="I31" s="367"/>
      <c r="J31" s="1360"/>
      <c r="K31" s="1360"/>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3007</v>
      </c>
      <c r="B32" s="409"/>
      <c r="C32" s="409"/>
      <c r="D32" s="409"/>
      <c r="E32" s="409"/>
      <c r="F32" s="367"/>
      <c r="G32" s="367"/>
      <c r="H32" s="367"/>
      <c r="I32" s="367"/>
      <c r="J32" s="1360"/>
      <c r="K32" s="1360"/>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3008</v>
      </c>
      <c r="B33" s="409"/>
      <c r="C33" s="409"/>
      <c r="D33" s="409"/>
      <c r="E33" s="409"/>
      <c r="F33" s="367"/>
      <c r="G33" s="367"/>
      <c r="H33" s="367"/>
      <c r="I33" s="367"/>
      <c r="J33" s="1360"/>
      <c r="K33" s="1360"/>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3009</v>
      </c>
      <c r="B34" s="418"/>
      <c r="C34" s="418"/>
      <c r="D34" s="418"/>
      <c r="E34" s="418"/>
      <c r="F34" s="417"/>
      <c r="G34" s="367"/>
      <c r="H34" s="367"/>
      <c r="I34" s="367"/>
      <c r="J34" s="1387"/>
      <c r="K34" s="1387"/>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3010</v>
      </c>
      <c r="B35" s="411"/>
      <c r="C35" s="411"/>
      <c r="D35" s="411"/>
      <c r="E35" s="411"/>
      <c r="F35" s="411"/>
      <c r="G35" s="1382"/>
      <c r="H35" s="1382"/>
      <c r="I35" s="1382"/>
      <c r="J35" s="1382"/>
      <c r="K35" s="1382"/>
      <c r="L35" s="1382"/>
      <c r="M35" s="1382"/>
      <c r="N35" s="1382"/>
      <c r="O35" s="1382"/>
      <c r="P35" s="1382"/>
      <c r="Q35" s="1382"/>
      <c r="R35" s="1382"/>
      <c r="S35" s="1382"/>
      <c r="T35" s="1382"/>
      <c r="U35" s="1382"/>
      <c r="V35" s="411"/>
      <c r="W35" s="411"/>
      <c r="X35" s="411"/>
      <c r="Y35" s="411"/>
      <c r="Z35" s="411"/>
      <c r="AA35" s="411"/>
      <c r="AB35" s="411"/>
      <c r="AC35" s="411"/>
    </row>
    <row r="36" spans="1:51" s="449" customFormat="1" ht="17.100000000000001" customHeight="1">
      <c r="A36" s="409" t="s">
        <v>3011</v>
      </c>
      <c r="B36" s="409"/>
      <c r="C36" s="409"/>
      <c r="D36" s="409"/>
      <c r="E36" s="409"/>
      <c r="F36" s="409"/>
      <c r="G36" s="428"/>
      <c r="H36" s="428"/>
      <c r="I36" s="1352"/>
      <c r="J36" s="1352"/>
      <c r="K36" s="1352"/>
      <c r="L36" s="367" t="s">
        <v>2837</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3012</v>
      </c>
      <c r="B37" s="409"/>
      <c r="C37" s="409"/>
      <c r="D37" s="409"/>
      <c r="E37" s="409"/>
      <c r="F37" s="409"/>
      <c r="G37" s="428"/>
      <c r="H37" s="428"/>
      <c r="I37" s="1352"/>
      <c r="J37" s="1352"/>
      <c r="K37" s="1352"/>
      <c r="L37" s="367" t="s">
        <v>2837</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83" t="s">
        <v>3013</v>
      </c>
      <c r="B38" s="1383"/>
      <c r="C38" s="1383"/>
      <c r="D38" s="1383"/>
      <c r="E38" s="1383"/>
      <c r="F38" s="1383"/>
      <c r="G38" s="1383"/>
      <c r="H38" s="1384"/>
      <c r="I38" s="1384"/>
      <c r="J38" s="1384"/>
      <c r="K38" s="1384"/>
      <c r="L38" s="1384"/>
      <c r="M38" s="1384"/>
      <c r="N38" s="1384"/>
      <c r="O38" s="1384"/>
      <c r="P38" s="1384"/>
      <c r="Q38" s="1384"/>
      <c r="R38" s="1384"/>
      <c r="S38" s="1384"/>
      <c r="T38" s="1384"/>
      <c r="U38" s="1384"/>
      <c r="V38" s="1384"/>
      <c r="W38" s="1384"/>
      <c r="X38" s="1384"/>
      <c r="Y38" s="1384"/>
      <c r="Z38" s="1384"/>
      <c r="AA38" s="1384"/>
      <c r="AB38" s="1384"/>
      <c r="AC38" s="1384"/>
      <c r="AT38" s="452"/>
      <c r="AU38" s="452"/>
      <c r="AV38" s="452"/>
      <c r="AW38" s="452" t="s">
        <v>3014</v>
      </c>
      <c r="AX38" s="452"/>
      <c r="AY38" s="452"/>
    </row>
    <row r="39" spans="1:51" s="449" customFormat="1" ht="17.100000000000001" customHeight="1">
      <c r="A39" s="417"/>
      <c r="B39" s="417"/>
      <c r="C39" s="417"/>
      <c r="D39" s="417"/>
      <c r="E39" s="417"/>
      <c r="F39" s="417"/>
      <c r="G39" s="417"/>
      <c r="H39" s="1385"/>
      <c r="I39" s="1385"/>
      <c r="J39" s="1385"/>
      <c r="K39" s="1385"/>
      <c r="L39" s="1385"/>
      <c r="M39" s="1385"/>
      <c r="N39" s="1385"/>
      <c r="O39" s="1385"/>
      <c r="P39" s="1385"/>
      <c r="Q39" s="1385"/>
      <c r="R39" s="1385"/>
      <c r="S39" s="1385"/>
      <c r="T39" s="1385"/>
      <c r="U39" s="1385"/>
      <c r="V39" s="1385"/>
      <c r="W39" s="1385"/>
      <c r="X39" s="1385"/>
      <c r="Y39" s="1385"/>
      <c r="Z39" s="1385"/>
      <c r="AA39" s="1385"/>
      <c r="AB39" s="1385"/>
      <c r="AC39" s="1385"/>
    </row>
    <row r="40" spans="1:51" s="449" customFormat="1" ht="17.100000000000001" customHeight="1">
      <c r="A40" s="411" t="s">
        <v>3015</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76" t="s">
        <v>4505</v>
      </c>
      <c r="B41" s="1376"/>
      <c r="C41" s="1376"/>
      <c r="D41" s="1376"/>
      <c r="E41" s="1376"/>
      <c r="F41" s="1376"/>
      <c r="G41" s="1376"/>
      <c r="H41" s="1376"/>
      <c r="I41" s="1376"/>
      <c r="J41" s="1376"/>
      <c r="K41" s="1376"/>
      <c r="L41" s="1376"/>
      <c r="M41" s="1376"/>
      <c r="N41" s="1376"/>
      <c r="O41" s="1376"/>
      <c r="P41" s="1376"/>
      <c r="Q41" s="1376"/>
      <c r="R41" s="1376"/>
      <c r="S41" s="1376"/>
      <c r="T41" s="1376"/>
      <c r="U41" s="1376"/>
      <c r="V41" s="1376"/>
      <c r="W41" s="1376"/>
      <c r="X41" s="1376"/>
      <c r="Y41" s="1376"/>
      <c r="Z41" s="1376"/>
      <c r="AA41" s="1376"/>
      <c r="AB41" s="1376"/>
      <c r="AC41" s="1376"/>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2823</v>
      </c>
      <c r="W42" s="409" t="s">
        <v>2942</v>
      </c>
      <c r="X42" s="348" t="str">
        <f>IF(V42="■","□","■")</f>
        <v>■</v>
      </c>
      <c r="Y42" s="409" t="s">
        <v>2943</v>
      </c>
      <c r="Z42" s="429"/>
      <c r="AA42" s="429"/>
      <c r="AB42" s="429"/>
      <c r="AC42" s="429"/>
      <c r="AD42" s="453"/>
      <c r="AE42" s="453"/>
      <c r="AF42" s="453"/>
    </row>
    <row r="43" spans="1:51" s="449" customFormat="1" ht="17.100000000000001" customHeight="1">
      <c r="A43" s="409" t="s">
        <v>4482</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2823</v>
      </c>
      <c r="C44" s="1380" t="s">
        <v>4483</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429"/>
      <c r="AD44" s="453"/>
      <c r="AE44" s="453"/>
      <c r="AF44" s="453"/>
    </row>
    <row r="45" spans="1:51" s="449" customFormat="1" ht="17.100000000000001" customHeight="1">
      <c r="A45" s="409"/>
      <c r="B45" s="429"/>
      <c r="C45" s="1380"/>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429"/>
      <c r="AD45" s="453"/>
      <c r="AE45" s="453"/>
      <c r="AF45" s="453"/>
    </row>
    <row r="46" spans="1:51" s="449" customFormat="1" ht="17.100000000000001" customHeight="1">
      <c r="A46" s="409"/>
      <c r="B46" s="412" t="s">
        <v>2823</v>
      </c>
      <c r="C46" s="1380" t="s">
        <v>4484</v>
      </c>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429"/>
      <c r="AD46" s="453"/>
      <c r="AE46" s="453"/>
      <c r="AF46" s="453"/>
    </row>
    <row r="47" spans="1:51" s="449" customFormat="1" ht="17.100000000000001" customHeight="1">
      <c r="A47" s="409"/>
      <c r="B47" s="429"/>
      <c r="C47" s="1380"/>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429"/>
      <c r="AD47" s="453"/>
      <c r="AE47" s="453"/>
      <c r="AF47" s="453"/>
    </row>
    <row r="48" spans="1:51" s="449" customFormat="1" ht="17.100000000000001" customHeight="1">
      <c r="A48" s="409"/>
      <c r="B48" s="1380" t="s">
        <v>4485</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429"/>
      <c r="AD48" s="453"/>
      <c r="AE48" s="453"/>
      <c r="AF48" s="453"/>
    </row>
    <row r="49" spans="1:32" s="449" customFormat="1" ht="17.100000000000001" customHeight="1">
      <c r="A49" s="409"/>
      <c r="B49" s="1380"/>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1380"/>
      <c r="AC49" s="429"/>
      <c r="AD49" s="453"/>
      <c r="AE49" s="453"/>
      <c r="AF49" s="453"/>
    </row>
    <row r="50" spans="1:32" s="449" customFormat="1" ht="17.100000000000001" customHeight="1">
      <c r="A50" s="409"/>
      <c r="B50" s="429"/>
      <c r="C50" s="429" t="s">
        <v>4486</v>
      </c>
      <c r="D50" s="429"/>
      <c r="E50" s="429"/>
      <c r="F50" s="1381"/>
      <c r="G50" s="1381"/>
      <c r="H50" s="1381"/>
      <c r="I50" s="1381"/>
      <c r="J50" s="1381"/>
      <c r="K50" s="1381"/>
      <c r="L50" s="1381"/>
      <c r="M50" s="1381"/>
      <c r="N50" s="1381"/>
      <c r="O50" s="1381"/>
      <c r="P50" s="1381"/>
      <c r="Q50" s="1381"/>
      <c r="R50" s="1381"/>
      <c r="S50" s="1381"/>
      <c r="T50" s="1381"/>
      <c r="U50" s="1381"/>
      <c r="V50" s="1381"/>
      <c r="W50" s="1381"/>
      <c r="X50" s="348"/>
      <c r="Y50" s="409"/>
      <c r="Z50" s="429"/>
      <c r="AA50" s="429"/>
      <c r="AB50" s="429"/>
      <c r="AC50" s="429"/>
      <c r="AD50" s="453"/>
      <c r="AE50" s="453"/>
      <c r="AF50" s="453"/>
    </row>
    <row r="51" spans="1:32" s="449" customFormat="1" ht="17.100000000000001" customHeight="1">
      <c r="A51" s="409"/>
      <c r="B51" s="429"/>
      <c r="C51" s="429" t="s">
        <v>4487</v>
      </c>
      <c r="D51" s="429"/>
      <c r="E51" s="429"/>
      <c r="F51" s="429"/>
      <c r="G51" s="429"/>
      <c r="H51" s="429"/>
      <c r="I51" s="409"/>
      <c r="J51" s="409"/>
      <c r="K51" s="409"/>
      <c r="L51" s="409"/>
      <c r="M51" s="409"/>
      <c r="N51" s="409" t="s">
        <v>16</v>
      </c>
      <c r="O51" s="1333"/>
      <c r="P51" s="1333"/>
      <c r="Q51" s="1333"/>
      <c r="R51" s="1333"/>
      <c r="S51" s="1333"/>
      <c r="T51" s="1333"/>
      <c r="U51" s="1333"/>
      <c r="V51" s="1333"/>
      <c r="W51" s="1333"/>
      <c r="X51" s="348" t="s">
        <v>17</v>
      </c>
      <c r="Y51" s="409"/>
      <c r="Z51" s="429"/>
      <c r="AA51" s="429"/>
      <c r="AB51" s="429"/>
      <c r="AC51" s="429"/>
      <c r="AD51" s="453"/>
      <c r="AE51" s="453"/>
      <c r="AF51" s="453"/>
    </row>
    <row r="52" spans="1:32" s="449" customFormat="1" ht="17.100000000000001" customHeight="1">
      <c r="A52" s="1377" t="s">
        <v>4477</v>
      </c>
      <c r="B52" s="1378"/>
      <c r="C52" s="1378"/>
      <c r="D52" s="1378"/>
      <c r="E52" s="1378"/>
      <c r="F52" s="1378"/>
      <c r="G52" s="1378"/>
      <c r="H52" s="1378"/>
      <c r="I52" s="1377"/>
      <c r="J52" s="1377"/>
      <c r="K52" s="1377"/>
      <c r="L52" s="1377"/>
      <c r="M52" s="1377"/>
      <c r="N52" s="1377"/>
      <c r="O52" s="1377"/>
      <c r="P52" s="1377"/>
      <c r="Q52" s="1377"/>
      <c r="R52" s="1377"/>
      <c r="S52" s="1377"/>
      <c r="T52" s="1377"/>
      <c r="U52" s="1377"/>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2823</v>
      </c>
      <c r="W53" s="409" t="s">
        <v>2942</v>
      </c>
      <c r="X53" s="348" t="str">
        <f>IF(V53="■","□","■")</f>
        <v>■</v>
      </c>
      <c r="Y53" s="409" t="s">
        <v>2943</v>
      </c>
      <c r="Z53" s="429"/>
      <c r="AA53" s="429"/>
      <c r="AB53" s="429"/>
      <c r="AC53" s="429"/>
      <c r="AD53" s="453"/>
      <c r="AE53" s="453"/>
      <c r="AF53" s="453"/>
    </row>
    <row r="54" spans="1:32" s="449" customFormat="1" ht="17.100000000000001" customHeight="1">
      <c r="A54" s="409" t="s">
        <v>4478</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79"/>
      <c r="G55" s="1379"/>
      <c r="H55" s="1379"/>
      <c r="I55" s="1379"/>
      <c r="J55" s="1379"/>
      <c r="K55" s="1379"/>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4479</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22"/>
      <c r="G57" s="1222"/>
      <c r="H57" s="1222"/>
      <c r="I57" s="1222"/>
      <c r="J57" s="1222"/>
      <c r="K57" s="1222"/>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4480</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2823</v>
      </c>
      <c r="C59" s="409" t="s">
        <v>3016</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2823</v>
      </c>
      <c r="C60" s="409" t="s">
        <v>3017</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4481</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22"/>
      <c r="G62" s="1222"/>
      <c r="H62" s="1222"/>
      <c r="I62" s="1222"/>
      <c r="J62" s="1222"/>
      <c r="K62" s="1222"/>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3018</v>
      </c>
      <c r="B64" s="411"/>
      <c r="C64" s="411"/>
      <c r="D64" s="411"/>
      <c r="E64" s="411"/>
      <c r="F64" s="411"/>
      <c r="G64" s="411"/>
      <c r="H64" s="411"/>
      <c r="I64" s="411"/>
      <c r="J64" s="411"/>
      <c r="K64" s="451" t="s">
        <v>2568</v>
      </c>
      <c r="L64" s="385" t="s">
        <v>3019</v>
      </c>
      <c r="M64" s="385"/>
      <c r="N64" s="385"/>
      <c r="O64" s="411" t="s">
        <v>2842</v>
      </c>
      <c r="P64" s="411" t="s">
        <v>2867</v>
      </c>
      <c r="Q64" s="411"/>
      <c r="R64" s="411"/>
      <c r="S64" s="411"/>
      <c r="T64" s="411"/>
      <c r="U64" s="411" t="s">
        <v>2842</v>
      </c>
      <c r="V64" s="411" t="s">
        <v>3020</v>
      </c>
      <c r="W64" s="411"/>
      <c r="X64" s="411"/>
      <c r="Y64" s="411"/>
      <c r="Z64" s="411" t="s">
        <v>2869</v>
      </c>
      <c r="AA64" s="411"/>
      <c r="AB64" s="411"/>
      <c r="AC64" s="411"/>
    </row>
    <row r="65" spans="1:29" s="449" customFormat="1" ht="17.100000000000001" customHeight="1">
      <c r="A65" s="409" t="s">
        <v>3021</v>
      </c>
      <c r="B65" s="409"/>
      <c r="C65" s="409"/>
      <c r="D65" s="409"/>
      <c r="E65" s="409"/>
      <c r="F65" s="460" t="s">
        <v>2806</v>
      </c>
      <c r="G65" s="1360"/>
      <c r="H65" s="1360"/>
      <c r="I65" s="1360"/>
      <c r="J65" s="409" t="s">
        <v>3022</v>
      </c>
      <c r="K65" s="409" t="s">
        <v>2842</v>
      </c>
      <c r="L65" s="1375"/>
      <c r="M65" s="1375"/>
      <c r="N65" s="1375"/>
      <c r="O65" s="409" t="s">
        <v>2842</v>
      </c>
      <c r="P65" s="1336"/>
      <c r="Q65" s="1336"/>
      <c r="R65" s="1336"/>
      <c r="S65" s="1336"/>
      <c r="T65" s="1336"/>
      <c r="U65" s="409" t="s">
        <v>2842</v>
      </c>
      <c r="V65" s="1337" t="str">
        <f t="shared" ref="V65:V79" si="0">IF(L65="","",L65+P65)</f>
        <v/>
      </c>
      <c r="W65" s="1337"/>
      <c r="X65" s="1337"/>
      <c r="Y65" s="1337"/>
      <c r="Z65" s="409" t="s">
        <v>3023</v>
      </c>
      <c r="AA65" s="461"/>
      <c r="AB65" s="461"/>
      <c r="AC65" s="409"/>
    </row>
    <row r="66" spans="1:29" s="449" customFormat="1" ht="17.100000000000001" customHeight="1">
      <c r="A66" s="409"/>
      <c r="B66" s="409"/>
      <c r="C66" s="409"/>
      <c r="D66" s="409"/>
      <c r="E66" s="409"/>
      <c r="F66" s="460" t="s">
        <v>2806</v>
      </c>
      <c r="G66" s="1360"/>
      <c r="H66" s="1360"/>
      <c r="I66" s="1360"/>
      <c r="J66" s="409" t="s">
        <v>3022</v>
      </c>
      <c r="K66" s="409" t="s">
        <v>2842</v>
      </c>
      <c r="L66" s="1375"/>
      <c r="M66" s="1375"/>
      <c r="N66" s="1375"/>
      <c r="O66" s="409" t="s">
        <v>2842</v>
      </c>
      <c r="P66" s="1336"/>
      <c r="Q66" s="1336"/>
      <c r="R66" s="1336"/>
      <c r="S66" s="1336"/>
      <c r="T66" s="1336"/>
      <c r="U66" s="409" t="s">
        <v>2842</v>
      </c>
      <c r="V66" s="1337" t="str">
        <f t="shared" si="0"/>
        <v/>
      </c>
      <c r="W66" s="1337"/>
      <c r="X66" s="1337"/>
      <c r="Y66" s="1337"/>
      <c r="Z66" s="409" t="s">
        <v>3023</v>
      </c>
      <c r="AA66" s="461"/>
      <c r="AB66" s="461"/>
      <c r="AC66" s="409"/>
    </row>
    <row r="67" spans="1:29" s="449" customFormat="1" ht="17.100000000000001" customHeight="1">
      <c r="A67" s="409"/>
      <c r="B67" s="409"/>
      <c r="C67" s="409"/>
      <c r="D67" s="409"/>
      <c r="E67" s="409"/>
      <c r="F67" s="460" t="s">
        <v>2806</v>
      </c>
      <c r="G67" s="1360"/>
      <c r="H67" s="1360"/>
      <c r="I67" s="1360"/>
      <c r="J67" s="409" t="s">
        <v>3022</v>
      </c>
      <c r="K67" s="409" t="s">
        <v>2842</v>
      </c>
      <c r="L67" s="1375"/>
      <c r="M67" s="1375"/>
      <c r="N67" s="1375"/>
      <c r="O67" s="409" t="s">
        <v>2842</v>
      </c>
      <c r="P67" s="1336"/>
      <c r="Q67" s="1336"/>
      <c r="R67" s="1336"/>
      <c r="S67" s="1336"/>
      <c r="T67" s="1336"/>
      <c r="U67" s="409" t="s">
        <v>2842</v>
      </c>
      <c r="V67" s="1337" t="str">
        <f t="shared" si="0"/>
        <v/>
      </c>
      <c r="W67" s="1337"/>
      <c r="X67" s="1337"/>
      <c r="Y67" s="1337"/>
      <c r="Z67" s="409" t="s">
        <v>3023</v>
      </c>
      <c r="AA67" s="461"/>
      <c r="AB67" s="461"/>
      <c r="AC67" s="409"/>
    </row>
    <row r="68" spans="1:29" s="449" customFormat="1" ht="17.100000000000001" customHeight="1">
      <c r="A68" s="409"/>
      <c r="B68" s="409"/>
      <c r="C68" s="409"/>
      <c r="D68" s="409"/>
      <c r="E68" s="409"/>
      <c r="F68" s="460" t="s">
        <v>2806</v>
      </c>
      <c r="G68" s="1360"/>
      <c r="H68" s="1360"/>
      <c r="I68" s="1360"/>
      <c r="J68" s="409" t="s">
        <v>3022</v>
      </c>
      <c r="K68" s="409" t="s">
        <v>2842</v>
      </c>
      <c r="L68" s="1375"/>
      <c r="M68" s="1375"/>
      <c r="N68" s="1375"/>
      <c r="O68" s="409" t="s">
        <v>2842</v>
      </c>
      <c r="P68" s="1336"/>
      <c r="Q68" s="1336"/>
      <c r="R68" s="1336"/>
      <c r="S68" s="1336"/>
      <c r="T68" s="1336"/>
      <c r="U68" s="409" t="s">
        <v>2842</v>
      </c>
      <c r="V68" s="1337" t="str">
        <f t="shared" si="0"/>
        <v/>
      </c>
      <c r="W68" s="1337"/>
      <c r="X68" s="1337"/>
      <c r="Y68" s="1337"/>
      <c r="Z68" s="409" t="s">
        <v>3023</v>
      </c>
      <c r="AA68" s="461"/>
      <c r="AB68" s="461"/>
      <c r="AC68" s="409"/>
    </row>
    <row r="69" spans="1:29" s="449" customFormat="1" ht="16.5" customHeight="1">
      <c r="A69" s="409"/>
      <c r="B69" s="409"/>
      <c r="C69" s="409"/>
      <c r="D69" s="409"/>
      <c r="E69" s="409"/>
      <c r="F69" s="460" t="s">
        <v>2806</v>
      </c>
      <c r="G69" s="1360"/>
      <c r="H69" s="1360"/>
      <c r="I69" s="1360"/>
      <c r="J69" s="409" t="s">
        <v>3022</v>
      </c>
      <c r="K69" s="409" t="s">
        <v>2842</v>
      </c>
      <c r="L69" s="1375"/>
      <c r="M69" s="1375"/>
      <c r="N69" s="1375"/>
      <c r="O69" s="409" t="s">
        <v>2842</v>
      </c>
      <c r="P69" s="1336"/>
      <c r="Q69" s="1336"/>
      <c r="R69" s="1336"/>
      <c r="S69" s="1336"/>
      <c r="T69" s="1336"/>
      <c r="U69" s="409" t="s">
        <v>2842</v>
      </c>
      <c r="V69" s="1337" t="str">
        <f t="shared" si="0"/>
        <v/>
      </c>
      <c r="W69" s="1337"/>
      <c r="X69" s="1337"/>
      <c r="Y69" s="1337"/>
      <c r="Z69" s="409" t="s">
        <v>3023</v>
      </c>
      <c r="AA69" s="461"/>
      <c r="AB69" s="461"/>
      <c r="AC69" s="409"/>
    </row>
    <row r="70" spans="1:29" s="449" customFormat="1" ht="17.100000000000001" customHeight="1">
      <c r="A70" s="409"/>
      <c r="B70" s="409"/>
      <c r="C70" s="409"/>
      <c r="D70" s="409"/>
      <c r="E70" s="409"/>
      <c r="F70" s="460" t="s">
        <v>2806</v>
      </c>
      <c r="G70" s="1360"/>
      <c r="H70" s="1360"/>
      <c r="I70" s="1360"/>
      <c r="J70" s="409" t="s">
        <v>3022</v>
      </c>
      <c r="K70" s="409" t="s">
        <v>2842</v>
      </c>
      <c r="L70" s="1375"/>
      <c r="M70" s="1375"/>
      <c r="N70" s="1375"/>
      <c r="O70" s="409" t="s">
        <v>2842</v>
      </c>
      <c r="P70" s="1336"/>
      <c r="Q70" s="1336"/>
      <c r="R70" s="1336"/>
      <c r="S70" s="1336"/>
      <c r="T70" s="1336"/>
      <c r="U70" s="409" t="s">
        <v>2842</v>
      </c>
      <c r="V70" s="1337" t="str">
        <f t="shared" si="0"/>
        <v/>
      </c>
      <c r="W70" s="1337"/>
      <c r="X70" s="1337"/>
      <c r="Y70" s="1337"/>
      <c r="Z70" s="409" t="s">
        <v>3023</v>
      </c>
      <c r="AA70" s="461"/>
      <c r="AB70" s="461"/>
      <c r="AC70" s="409"/>
    </row>
    <row r="71" spans="1:29" s="449" customFormat="1" ht="17.100000000000001" hidden="1" customHeight="1" outlineLevel="1">
      <c r="A71" s="409"/>
      <c r="B71" s="409"/>
      <c r="C71" s="409"/>
      <c r="D71" s="409"/>
      <c r="E71" s="409"/>
      <c r="F71" s="460" t="s">
        <v>2806</v>
      </c>
      <c r="G71" s="1360"/>
      <c r="H71" s="1360"/>
      <c r="I71" s="1360"/>
      <c r="J71" s="409" t="s">
        <v>3022</v>
      </c>
      <c r="K71" s="409" t="s">
        <v>2842</v>
      </c>
      <c r="L71" s="1375"/>
      <c r="M71" s="1375"/>
      <c r="N71" s="1375"/>
      <c r="O71" s="409" t="s">
        <v>2842</v>
      </c>
      <c r="P71" s="1336"/>
      <c r="Q71" s="1336"/>
      <c r="R71" s="1336"/>
      <c r="S71" s="1336"/>
      <c r="T71" s="1336"/>
      <c r="U71" s="409" t="s">
        <v>2842</v>
      </c>
      <c r="V71" s="1337" t="str">
        <f t="shared" si="0"/>
        <v/>
      </c>
      <c r="W71" s="1337"/>
      <c r="X71" s="1337"/>
      <c r="Y71" s="1337"/>
      <c r="Z71" s="409" t="s">
        <v>3023</v>
      </c>
      <c r="AA71" s="461"/>
      <c r="AB71" s="461"/>
      <c r="AC71" s="409"/>
    </row>
    <row r="72" spans="1:29" s="449" customFormat="1" ht="17.100000000000001" hidden="1" customHeight="1" outlineLevel="1">
      <c r="A72" s="409"/>
      <c r="B72" s="409"/>
      <c r="C72" s="409"/>
      <c r="D72" s="409"/>
      <c r="E72" s="409"/>
      <c r="F72" s="460" t="s">
        <v>2806</v>
      </c>
      <c r="G72" s="1360"/>
      <c r="H72" s="1360"/>
      <c r="I72" s="1360"/>
      <c r="J72" s="409" t="s">
        <v>3022</v>
      </c>
      <c r="K72" s="409" t="s">
        <v>2842</v>
      </c>
      <c r="L72" s="1375"/>
      <c r="M72" s="1375"/>
      <c r="N72" s="1375"/>
      <c r="O72" s="409" t="s">
        <v>2842</v>
      </c>
      <c r="P72" s="1336"/>
      <c r="Q72" s="1336"/>
      <c r="R72" s="1336"/>
      <c r="S72" s="1336"/>
      <c r="T72" s="1336"/>
      <c r="U72" s="409" t="s">
        <v>2842</v>
      </c>
      <c r="V72" s="1337" t="str">
        <f t="shared" si="0"/>
        <v/>
      </c>
      <c r="W72" s="1337"/>
      <c r="X72" s="1337"/>
      <c r="Y72" s="1337"/>
      <c r="Z72" s="409" t="s">
        <v>3023</v>
      </c>
      <c r="AA72" s="461"/>
      <c r="AB72" s="461"/>
      <c r="AC72" s="409"/>
    </row>
    <row r="73" spans="1:29" s="449" customFormat="1" ht="17.100000000000001" hidden="1" customHeight="1" outlineLevel="1">
      <c r="A73" s="409"/>
      <c r="B73" s="409"/>
      <c r="C73" s="409"/>
      <c r="D73" s="409"/>
      <c r="E73" s="409"/>
      <c r="F73" s="460" t="s">
        <v>2806</v>
      </c>
      <c r="G73" s="1360"/>
      <c r="H73" s="1360"/>
      <c r="I73" s="1360"/>
      <c r="J73" s="409" t="s">
        <v>3022</v>
      </c>
      <c r="K73" s="409" t="s">
        <v>2842</v>
      </c>
      <c r="L73" s="1375"/>
      <c r="M73" s="1375"/>
      <c r="N73" s="1375"/>
      <c r="O73" s="409" t="s">
        <v>2842</v>
      </c>
      <c r="P73" s="1336"/>
      <c r="Q73" s="1336"/>
      <c r="R73" s="1336"/>
      <c r="S73" s="1336"/>
      <c r="T73" s="1336"/>
      <c r="U73" s="409" t="s">
        <v>2842</v>
      </c>
      <c r="V73" s="1337" t="str">
        <f t="shared" si="0"/>
        <v/>
      </c>
      <c r="W73" s="1337"/>
      <c r="X73" s="1337"/>
      <c r="Y73" s="1337"/>
      <c r="Z73" s="409" t="s">
        <v>3023</v>
      </c>
      <c r="AA73" s="461"/>
      <c r="AB73" s="461"/>
      <c r="AC73" s="409"/>
    </row>
    <row r="74" spans="1:29" s="449" customFormat="1" ht="17.100000000000001" hidden="1" customHeight="1" outlineLevel="1">
      <c r="A74" s="409"/>
      <c r="B74" s="409"/>
      <c r="C74" s="409"/>
      <c r="D74" s="409"/>
      <c r="E74" s="409"/>
      <c r="F74" s="460" t="s">
        <v>2806</v>
      </c>
      <c r="G74" s="1360"/>
      <c r="H74" s="1360"/>
      <c r="I74" s="1360"/>
      <c r="J74" s="409" t="s">
        <v>3022</v>
      </c>
      <c r="K74" s="409" t="s">
        <v>2842</v>
      </c>
      <c r="L74" s="1375"/>
      <c r="M74" s="1375"/>
      <c r="N74" s="1375"/>
      <c r="O74" s="409" t="s">
        <v>2842</v>
      </c>
      <c r="P74" s="1336"/>
      <c r="Q74" s="1336"/>
      <c r="R74" s="1336"/>
      <c r="S74" s="1336"/>
      <c r="T74" s="1336"/>
      <c r="U74" s="409" t="s">
        <v>2842</v>
      </c>
      <c r="V74" s="1337" t="str">
        <f t="shared" si="0"/>
        <v/>
      </c>
      <c r="W74" s="1337"/>
      <c r="X74" s="1337"/>
      <c r="Y74" s="1337"/>
      <c r="Z74" s="409" t="s">
        <v>3023</v>
      </c>
      <c r="AA74" s="461"/>
      <c r="AB74" s="461"/>
      <c r="AC74" s="409"/>
    </row>
    <row r="75" spans="1:29" s="449" customFormat="1" ht="17.100000000000001" hidden="1" customHeight="1" outlineLevel="1">
      <c r="A75" s="409"/>
      <c r="B75" s="409"/>
      <c r="C75" s="409"/>
      <c r="D75" s="409"/>
      <c r="E75" s="409"/>
      <c r="F75" s="460" t="s">
        <v>2806</v>
      </c>
      <c r="G75" s="1360"/>
      <c r="H75" s="1360"/>
      <c r="I75" s="1360"/>
      <c r="J75" s="409" t="s">
        <v>3022</v>
      </c>
      <c r="K75" s="409" t="s">
        <v>2842</v>
      </c>
      <c r="L75" s="1375"/>
      <c r="M75" s="1375"/>
      <c r="N75" s="1375"/>
      <c r="O75" s="409" t="s">
        <v>2842</v>
      </c>
      <c r="P75" s="1336"/>
      <c r="Q75" s="1336"/>
      <c r="R75" s="1336"/>
      <c r="S75" s="1336"/>
      <c r="T75" s="1336"/>
      <c r="U75" s="409" t="s">
        <v>2842</v>
      </c>
      <c r="V75" s="1337" t="str">
        <f t="shared" si="0"/>
        <v/>
      </c>
      <c r="W75" s="1337"/>
      <c r="X75" s="1337"/>
      <c r="Y75" s="1337"/>
      <c r="Z75" s="409" t="s">
        <v>3023</v>
      </c>
      <c r="AA75" s="461"/>
      <c r="AB75" s="461"/>
      <c r="AC75" s="409"/>
    </row>
    <row r="76" spans="1:29" s="449" customFormat="1" ht="17.100000000000001" hidden="1" customHeight="1" outlineLevel="1">
      <c r="A76" s="409"/>
      <c r="B76" s="409"/>
      <c r="C76" s="409"/>
      <c r="D76" s="409"/>
      <c r="E76" s="409"/>
      <c r="F76" s="460" t="s">
        <v>2806</v>
      </c>
      <c r="G76" s="1360"/>
      <c r="H76" s="1360"/>
      <c r="I76" s="1360"/>
      <c r="J76" s="409" t="s">
        <v>3022</v>
      </c>
      <c r="K76" s="409" t="s">
        <v>2842</v>
      </c>
      <c r="L76" s="1375"/>
      <c r="M76" s="1375"/>
      <c r="N76" s="1375"/>
      <c r="O76" s="409" t="s">
        <v>2842</v>
      </c>
      <c r="P76" s="1336"/>
      <c r="Q76" s="1336"/>
      <c r="R76" s="1336"/>
      <c r="S76" s="1336"/>
      <c r="T76" s="1336"/>
      <c r="U76" s="409" t="s">
        <v>2842</v>
      </c>
      <c r="V76" s="1337" t="str">
        <f t="shared" si="0"/>
        <v/>
      </c>
      <c r="W76" s="1337"/>
      <c r="X76" s="1337"/>
      <c r="Y76" s="1337"/>
      <c r="Z76" s="409" t="s">
        <v>3023</v>
      </c>
      <c r="AA76" s="461"/>
      <c r="AB76" s="461"/>
      <c r="AC76" s="409"/>
    </row>
    <row r="77" spans="1:29" s="449" customFormat="1" ht="17.100000000000001" hidden="1" customHeight="1" outlineLevel="1">
      <c r="A77" s="409"/>
      <c r="B77" s="409"/>
      <c r="C77" s="409"/>
      <c r="D77" s="409"/>
      <c r="E77" s="409"/>
      <c r="F77" s="460" t="s">
        <v>2806</v>
      </c>
      <c r="G77" s="1360"/>
      <c r="H77" s="1360"/>
      <c r="I77" s="1360"/>
      <c r="J77" s="409" t="s">
        <v>3022</v>
      </c>
      <c r="K77" s="409" t="s">
        <v>2842</v>
      </c>
      <c r="L77" s="1375"/>
      <c r="M77" s="1375"/>
      <c r="N77" s="1375"/>
      <c r="O77" s="409" t="s">
        <v>2842</v>
      </c>
      <c r="P77" s="1336"/>
      <c r="Q77" s="1336"/>
      <c r="R77" s="1336"/>
      <c r="S77" s="1336"/>
      <c r="T77" s="1336"/>
      <c r="U77" s="409" t="s">
        <v>2842</v>
      </c>
      <c r="V77" s="1337" t="str">
        <f t="shared" si="0"/>
        <v/>
      </c>
      <c r="W77" s="1337"/>
      <c r="X77" s="1337"/>
      <c r="Y77" s="1337"/>
      <c r="Z77" s="409" t="s">
        <v>3023</v>
      </c>
      <c r="AA77" s="461"/>
      <c r="AB77" s="461"/>
      <c r="AC77" s="409"/>
    </row>
    <row r="78" spans="1:29" s="449" customFormat="1" ht="17.100000000000001" hidden="1" customHeight="1" outlineLevel="1">
      <c r="A78" s="409"/>
      <c r="B78" s="409"/>
      <c r="C78" s="409"/>
      <c r="D78" s="409"/>
      <c r="E78" s="409"/>
      <c r="F78" s="460" t="s">
        <v>2806</v>
      </c>
      <c r="G78" s="1360"/>
      <c r="H78" s="1360"/>
      <c r="I78" s="1360"/>
      <c r="J78" s="409" t="s">
        <v>3022</v>
      </c>
      <c r="K78" s="409" t="s">
        <v>2842</v>
      </c>
      <c r="L78" s="1375"/>
      <c r="M78" s="1375"/>
      <c r="N78" s="1375"/>
      <c r="O78" s="409" t="s">
        <v>2842</v>
      </c>
      <c r="P78" s="1336"/>
      <c r="Q78" s="1336"/>
      <c r="R78" s="1336"/>
      <c r="S78" s="1336"/>
      <c r="T78" s="1336"/>
      <c r="U78" s="409" t="s">
        <v>2842</v>
      </c>
      <c r="V78" s="1337" t="str">
        <f t="shared" si="0"/>
        <v/>
      </c>
      <c r="W78" s="1337"/>
      <c r="X78" s="1337"/>
      <c r="Y78" s="1337"/>
      <c r="Z78" s="409" t="s">
        <v>3023</v>
      </c>
      <c r="AA78" s="461"/>
      <c r="AB78" s="461"/>
      <c r="AC78" s="409"/>
    </row>
    <row r="79" spans="1:29" s="449" customFormat="1" ht="17.100000000000001" hidden="1" customHeight="1" outlineLevel="1">
      <c r="A79" s="409"/>
      <c r="B79" s="409"/>
      <c r="C79" s="409"/>
      <c r="D79" s="409"/>
      <c r="E79" s="409"/>
      <c r="F79" s="460" t="s">
        <v>2806</v>
      </c>
      <c r="G79" s="1360"/>
      <c r="H79" s="1360"/>
      <c r="I79" s="1360"/>
      <c r="J79" s="409" t="s">
        <v>3022</v>
      </c>
      <c r="K79" s="409" t="s">
        <v>2842</v>
      </c>
      <c r="L79" s="1375"/>
      <c r="M79" s="1375"/>
      <c r="N79" s="1375"/>
      <c r="O79" s="409" t="s">
        <v>2842</v>
      </c>
      <c r="P79" s="1336"/>
      <c r="Q79" s="1336"/>
      <c r="R79" s="1336"/>
      <c r="S79" s="1336"/>
      <c r="T79" s="1336"/>
      <c r="U79" s="409" t="s">
        <v>2842</v>
      </c>
      <c r="V79" s="1337" t="str">
        <f t="shared" si="0"/>
        <v/>
      </c>
      <c r="W79" s="1337"/>
      <c r="X79" s="1337"/>
      <c r="Y79" s="1337"/>
      <c r="Z79" s="409" t="s">
        <v>3023</v>
      </c>
      <c r="AA79" s="461"/>
      <c r="AB79" s="461"/>
      <c r="AC79" s="409"/>
    </row>
    <row r="80" spans="1:29" s="449" customFormat="1" ht="17.100000000000001" customHeight="1" collapsed="1">
      <c r="A80" s="418" t="s">
        <v>3024</v>
      </c>
      <c r="B80" s="418"/>
      <c r="C80" s="418"/>
      <c r="D80" s="418"/>
      <c r="E80" s="418"/>
      <c r="F80" s="418"/>
      <c r="G80" s="418"/>
      <c r="H80" s="418"/>
      <c r="I80" s="418"/>
      <c r="J80" s="418"/>
      <c r="K80" s="462" t="s">
        <v>2568</v>
      </c>
      <c r="L80" s="1374">
        <f>SUM(L65:N79)</f>
        <v>0</v>
      </c>
      <c r="M80" s="1374"/>
      <c r="N80" s="1374"/>
      <c r="O80" s="418" t="s">
        <v>2842</v>
      </c>
      <c r="P80" s="1374">
        <f>SUM(P65:T79)</f>
        <v>0</v>
      </c>
      <c r="Q80" s="1374"/>
      <c r="R80" s="1374"/>
      <c r="S80" s="1374"/>
      <c r="T80" s="1374"/>
      <c r="U80" s="418" t="s">
        <v>2842</v>
      </c>
      <c r="V80" s="1374">
        <f>SUM(V65:Y79)</f>
        <v>0</v>
      </c>
      <c r="W80" s="1374"/>
      <c r="X80" s="1374"/>
      <c r="Y80" s="1374"/>
      <c r="Z80" s="418" t="s">
        <v>3023</v>
      </c>
      <c r="AA80" s="463"/>
      <c r="AB80" s="463"/>
      <c r="AC80" s="418"/>
    </row>
    <row r="81" spans="1:29" s="449" customFormat="1" ht="17.100000000000001" customHeight="1">
      <c r="A81" s="422" t="s">
        <v>3025</v>
      </c>
      <c r="B81" s="422"/>
      <c r="C81" s="422"/>
      <c r="D81" s="422"/>
      <c r="E81" s="448"/>
      <c r="F81" s="1342"/>
      <c r="G81" s="1342"/>
      <c r="H81" s="1342"/>
      <c r="I81" s="1342"/>
      <c r="J81" s="1342"/>
      <c r="K81" s="1342"/>
      <c r="L81" s="1342"/>
      <c r="M81" s="1342"/>
      <c r="N81" s="1342"/>
      <c r="O81" s="1342"/>
      <c r="P81" s="1342"/>
      <c r="Q81" s="1342"/>
      <c r="R81" s="1342"/>
      <c r="S81" s="1342"/>
      <c r="T81" s="1342"/>
      <c r="U81" s="1342"/>
      <c r="V81" s="1342"/>
      <c r="W81" s="1342"/>
      <c r="X81" s="1342"/>
      <c r="Y81" s="1342"/>
      <c r="Z81" s="1342"/>
      <c r="AA81" s="1342"/>
      <c r="AB81" s="1342"/>
      <c r="AC81" s="448"/>
    </row>
    <row r="82" spans="1:29" s="449" customFormat="1" ht="17.100000000000001" customHeight="1">
      <c r="A82" s="422" t="s">
        <v>3026</v>
      </c>
      <c r="B82" s="422"/>
      <c r="C82" s="422"/>
      <c r="D82" s="422"/>
      <c r="E82" s="448"/>
      <c r="F82" s="1342"/>
      <c r="G82" s="1342"/>
      <c r="H82" s="1342"/>
      <c r="I82" s="1342"/>
      <c r="J82" s="1342"/>
      <c r="K82" s="1342"/>
      <c r="L82" s="1342"/>
      <c r="M82" s="1342"/>
      <c r="N82" s="1342"/>
      <c r="O82" s="1342"/>
      <c r="P82" s="1342"/>
      <c r="Q82" s="1342"/>
      <c r="R82" s="1342"/>
      <c r="S82" s="1342"/>
      <c r="T82" s="1342"/>
      <c r="U82" s="1342"/>
      <c r="V82" s="1342"/>
      <c r="W82" s="1342"/>
      <c r="X82" s="1342"/>
      <c r="Y82" s="1342"/>
      <c r="Z82" s="1342"/>
      <c r="AA82" s="1342"/>
      <c r="AB82" s="1342"/>
      <c r="AC82" s="448"/>
    </row>
    <row r="83" spans="1:29" s="449" customFormat="1" ht="17.100000000000001" customHeight="1">
      <c r="A83" s="422" t="s">
        <v>3027</v>
      </c>
      <c r="B83" s="422"/>
      <c r="C83" s="422"/>
      <c r="D83" s="422"/>
      <c r="E83" s="448"/>
      <c r="F83" s="1342"/>
      <c r="G83" s="1342"/>
      <c r="H83" s="1342"/>
      <c r="I83" s="1342"/>
      <c r="J83" s="1342"/>
      <c r="K83" s="1342"/>
      <c r="L83" s="1342"/>
      <c r="M83" s="1342"/>
      <c r="N83" s="1342"/>
      <c r="O83" s="1342"/>
      <c r="P83" s="1342"/>
      <c r="Q83" s="1342"/>
      <c r="R83" s="1342"/>
      <c r="S83" s="1342"/>
      <c r="T83" s="1342"/>
      <c r="U83" s="1342"/>
      <c r="V83" s="1342"/>
      <c r="W83" s="1342"/>
      <c r="X83" s="1342"/>
      <c r="Y83" s="1342"/>
      <c r="Z83" s="1342"/>
      <c r="AA83" s="1342"/>
      <c r="AB83" s="1342"/>
      <c r="AC83" s="448"/>
    </row>
    <row r="84" spans="1:29" s="449" customFormat="1" ht="17.100000000000001" customHeight="1">
      <c r="A84" s="422" t="s">
        <v>3028</v>
      </c>
      <c r="B84" s="422"/>
      <c r="C84" s="422"/>
      <c r="D84" s="422"/>
      <c r="E84" s="448"/>
      <c r="F84" s="448"/>
      <c r="G84" s="448"/>
      <c r="H84" s="448"/>
      <c r="I84" s="448"/>
      <c r="J84" s="448"/>
      <c r="K84" s="1369"/>
      <c r="L84" s="1369"/>
      <c r="M84" s="1369"/>
      <c r="N84" s="448" t="s">
        <v>3029</v>
      </c>
      <c r="O84" s="448"/>
      <c r="P84" s="1370"/>
      <c r="Q84" s="1370"/>
      <c r="R84" s="1370"/>
      <c r="S84" s="1370"/>
      <c r="T84" s="1370"/>
      <c r="U84" s="1370"/>
      <c r="V84" s="1370"/>
      <c r="W84" s="448"/>
      <c r="X84" s="448"/>
      <c r="Y84" s="448"/>
      <c r="Z84" s="448"/>
      <c r="AA84" s="448"/>
      <c r="AB84" s="448"/>
      <c r="AC84" s="448"/>
    </row>
    <row r="85" spans="1:29" s="449" customFormat="1" ht="17.100000000000001" customHeight="1">
      <c r="A85" s="422" t="s">
        <v>3030</v>
      </c>
      <c r="B85" s="422"/>
      <c r="C85" s="422"/>
      <c r="D85" s="422"/>
      <c r="E85" s="448"/>
      <c r="F85" s="448"/>
      <c r="G85" s="1371"/>
      <c r="H85" s="1371"/>
      <c r="I85" s="1371"/>
      <c r="J85" s="1371"/>
      <c r="K85" s="1371"/>
      <c r="L85" s="1371"/>
      <c r="M85" s="1371"/>
      <c r="N85" s="1371"/>
      <c r="O85" s="1371"/>
      <c r="P85" s="1371"/>
      <c r="Q85" s="1371"/>
      <c r="R85" s="1371"/>
      <c r="S85" s="1371"/>
      <c r="T85" s="1371"/>
      <c r="U85" s="1371"/>
      <c r="V85" s="1371"/>
      <c r="W85" s="1371"/>
      <c r="X85" s="1371"/>
      <c r="Y85" s="1371"/>
      <c r="Z85" s="1371"/>
      <c r="AA85" s="1371"/>
      <c r="AB85" s="1371"/>
      <c r="AC85" s="1371"/>
    </row>
    <row r="86" spans="1:29" s="449" customFormat="1" ht="17.100000000000001" customHeight="1">
      <c r="A86" s="1372" t="s">
        <v>3031</v>
      </c>
      <c r="B86" s="1372"/>
      <c r="C86" s="1372"/>
      <c r="D86" s="1372"/>
      <c r="E86" s="1372"/>
      <c r="F86" s="1372"/>
      <c r="G86" s="1372"/>
      <c r="H86" s="1373"/>
      <c r="I86" s="1373"/>
      <c r="J86" s="1373"/>
      <c r="K86" s="1373"/>
      <c r="L86" s="1373"/>
      <c r="M86" s="1373"/>
      <c r="N86" s="1373"/>
      <c r="O86" s="1373"/>
      <c r="P86" s="1373"/>
      <c r="Q86" s="1373"/>
      <c r="R86" s="1373"/>
      <c r="S86" s="1373"/>
      <c r="T86" s="1373"/>
      <c r="U86" s="1373"/>
      <c r="V86" s="1373"/>
      <c r="W86" s="1373"/>
      <c r="X86" s="1373"/>
      <c r="Y86" s="1373"/>
      <c r="Z86" s="1373"/>
      <c r="AA86" s="1373"/>
      <c r="AB86" s="1373"/>
      <c r="AC86" s="1373"/>
    </row>
    <row r="87" spans="1:29" s="449" customFormat="1" ht="17.100000000000001" customHeight="1">
      <c r="A87" s="422" t="s">
        <v>3032</v>
      </c>
      <c r="B87" s="422"/>
      <c r="C87" s="422"/>
      <c r="D87" s="422"/>
      <c r="E87" s="1348"/>
      <c r="F87" s="1348"/>
      <c r="G87" s="1348"/>
      <c r="H87" s="1348"/>
      <c r="I87" s="1348"/>
      <c r="J87" s="1348"/>
      <c r="K87" s="1348"/>
      <c r="L87" s="1348"/>
      <c r="M87" s="1348"/>
      <c r="N87" s="1348"/>
      <c r="O87" s="1348"/>
      <c r="P87" s="1348"/>
      <c r="Q87" s="1348"/>
      <c r="R87" s="1348"/>
      <c r="S87" s="1348"/>
      <c r="T87" s="1348"/>
      <c r="U87" s="1348"/>
      <c r="V87" s="1348"/>
      <c r="W87" s="1348"/>
      <c r="X87" s="1348"/>
      <c r="Y87" s="1348"/>
      <c r="Z87" s="1348"/>
      <c r="AA87" s="1348"/>
      <c r="AB87" s="1348"/>
      <c r="AC87" s="1348"/>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47" t="s">
        <v>2976</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row>
    <row r="2" spans="1:29" ht="17.100000000000001" customHeight="1">
      <c r="A2" s="1389" t="s">
        <v>2977</v>
      </c>
      <c r="B2" s="1389"/>
      <c r="C2" s="1389"/>
      <c r="D2" s="1389"/>
      <c r="E2" s="1389"/>
      <c r="F2" s="1389"/>
      <c r="G2" s="1389"/>
      <c r="H2" s="1389"/>
      <c r="I2" s="1389"/>
      <c r="J2" s="1389"/>
      <c r="K2" s="1389"/>
      <c r="L2" s="1389"/>
      <c r="M2" s="1389"/>
      <c r="N2" s="1389"/>
      <c r="O2" s="1389"/>
      <c r="P2" s="1389"/>
      <c r="Q2" s="1389"/>
      <c r="R2" s="1389"/>
      <c r="S2" s="1389"/>
      <c r="T2" s="1389"/>
      <c r="U2" s="1389"/>
      <c r="V2" s="1389"/>
      <c r="W2" s="1389"/>
      <c r="X2" s="1389"/>
      <c r="Y2" s="1389"/>
      <c r="Z2" s="1389"/>
      <c r="AA2" s="1389"/>
      <c r="AB2" s="1389"/>
      <c r="AC2" s="1389"/>
    </row>
    <row r="3" spans="1:29" s="449" customFormat="1" ht="17.100000000000001" customHeight="1">
      <c r="A3" s="422" t="s">
        <v>2978</v>
      </c>
      <c r="B3" s="422"/>
      <c r="C3" s="422"/>
      <c r="D3" s="422"/>
      <c r="E3" s="448"/>
      <c r="F3" s="448"/>
      <c r="G3" s="1369"/>
      <c r="H3" s="1369"/>
      <c r="I3" s="1369"/>
      <c r="J3" s="1369"/>
      <c r="K3" s="1369"/>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2980</v>
      </c>
      <c r="B4" s="411"/>
      <c r="C4" s="411"/>
      <c r="D4" s="411"/>
      <c r="E4" s="411"/>
      <c r="F4" s="413" t="s">
        <v>2981</v>
      </c>
      <c r="G4" s="1390"/>
      <c r="H4" s="1390"/>
      <c r="I4" s="1390"/>
      <c r="J4" s="1390"/>
      <c r="K4" s="1390"/>
      <c r="L4" s="423" t="s">
        <v>2807</v>
      </c>
      <c r="M4" s="1391"/>
      <c r="N4" s="1391"/>
      <c r="O4" s="1391"/>
      <c r="P4" s="1391"/>
      <c r="Q4" s="1391"/>
      <c r="R4" s="1391"/>
      <c r="S4" s="1391"/>
      <c r="T4" s="1391"/>
      <c r="U4" s="1391"/>
      <c r="V4" s="1391"/>
      <c r="W4" s="1391"/>
      <c r="X4" s="1391"/>
      <c r="Y4" s="1391"/>
      <c r="Z4" s="1391"/>
      <c r="AA4" s="1391"/>
      <c r="AB4" s="1391"/>
      <c r="AC4" s="1391"/>
    </row>
    <row r="5" spans="1:29" s="449" customFormat="1" ht="17.100000000000001" customHeight="1">
      <c r="A5" s="409" t="s">
        <v>2982</v>
      </c>
      <c r="B5" s="409"/>
      <c r="C5" s="409"/>
      <c r="D5" s="409"/>
      <c r="E5" s="409"/>
      <c r="F5" s="413" t="s">
        <v>2981</v>
      </c>
      <c r="G5" s="1222"/>
      <c r="H5" s="1222"/>
      <c r="I5" s="1222"/>
      <c r="J5" s="1222"/>
      <c r="K5" s="1222"/>
      <c r="L5" s="410" t="s">
        <v>2807</v>
      </c>
      <c r="M5" s="1332"/>
      <c r="N5" s="1332"/>
      <c r="O5" s="1332"/>
      <c r="P5" s="1332"/>
      <c r="Q5" s="1332"/>
      <c r="R5" s="1332"/>
      <c r="S5" s="1332"/>
      <c r="T5" s="1332"/>
      <c r="U5" s="1332"/>
      <c r="V5" s="1332"/>
      <c r="W5" s="1332"/>
      <c r="X5" s="1332"/>
      <c r="Y5" s="1332"/>
      <c r="Z5" s="1332"/>
      <c r="AA5" s="1332"/>
      <c r="AB5" s="1332"/>
      <c r="AC5" s="1332"/>
    </row>
    <row r="6" spans="1:29" s="449" customFormat="1" ht="17.100000000000001" customHeight="1">
      <c r="A6" s="409"/>
      <c r="B6" s="409"/>
      <c r="C6" s="409"/>
      <c r="D6" s="409"/>
      <c r="E6" s="409"/>
      <c r="F6" s="413" t="s">
        <v>2981</v>
      </c>
      <c r="G6" s="1222"/>
      <c r="H6" s="1222"/>
      <c r="I6" s="1222"/>
      <c r="J6" s="1222"/>
      <c r="K6" s="1222"/>
      <c r="L6" s="410" t="s">
        <v>2807</v>
      </c>
      <c r="M6" s="1332"/>
      <c r="N6" s="1332"/>
      <c r="O6" s="1332"/>
      <c r="P6" s="1332"/>
      <c r="Q6" s="1332"/>
      <c r="R6" s="1332"/>
      <c r="S6" s="1332"/>
      <c r="T6" s="1332"/>
      <c r="U6" s="1332"/>
      <c r="V6" s="1332"/>
      <c r="W6" s="1332"/>
      <c r="X6" s="1332"/>
      <c r="Y6" s="1332"/>
      <c r="Z6" s="1332"/>
      <c r="AA6" s="1332"/>
      <c r="AB6" s="1332"/>
      <c r="AC6" s="1332"/>
    </row>
    <row r="7" spans="1:29" s="449" customFormat="1" ht="17.100000000000001" customHeight="1">
      <c r="A7" s="409"/>
      <c r="B7" s="409"/>
      <c r="C7" s="409"/>
      <c r="D7" s="409"/>
      <c r="E7" s="409"/>
      <c r="F7" s="413" t="s">
        <v>2981</v>
      </c>
      <c r="G7" s="1222"/>
      <c r="H7" s="1222"/>
      <c r="I7" s="1222"/>
      <c r="J7" s="1222"/>
      <c r="K7" s="1222"/>
      <c r="L7" s="410" t="s">
        <v>2807</v>
      </c>
      <c r="M7" s="1332"/>
      <c r="N7" s="1332"/>
      <c r="O7" s="1332"/>
      <c r="P7" s="1332"/>
      <c r="Q7" s="1332"/>
      <c r="R7" s="1332"/>
      <c r="S7" s="1332"/>
      <c r="T7" s="1332"/>
      <c r="U7" s="1332"/>
      <c r="V7" s="1332"/>
      <c r="W7" s="1332"/>
      <c r="X7" s="1332"/>
      <c r="Y7" s="1332"/>
      <c r="Z7" s="1332"/>
      <c r="AA7" s="1332"/>
      <c r="AB7" s="1332"/>
      <c r="AC7" s="1332"/>
    </row>
    <row r="8" spans="1:29" s="449" customFormat="1" ht="17.100000000000001" customHeight="1">
      <c r="A8" s="409"/>
      <c r="B8" s="409"/>
      <c r="C8" s="409"/>
      <c r="D8" s="409"/>
      <c r="E8" s="409"/>
      <c r="F8" s="413" t="s">
        <v>2981</v>
      </c>
      <c r="G8" s="1388"/>
      <c r="H8" s="1388"/>
      <c r="I8" s="1388"/>
      <c r="J8" s="1388"/>
      <c r="K8" s="1388"/>
      <c r="L8" s="410" t="s">
        <v>2807</v>
      </c>
      <c r="M8" s="1351"/>
      <c r="N8" s="1351"/>
      <c r="O8" s="1351"/>
      <c r="P8" s="1351"/>
      <c r="Q8" s="1351"/>
      <c r="R8" s="1351"/>
      <c r="S8" s="1351"/>
      <c r="T8" s="1351"/>
      <c r="U8" s="1351"/>
      <c r="V8" s="1351"/>
      <c r="W8" s="1351"/>
      <c r="X8" s="1351"/>
      <c r="Y8" s="1351"/>
      <c r="Z8" s="1351"/>
      <c r="AA8" s="1351"/>
      <c r="AB8" s="1351"/>
      <c r="AC8" s="1351"/>
    </row>
    <row r="9" spans="1:29" s="449" customFormat="1" ht="17.100000000000001" customHeight="1">
      <c r="A9" s="411" t="s">
        <v>2983</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2823</v>
      </c>
      <c r="D10" s="410" t="s">
        <v>2858</v>
      </c>
      <c r="E10" s="410"/>
      <c r="F10" s="412" t="s">
        <v>2823</v>
      </c>
      <c r="G10" s="418" t="s">
        <v>2859</v>
      </c>
      <c r="H10" s="410"/>
      <c r="I10" s="412" t="s">
        <v>2823</v>
      </c>
      <c r="J10" s="418" t="s">
        <v>2860</v>
      </c>
      <c r="K10" s="418"/>
      <c r="L10" s="412" t="s">
        <v>2823</v>
      </c>
      <c r="M10" s="418" t="s">
        <v>2861</v>
      </c>
      <c r="N10" s="409"/>
      <c r="O10" s="412" t="s">
        <v>2823</v>
      </c>
      <c r="P10" s="418" t="s">
        <v>2862</v>
      </c>
      <c r="Q10" s="418"/>
      <c r="R10" s="418"/>
      <c r="S10" s="412" t="s">
        <v>2823</v>
      </c>
      <c r="T10" s="418" t="s">
        <v>2863</v>
      </c>
      <c r="U10" s="418"/>
      <c r="V10" s="418"/>
      <c r="W10" s="418"/>
      <c r="X10" s="412" t="s">
        <v>2823</v>
      </c>
      <c r="Y10" s="418" t="s">
        <v>2864</v>
      </c>
      <c r="Z10" s="418"/>
      <c r="AA10" s="418"/>
      <c r="AB10" s="418"/>
      <c r="AC10" s="418"/>
    </row>
    <row r="11" spans="1:29" s="449" customFormat="1" ht="17.100000000000001" customHeight="1">
      <c r="A11" s="422" t="s">
        <v>2984</v>
      </c>
      <c r="B11" s="422"/>
      <c r="C11" s="422"/>
      <c r="D11" s="422"/>
      <c r="E11" s="422"/>
      <c r="F11" s="1386"/>
      <c r="G11" s="1386"/>
      <c r="H11" s="1386"/>
      <c r="I11" s="1386"/>
      <c r="J11" s="1386"/>
      <c r="K11" s="1386"/>
      <c r="L11" s="422" t="s">
        <v>2985</v>
      </c>
      <c r="M11" s="422"/>
      <c r="N11" s="422"/>
      <c r="O11" s="1386"/>
      <c r="P11" s="1386"/>
      <c r="Q11" s="1386"/>
      <c r="R11" s="1386"/>
      <c r="S11" s="1386"/>
      <c r="T11" s="1386"/>
      <c r="U11" s="422" t="s">
        <v>2940</v>
      </c>
      <c r="V11" s="422"/>
      <c r="W11" s="422"/>
      <c r="X11" s="422"/>
      <c r="Y11" s="422"/>
      <c r="Z11" s="422"/>
      <c r="AA11" s="422"/>
      <c r="AB11" s="422"/>
      <c r="AC11" s="422"/>
    </row>
    <row r="12" spans="1:29" s="449" customFormat="1" ht="17.100000000000001" customHeight="1">
      <c r="A12" s="411" t="s">
        <v>2986</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2823</v>
      </c>
      <c r="D13" s="366" t="s">
        <v>2987</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2823</v>
      </c>
      <c r="D14" s="366" t="s">
        <v>2988</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2823</v>
      </c>
      <c r="D15" s="409" t="s">
        <v>2989</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2823</v>
      </c>
      <c r="D16" s="366" t="s">
        <v>2990</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2823</v>
      </c>
      <c r="D17" s="366" t="s">
        <v>2991</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2823</v>
      </c>
      <c r="D18" s="366" t="s">
        <v>2992</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2823</v>
      </c>
      <c r="D19" s="433" t="s">
        <v>2556</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2993</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2823</v>
      </c>
      <c r="D21" s="409" t="s">
        <v>2994</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2823</v>
      </c>
      <c r="D22" s="409" t="s">
        <v>2995</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2823</v>
      </c>
      <c r="D23" s="409" t="s">
        <v>2996</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2823</v>
      </c>
      <c r="D24" s="409" t="s">
        <v>2997</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2823</v>
      </c>
      <c r="D25" s="409" t="s">
        <v>2556</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2823</v>
      </c>
      <c r="D26" s="418" t="s">
        <v>2998</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2999</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2823</v>
      </c>
      <c r="D28" s="409" t="s">
        <v>3000</v>
      </c>
      <c r="E28" s="409"/>
      <c r="F28" s="409"/>
      <c r="G28" s="366"/>
      <c r="H28" s="366"/>
      <c r="I28" s="412" t="s">
        <v>2823</v>
      </c>
      <c r="J28" s="366" t="s">
        <v>3001</v>
      </c>
      <c r="K28" s="366"/>
      <c r="L28" s="366"/>
      <c r="M28" s="366"/>
      <c r="N28" s="366"/>
      <c r="O28" s="366"/>
      <c r="P28" s="412" t="s">
        <v>2823</v>
      </c>
      <c r="Q28" s="409" t="s">
        <v>3002</v>
      </c>
      <c r="R28" s="366"/>
      <c r="S28" s="366"/>
      <c r="T28" s="366"/>
      <c r="U28" s="366"/>
      <c r="V28" s="366"/>
      <c r="W28" s="412" t="s">
        <v>2823</v>
      </c>
      <c r="X28" s="366" t="s">
        <v>3003</v>
      </c>
      <c r="Y28" s="366"/>
      <c r="Z28" s="366"/>
      <c r="AA28" s="366"/>
      <c r="AB28" s="366"/>
      <c r="AC28" s="366"/>
    </row>
    <row r="29" spans="1:29" s="449" customFormat="1" ht="17.100000000000001" customHeight="1">
      <c r="A29" s="409"/>
      <c r="B29" s="409"/>
      <c r="C29" s="412" t="s">
        <v>2823</v>
      </c>
      <c r="D29" s="409" t="s">
        <v>2556</v>
      </c>
      <c r="E29" s="409"/>
      <c r="F29" s="409"/>
      <c r="G29" s="366"/>
      <c r="H29" s="366"/>
      <c r="I29" s="412" t="s">
        <v>2823</v>
      </c>
      <c r="J29" s="366" t="s">
        <v>3004</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3005</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3006</v>
      </c>
      <c r="B31" s="409"/>
      <c r="C31" s="409"/>
      <c r="D31" s="409"/>
      <c r="E31" s="409"/>
      <c r="F31" s="367"/>
      <c r="G31" s="367"/>
      <c r="H31" s="367"/>
      <c r="I31" s="367"/>
      <c r="J31" s="1360"/>
      <c r="K31" s="1360"/>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3007</v>
      </c>
      <c r="B32" s="409"/>
      <c r="C32" s="409"/>
      <c r="D32" s="409"/>
      <c r="E32" s="409"/>
      <c r="F32" s="367"/>
      <c r="G32" s="367"/>
      <c r="H32" s="367"/>
      <c r="I32" s="367"/>
      <c r="J32" s="1360"/>
      <c r="K32" s="1360"/>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3008</v>
      </c>
      <c r="B33" s="409"/>
      <c r="C33" s="409"/>
      <c r="D33" s="409"/>
      <c r="E33" s="409"/>
      <c r="F33" s="367"/>
      <c r="G33" s="367"/>
      <c r="H33" s="367"/>
      <c r="I33" s="367"/>
      <c r="J33" s="1360"/>
      <c r="K33" s="1360"/>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3009</v>
      </c>
      <c r="B34" s="418"/>
      <c r="C34" s="418"/>
      <c r="D34" s="418"/>
      <c r="E34" s="418"/>
      <c r="F34" s="417"/>
      <c r="G34" s="367"/>
      <c r="H34" s="367"/>
      <c r="I34" s="367"/>
      <c r="J34" s="1387"/>
      <c r="K34" s="1387"/>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3010</v>
      </c>
      <c r="B35" s="411"/>
      <c r="C35" s="411"/>
      <c r="D35" s="411"/>
      <c r="E35" s="411"/>
      <c r="F35" s="411"/>
      <c r="G35" s="1382"/>
      <c r="H35" s="1382"/>
      <c r="I35" s="1382"/>
      <c r="J35" s="1382"/>
      <c r="K35" s="1382"/>
      <c r="L35" s="1382"/>
      <c r="M35" s="1382"/>
      <c r="N35" s="1382"/>
      <c r="O35" s="1382"/>
      <c r="P35" s="1382"/>
      <c r="Q35" s="1382"/>
      <c r="R35" s="1382"/>
      <c r="S35" s="1382"/>
      <c r="T35" s="1382"/>
      <c r="U35" s="1382"/>
      <c r="V35" s="411"/>
      <c r="W35" s="411"/>
      <c r="X35" s="411"/>
      <c r="Y35" s="411"/>
      <c r="Z35" s="411"/>
      <c r="AA35" s="411"/>
      <c r="AB35" s="411"/>
      <c r="AC35" s="411"/>
    </row>
    <row r="36" spans="1:51" s="449" customFormat="1" ht="17.100000000000001" customHeight="1">
      <c r="A36" s="409" t="s">
        <v>3011</v>
      </c>
      <c r="B36" s="409"/>
      <c r="C36" s="409"/>
      <c r="D36" s="409"/>
      <c r="E36" s="409"/>
      <c r="F36" s="409"/>
      <c r="G36" s="428"/>
      <c r="H36" s="428"/>
      <c r="I36" s="1352"/>
      <c r="J36" s="1352"/>
      <c r="K36" s="1352"/>
      <c r="L36" s="367" t="s">
        <v>2837</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3012</v>
      </c>
      <c r="B37" s="409"/>
      <c r="C37" s="409"/>
      <c r="D37" s="409"/>
      <c r="E37" s="409"/>
      <c r="F37" s="409"/>
      <c r="G37" s="428"/>
      <c r="H37" s="428"/>
      <c r="I37" s="1352"/>
      <c r="J37" s="1352"/>
      <c r="K37" s="1352"/>
      <c r="L37" s="367" t="s">
        <v>2837</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83" t="s">
        <v>3013</v>
      </c>
      <c r="B38" s="1383"/>
      <c r="C38" s="1383"/>
      <c r="D38" s="1383"/>
      <c r="E38" s="1383"/>
      <c r="F38" s="1383"/>
      <c r="G38" s="1383"/>
      <c r="H38" s="1384"/>
      <c r="I38" s="1384"/>
      <c r="J38" s="1384"/>
      <c r="K38" s="1384"/>
      <c r="L38" s="1384"/>
      <c r="M38" s="1384"/>
      <c r="N38" s="1384"/>
      <c r="O38" s="1384"/>
      <c r="P38" s="1384"/>
      <c r="Q38" s="1384"/>
      <c r="R38" s="1384"/>
      <c r="S38" s="1384"/>
      <c r="T38" s="1384"/>
      <c r="U38" s="1384"/>
      <c r="V38" s="1384"/>
      <c r="W38" s="1384"/>
      <c r="X38" s="1384"/>
      <c r="Y38" s="1384"/>
      <c r="Z38" s="1384"/>
      <c r="AA38" s="1384"/>
      <c r="AB38" s="1384"/>
      <c r="AC38" s="1384"/>
      <c r="AT38" s="452"/>
      <c r="AU38" s="452"/>
      <c r="AV38" s="452"/>
      <c r="AW38" s="452" t="s">
        <v>3014</v>
      </c>
      <c r="AX38" s="452"/>
      <c r="AY38" s="452"/>
    </row>
    <row r="39" spans="1:51" s="449" customFormat="1" ht="17.100000000000001" customHeight="1">
      <c r="A39" s="417"/>
      <c r="B39" s="417"/>
      <c r="C39" s="417"/>
      <c r="D39" s="417"/>
      <c r="E39" s="417"/>
      <c r="F39" s="417"/>
      <c r="G39" s="417"/>
      <c r="H39" s="1385"/>
      <c r="I39" s="1385"/>
      <c r="J39" s="1385"/>
      <c r="K39" s="1385"/>
      <c r="L39" s="1385"/>
      <c r="M39" s="1385"/>
      <c r="N39" s="1385"/>
      <c r="O39" s="1385"/>
      <c r="P39" s="1385"/>
      <c r="Q39" s="1385"/>
      <c r="R39" s="1385"/>
      <c r="S39" s="1385"/>
      <c r="T39" s="1385"/>
      <c r="U39" s="1385"/>
      <c r="V39" s="1385"/>
      <c r="W39" s="1385"/>
      <c r="X39" s="1385"/>
      <c r="Y39" s="1385"/>
      <c r="Z39" s="1385"/>
      <c r="AA39" s="1385"/>
      <c r="AB39" s="1385"/>
      <c r="AC39" s="1385"/>
    </row>
    <row r="40" spans="1:51" s="449" customFormat="1" ht="17.100000000000001" customHeight="1">
      <c r="A40" s="411" t="s">
        <v>3015</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76" t="s">
        <v>4505</v>
      </c>
      <c r="B41" s="1376"/>
      <c r="C41" s="1376"/>
      <c r="D41" s="1376"/>
      <c r="E41" s="1376"/>
      <c r="F41" s="1376"/>
      <c r="G41" s="1376"/>
      <c r="H41" s="1376"/>
      <c r="I41" s="1376"/>
      <c r="J41" s="1376"/>
      <c r="K41" s="1376"/>
      <c r="L41" s="1376"/>
      <c r="M41" s="1376"/>
      <c r="N41" s="1376"/>
      <c r="O41" s="1376"/>
      <c r="P41" s="1376"/>
      <c r="Q41" s="1376"/>
      <c r="R41" s="1376"/>
      <c r="S41" s="1376"/>
      <c r="T41" s="1376"/>
      <c r="U41" s="1376"/>
      <c r="V41" s="1376"/>
      <c r="W41" s="1376"/>
      <c r="X41" s="1376"/>
      <c r="Y41" s="1376"/>
      <c r="Z41" s="1376"/>
      <c r="AA41" s="1376"/>
      <c r="AB41" s="1376"/>
      <c r="AC41" s="1376"/>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2823</v>
      </c>
      <c r="W42" s="409" t="s">
        <v>2942</v>
      </c>
      <c r="X42" s="348" t="str">
        <f>IF(V42="■","□","■")</f>
        <v>■</v>
      </c>
      <c r="Y42" s="409" t="s">
        <v>2943</v>
      </c>
      <c r="Z42" s="429"/>
      <c r="AA42" s="429"/>
      <c r="AB42" s="429"/>
      <c r="AC42" s="429"/>
      <c r="AD42" s="453"/>
      <c r="AE42" s="453"/>
      <c r="AF42" s="453"/>
    </row>
    <row r="43" spans="1:51" s="449" customFormat="1" ht="17.100000000000001" customHeight="1">
      <c r="A43" s="409" t="s">
        <v>4482</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2823</v>
      </c>
      <c r="C44" s="1380" t="s">
        <v>4483</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429"/>
      <c r="AD44" s="453"/>
      <c r="AE44" s="453"/>
      <c r="AF44" s="453"/>
    </row>
    <row r="45" spans="1:51" s="449" customFormat="1" ht="17.100000000000001" customHeight="1">
      <c r="A45" s="409"/>
      <c r="B45" s="429"/>
      <c r="C45" s="1380"/>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429"/>
      <c r="AD45" s="453"/>
      <c r="AE45" s="453"/>
      <c r="AF45" s="453"/>
    </row>
    <row r="46" spans="1:51" s="449" customFormat="1" ht="17.100000000000001" customHeight="1">
      <c r="A46" s="409"/>
      <c r="B46" s="412" t="s">
        <v>2823</v>
      </c>
      <c r="C46" s="1380" t="s">
        <v>4484</v>
      </c>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429"/>
      <c r="AD46" s="453"/>
      <c r="AE46" s="453"/>
      <c r="AF46" s="453"/>
    </row>
    <row r="47" spans="1:51" s="449" customFormat="1" ht="17.100000000000001" customHeight="1">
      <c r="A47" s="409"/>
      <c r="B47" s="429"/>
      <c r="C47" s="1380"/>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429"/>
      <c r="AD47" s="453"/>
      <c r="AE47" s="453"/>
      <c r="AF47" s="453"/>
    </row>
    <row r="48" spans="1:51" s="449" customFormat="1" ht="17.100000000000001" customHeight="1">
      <c r="A48" s="409"/>
      <c r="B48" s="1380" t="s">
        <v>4485</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429"/>
      <c r="AD48" s="453"/>
      <c r="AE48" s="453"/>
      <c r="AF48" s="453"/>
    </row>
    <row r="49" spans="1:32" s="449" customFormat="1" ht="17.100000000000001" customHeight="1">
      <c r="A49" s="409"/>
      <c r="B49" s="1380"/>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1380"/>
      <c r="AC49" s="429"/>
      <c r="AD49" s="453"/>
      <c r="AE49" s="453"/>
      <c r="AF49" s="453"/>
    </row>
    <row r="50" spans="1:32" s="449" customFormat="1" ht="17.100000000000001" customHeight="1">
      <c r="A50" s="409"/>
      <c r="B50" s="429"/>
      <c r="C50" s="429" t="s">
        <v>4486</v>
      </c>
      <c r="D50" s="429"/>
      <c r="E50" s="429"/>
      <c r="F50" s="1381"/>
      <c r="G50" s="1381"/>
      <c r="H50" s="1381"/>
      <c r="I50" s="1381"/>
      <c r="J50" s="1381"/>
      <c r="K50" s="1381"/>
      <c r="L50" s="1381"/>
      <c r="M50" s="1381"/>
      <c r="N50" s="1381"/>
      <c r="O50" s="1381"/>
      <c r="P50" s="1381"/>
      <c r="Q50" s="1381"/>
      <c r="R50" s="1381"/>
      <c r="S50" s="1381"/>
      <c r="T50" s="1381"/>
      <c r="U50" s="1381"/>
      <c r="V50" s="1381"/>
      <c r="W50" s="1381"/>
      <c r="X50" s="348"/>
      <c r="Y50" s="409"/>
      <c r="Z50" s="429"/>
      <c r="AA50" s="429"/>
      <c r="AB50" s="429"/>
      <c r="AC50" s="429"/>
      <c r="AD50" s="453"/>
      <c r="AE50" s="453"/>
      <c r="AF50" s="453"/>
    </row>
    <row r="51" spans="1:32" s="449" customFormat="1" ht="17.100000000000001" customHeight="1">
      <c r="A51" s="409"/>
      <c r="B51" s="429"/>
      <c r="C51" s="429" t="s">
        <v>4487</v>
      </c>
      <c r="D51" s="429"/>
      <c r="E51" s="429"/>
      <c r="F51" s="429"/>
      <c r="G51" s="429"/>
      <c r="H51" s="429"/>
      <c r="I51" s="409"/>
      <c r="J51" s="409"/>
      <c r="K51" s="409"/>
      <c r="L51" s="409"/>
      <c r="M51" s="409"/>
      <c r="N51" s="409" t="s">
        <v>16</v>
      </c>
      <c r="O51" s="1333"/>
      <c r="P51" s="1333"/>
      <c r="Q51" s="1333"/>
      <c r="R51" s="1333"/>
      <c r="S51" s="1333"/>
      <c r="T51" s="1333"/>
      <c r="U51" s="1333"/>
      <c r="V51" s="1333"/>
      <c r="W51" s="1333"/>
      <c r="X51" s="348" t="s">
        <v>17</v>
      </c>
      <c r="Y51" s="409"/>
      <c r="Z51" s="429"/>
      <c r="AA51" s="429"/>
      <c r="AB51" s="429"/>
      <c r="AC51" s="429"/>
      <c r="AD51" s="453"/>
      <c r="AE51" s="453"/>
      <c r="AF51" s="453"/>
    </row>
    <row r="52" spans="1:32" s="449" customFormat="1" ht="17.100000000000001" customHeight="1">
      <c r="A52" s="1377" t="s">
        <v>4477</v>
      </c>
      <c r="B52" s="1378"/>
      <c r="C52" s="1378"/>
      <c r="D52" s="1378"/>
      <c r="E52" s="1378"/>
      <c r="F52" s="1378"/>
      <c r="G52" s="1378"/>
      <c r="H52" s="1378"/>
      <c r="I52" s="1377"/>
      <c r="J52" s="1377"/>
      <c r="K52" s="1377"/>
      <c r="L52" s="1377"/>
      <c r="M52" s="1377"/>
      <c r="N52" s="1377"/>
      <c r="O52" s="1377"/>
      <c r="P52" s="1377"/>
      <c r="Q52" s="1377"/>
      <c r="R52" s="1377"/>
      <c r="S52" s="1377"/>
      <c r="T52" s="1377"/>
      <c r="U52" s="1377"/>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2823</v>
      </c>
      <c r="W53" s="409" t="s">
        <v>2942</v>
      </c>
      <c r="X53" s="348" t="str">
        <f>IF(V53="■","□","■")</f>
        <v>■</v>
      </c>
      <c r="Y53" s="409" t="s">
        <v>2943</v>
      </c>
      <c r="Z53" s="429"/>
      <c r="AA53" s="429"/>
      <c r="AB53" s="429"/>
      <c r="AC53" s="429"/>
      <c r="AD53" s="453"/>
      <c r="AE53" s="453"/>
      <c r="AF53" s="453"/>
    </row>
    <row r="54" spans="1:32" s="449" customFormat="1" ht="17.100000000000001" customHeight="1">
      <c r="A54" s="409" t="s">
        <v>4478</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79"/>
      <c r="G55" s="1379"/>
      <c r="H55" s="1379"/>
      <c r="I55" s="1379"/>
      <c r="J55" s="1379"/>
      <c r="K55" s="1379"/>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4479</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22"/>
      <c r="G57" s="1222"/>
      <c r="H57" s="1222"/>
      <c r="I57" s="1222"/>
      <c r="J57" s="1222"/>
      <c r="K57" s="1222"/>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4480</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2823</v>
      </c>
      <c r="C59" s="409" t="s">
        <v>3016</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2823</v>
      </c>
      <c r="C60" s="409" t="s">
        <v>3017</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4481</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22"/>
      <c r="G62" s="1222"/>
      <c r="H62" s="1222"/>
      <c r="I62" s="1222"/>
      <c r="J62" s="1222"/>
      <c r="K62" s="1222"/>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3018</v>
      </c>
      <c r="B64" s="411"/>
      <c r="C64" s="411"/>
      <c r="D64" s="411"/>
      <c r="E64" s="411"/>
      <c r="F64" s="411"/>
      <c r="G64" s="411"/>
      <c r="H64" s="411"/>
      <c r="I64" s="411"/>
      <c r="J64" s="411"/>
      <c r="K64" s="451" t="s">
        <v>2568</v>
      </c>
      <c r="L64" s="385" t="s">
        <v>3019</v>
      </c>
      <c r="M64" s="385"/>
      <c r="N64" s="385"/>
      <c r="O64" s="411" t="s">
        <v>2842</v>
      </c>
      <c r="P64" s="411" t="s">
        <v>2867</v>
      </c>
      <c r="Q64" s="411"/>
      <c r="R64" s="411"/>
      <c r="S64" s="411"/>
      <c r="T64" s="411"/>
      <c r="U64" s="411" t="s">
        <v>2842</v>
      </c>
      <c r="V64" s="411" t="s">
        <v>3020</v>
      </c>
      <c r="W64" s="411"/>
      <c r="X64" s="411"/>
      <c r="Y64" s="411"/>
      <c r="Z64" s="411" t="s">
        <v>2869</v>
      </c>
      <c r="AA64" s="411"/>
      <c r="AB64" s="411"/>
      <c r="AC64" s="411"/>
    </row>
    <row r="65" spans="1:29" s="449" customFormat="1" ht="17.100000000000001" customHeight="1">
      <c r="A65" s="409" t="s">
        <v>3021</v>
      </c>
      <c r="B65" s="409"/>
      <c r="C65" s="409"/>
      <c r="D65" s="409"/>
      <c r="E65" s="409"/>
      <c r="F65" s="460" t="s">
        <v>2806</v>
      </c>
      <c r="G65" s="1360"/>
      <c r="H65" s="1360"/>
      <c r="I65" s="1360"/>
      <c r="J65" s="409" t="s">
        <v>3022</v>
      </c>
      <c r="K65" s="409" t="s">
        <v>2842</v>
      </c>
      <c r="L65" s="1375"/>
      <c r="M65" s="1375"/>
      <c r="N65" s="1375"/>
      <c r="O65" s="409" t="s">
        <v>2842</v>
      </c>
      <c r="P65" s="1336"/>
      <c r="Q65" s="1336"/>
      <c r="R65" s="1336"/>
      <c r="S65" s="1336"/>
      <c r="T65" s="1336"/>
      <c r="U65" s="409" t="s">
        <v>2842</v>
      </c>
      <c r="V65" s="1337" t="str">
        <f t="shared" ref="V65:V79" si="0">IF(L65="","",L65+P65)</f>
        <v/>
      </c>
      <c r="W65" s="1337"/>
      <c r="X65" s="1337"/>
      <c r="Y65" s="1337"/>
      <c r="Z65" s="409" t="s">
        <v>3023</v>
      </c>
      <c r="AA65" s="461"/>
      <c r="AB65" s="461"/>
      <c r="AC65" s="409"/>
    </row>
    <row r="66" spans="1:29" s="449" customFormat="1" ht="17.100000000000001" customHeight="1">
      <c r="A66" s="409"/>
      <c r="B66" s="409"/>
      <c r="C66" s="409"/>
      <c r="D66" s="409"/>
      <c r="E66" s="409"/>
      <c r="F66" s="460" t="s">
        <v>2806</v>
      </c>
      <c r="G66" s="1360"/>
      <c r="H66" s="1360"/>
      <c r="I66" s="1360"/>
      <c r="J66" s="409" t="s">
        <v>3022</v>
      </c>
      <c r="K66" s="409" t="s">
        <v>2842</v>
      </c>
      <c r="L66" s="1375"/>
      <c r="M66" s="1375"/>
      <c r="N66" s="1375"/>
      <c r="O66" s="409" t="s">
        <v>2842</v>
      </c>
      <c r="P66" s="1336"/>
      <c r="Q66" s="1336"/>
      <c r="R66" s="1336"/>
      <c r="S66" s="1336"/>
      <c r="T66" s="1336"/>
      <c r="U66" s="409" t="s">
        <v>2842</v>
      </c>
      <c r="V66" s="1337" t="str">
        <f t="shared" si="0"/>
        <v/>
      </c>
      <c r="W66" s="1337"/>
      <c r="X66" s="1337"/>
      <c r="Y66" s="1337"/>
      <c r="Z66" s="409" t="s">
        <v>3023</v>
      </c>
      <c r="AA66" s="461"/>
      <c r="AB66" s="461"/>
      <c r="AC66" s="409"/>
    </row>
    <row r="67" spans="1:29" s="449" customFormat="1" ht="17.100000000000001" customHeight="1">
      <c r="A67" s="409"/>
      <c r="B67" s="409"/>
      <c r="C67" s="409"/>
      <c r="D67" s="409"/>
      <c r="E67" s="409"/>
      <c r="F67" s="460" t="s">
        <v>2806</v>
      </c>
      <c r="G67" s="1360"/>
      <c r="H67" s="1360"/>
      <c r="I67" s="1360"/>
      <c r="J67" s="409" t="s">
        <v>3022</v>
      </c>
      <c r="K67" s="409" t="s">
        <v>2842</v>
      </c>
      <c r="L67" s="1375"/>
      <c r="M67" s="1375"/>
      <c r="N67" s="1375"/>
      <c r="O67" s="409" t="s">
        <v>2842</v>
      </c>
      <c r="P67" s="1336"/>
      <c r="Q67" s="1336"/>
      <c r="R67" s="1336"/>
      <c r="S67" s="1336"/>
      <c r="T67" s="1336"/>
      <c r="U67" s="409" t="s">
        <v>2842</v>
      </c>
      <c r="V67" s="1337" t="str">
        <f t="shared" si="0"/>
        <v/>
      </c>
      <c r="W67" s="1337"/>
      <c r="X67" s="1337"/>
      <c r="Y67" s="1337"/>
      <c r="Z67" s="409" t="s">
        <v>3023</v>
      </c>
      <c r="AA67" s="461"/>
      <c r="AB67" s="461"/>
      <c r="AC67" s="409"/>
    </row>
    <row r="68" spans="1:29" s="449" customFormat="1" ht="17.100000000000001" customHeight="1">
      <c r="A68" s="409"/>
      <c r="B68" s="409"/>
      <c r="C68" s="409"/>
      <c r="D68" s="409"/>
      <c r="E68" s="409"/>
      <c r="F68" s="460" t="s">
        <v>2806</v>
      </c>
      <c r="G68" s="1360"/>
      <c r="H68" s="1360"/>
      <c r="I68" s="1360"/>
      <c r="J68" s="409" t="s">
        <v>3022</v>
      </c>
      <c r="K68" s="409" t="s">
        <v>2842</v>
      </c>
      <c r="L68" s="1375"/>
      <c r="M68" s="1375"/>
      <c r="N68" s="1375"/>
      <c r="O68" s="409" t="s">
        <v>2842</v>
      </c>
      <c r="P68" s="1336"/>
      <c r="Q68" s="1336"/>
      <c r="R68" s="1336"/>
      <c r="S68" s="1336"/>
      <c r="T68" s="1336"/>
      <c r="U68" s="409" t="s">
        <v>2842</v>
      </c>
      <c r="V68" s="1337" t="str">
        <f t="shared" si="0"/>
        <v/>
      </c>
      <c r="W68" s="1337"/>
      <c r="X68" s="1337"/>
      <c r="Y68" s="1337"/>
      <c r="Z68" s="409" t="s">
        <v>3023</v>
      </c>
      <c r="AA68" s="461"/>
      <c r="AB68" s="461"/>
      <c r="AC68" s="409"/>
    </row>
    <row r="69" spans="1:29" s="449" customFormat="1" ht="16.5" customHeight="1">
      <c r="A69" s="409"/>
      <c r="B69" s="409"/>
      <c r="C69" s="409"/>
      <c r="D69" s="409"/>
      <c r="E69" s="409"/>
      <c r="F69" s="460" t="s">
        <v>2806</v>
      </c>
      <c r="G69" s="1360"/>
      <c r="H69" s="1360"/>
      <c r="I69" s="1360"/>
      <c r="J69" s="409" t="s">
        <v>3022</v>
      </c>
      <c r="K69" s="409" t="s">
        <v>2842</v>
      </c>
      <c r="L69" s="1375"/>
      <c r="M69" s="1375"/>
      <c r="N69" s="1375"/>
      <c r="O69" s="409" t="s">
        <v>2842</v>
      </c>
      <c r="P69" s="1336"/>
      <c r="Q69" s="1336"/>
      <c r="R69" s="1336"/>
      <c r="S69" s="1336"/>
      <c r="T69" s="1336"/>
      <c r="U69" s="409" t="s">
        <v>2842</v>
      </c>
      <c r="V69" s="1337" t="str">
        <f t="shared" si="0"/>
        <v/>
      </c>
      <c r="W69" s="1337"/>
      <c r="X69" s="1337"/>
      <c r="Y69" s="1337"/>
      <c r="Z69" s="409" t="s">
        <v>3023</v>
      </c>
      <c r="AA69" s="461"/>
      <c r="AB69" s="461"/>
      <c r="AC69" s="409"/>
    </row>
    <row r="70" spans="1:29" s="449" customFormat="1" ht="17.100000000000001" customHeight="1">
      <c r="A70" s="409"/>
      <c r="B70" s="409"/>
      <c r="C70" s="409"/>
      <c r="D70" s="409"/>
      <c r="E70" s="409"/>
      <c r="F70" s="460" t="s">
        <v>2806</v>
      </c>
      <c r="G70" s="1360"/>
      <c r="H70" s="1360"/>
      <c r="I70" s="1360"/>
      <c r="J70" s="409" t="s">
        <v>3022</v>
      </c>
      <c r="K70" s="409" t="s">
        <v>2842</v>
      </c>
      <c r="L70" s="1375"/>
      <c r="M70" s="1375"/>
      <c r="N70" s="1375"/>
      <c r="O70" s="409" t="s">
        <v>2842</v>
      </c>
      <c r="P70" s="1336"/>
      <c r="Q70" s="1336"/>
      <c r="R70" s="1336"/>
      <c r="S70" s="1336"/>
      <c r="T70" s="1336"/>
      <c r="U70" s="409" t="s">
        <v>2842</v>
      </c>
      <c r="V70" s="1337" t="str">
        <f t="shared" si="0"/>
        <v/>
      </c>
      <c r="W70" s="1337"/>
      <c r="X70" s="1337"/>
      <c r="Y70" s="1337"/>
      <c r="Z70" s="409" t="s">
        <v>3023</v>
      </c>
      <c r="AA70" s="461"/>
      <c r="AB70" s="461"/>
      <c r="AC70" s="409"/>
    </row>
    <row r="71" spans="1:29" s="449" customFormat="1" ht="17.100000000000001" hidden="1" customHeight="1" outlineLevel="1">
      <c r="A71" s="409"/>
      <c r="B71" s="409"/>
      <c r="C71" s="409"/>
      <c r="D71" s="409"/>
      <c r="E71" s="409"/>
      <c r="F71" s="460" t="s">
        <v>2806</v>
      </c>
      <c r="G71" s="1360"/>
      <c r="H71" s="1360"/>
      <c r="I71" s="1360"/>
      <c r="J71" s="409" t="s">
        <v>3022</v>
      </c>
      <c r="K71" s="409" t="s">
        <v>2842</v>
      </c>
      <c r="L71" s="1375"/>
      <c r="M71" s="1375"/>
      <c r="N71" s="1375"/>
      <c r="O71" s="409" t="s">
        <v>2842</v>
      </c>
      <c r="P71" s="1336"/>
      <c r="Q71" s="1336"/>
      <c r="R71" s="1336"/>
      <c r="S71" s="1336"/>
      <c r="T71" s="1336"/>
      <c r="U71" s="409" t="s">
        <v>2842</v>
      </c>
      <c r="V71" s="1337" t="str">
        <f t="shared" si="0"/>
        <v/>
      </c>
      <c r="W71" s="1337"/>
      <c r="X71" s="1337"/>
      <c r="Y71" s="1337"/>
      <c r="Z71" s="409" t="s">
        <v>3023</v>
      </c>
      <c r="AA71" s="461"/>
      <c r="AB71" s="461"/>
      <c r="AC71" s="409"/>
    </row>
    <row r="72" spans="1:29" s="449" customFormat="1" ht="17.100000000000001" hidden="1" customHeight="1" outlineLevel="1">
      <c r="A72" s="409"/>
      <c r="B72" s="409"/>
      <c r="C72" s="409"/>
      <c r="D72" s="409"/>
      <c r="E72" s="409"/>
      <c r="F72" s="460" t="s">
        <v>2806</v>
      </c>
      <c r="G72" s="1360"/>
      <c r="H72" s="1360"/>
      <c r="I72" s="1360"/>
      <c r="J72" s="409" t="s">
        <v>3022</v>
      </c>
      <c r="K72" s="409" t="s">
        <v>2842</v>
      </c>
      <c r="L72" s="1375"/>
      <c r="M72" s="1375"/>
      <c r="N72" s="1375"/>
      <c r="O72" s="409" t="s">
        <v>2842</v>
      </c>
      <c r="P72" s="1336"/>
      <c r="Q72" s="1336"/>
      <c r="R72" s="1336"/>
      <c r="S72" s="1336"/>
      <c r="T72" s="1336"/>
      <c r="U72" s="409" t="s">
        <v>2842</v>
      </c>
      <c r="V72" s="1337" t="str">
        <f t="shared" si="0"/>
        <v/>
      </c>
      <c r="W72" s="1337"/>
      <c r="X72" s="1337"/>
      <c r="Y72" s="1337"/>
      <c r="Z72" s="409" t="s">
        <v>3023</v>
      </c>
      <c r="AA72" s="461"/>
      <c r="AB72" s="461"/>
      <c r="AC72" s="409"/>
    </row>
    <row r="73" spans="1:29" s="449" customFormat="1" ht="17.100000000000001" hidden="1" customHeight="1" outlineLevel="1">
      <c r="A73" s="409"/>
      <c r="B73" s="409"/>
      <c r="C73" s="409"/>
      <c r="D73" s="409"/>
      <c r="E73" s="409"/>
      <c r="F73" s="460" t="s">
        <v>2806</v>
      </c>
      <c r="G73" s="1360"/>
      <c r="H73" s="1360"/>
      <c r="I73" s="1360"/>
      <c r="J73" s="409" t="s">
        <v>3022</v>
      </c>
      <c r="K73" s="409" t="s">
        <v>2842</v>
      </c>
      <c r="L73" s="1375"/>
      <c r="M73" s="1375"/>
      <c r="N73" s="1375"/>
      <c r="O73" s="409" t="s">
        <v>2842</v>
      </c>
      <c r="P73" s="1336"/>
      <c r="Q73" s="1336"/>
      <c r="R73" s="1336"/>
      <c r="S73" s="1336"/>
      <c r="T73" s="1336"/>
      <c r="U73" s="409" t="s">
        <v>2842</v>
      </c>
      <c r="V73" s="1337" t="str">
        <f t="shared" si="0"/>
        <v/>
      </c>
      <c r="W73" s="1337"/>
      <c r="X73" s="1337"/>
      <c r="Y73" s="1337"/>
      <c r="Z73" s="409" t="s">
        <v>3023</v>
      </c>
      <c r="AA73" s="461"/>
      <c r="AB73" s="461"/>
      <c r="AC73" s="409"/>
    </row>
    <row r="74" spans="1:29" s="449" customFormat="1" ht="17.100000000000001" hidden="1" customHeight="1" outlineLevel="1">
      <c r="A74" s="409"/>
      <c r="B74" s="409"/>
      <c r="C74" s="409"/>
      <c r="D74" s="409"/>
      <c r="E74" s="409"/>
      <c r="F74" s="460" t="s">
        <v>2806</v>
      </c>
      <c r="G74" s="1360"/>
      <c r="H74" s="1360"/>
      <c r="I74" s="1360"/>
      <c r="J74" s="409" t="s">
        <v>3022</v>
      </c>
      <c r="K74" s="409" t="s">
        <v>2842</v>
      </c>
      <c r="L74" s="1375"/>
      <c r="M74" s="1375"/>
      <c r="N74" s="1375"/>
      <c r="O74" s="409" t="s">
        <v>2842</v>
      </c>
      <c r="P74" s="1336"/>
      <c r="Q74" s="1336"/>
      <c r="R74" s="1336"/>
      <c r="S74" s="1336"/>
      <c r="T74" s="1336"/>
      <c r="U74" s="409" t="s">
        <v>2842</v>
      </c>
      <c r="V74" s="1337" t="str">
        <f t="shared" si="0"/>
        <v/>
      </c>
      <c r="W74" s="1337"/>
      <c r="X74" s="1337"/>
      <c r="Y74" s="1337"/>
      <c r="Z74" s="409" t="s">
        <v>3023</v>
      </c>
      <c r="AA74" s="461"/>
      <c r="AB74" s="461"/>
      <c r="AC74" s="409"/>
    </row>
    <row r="75" spans="1:29" s="449" customFormat="1" ht="17.100000000000001" hidden="1" customHeight="1" outlineLevel="1">
      <c r="A75" s="409"/>
      <c r="B75" s="409"/>
      <c r="C75" s="409"/>
      <c r="D75" s="409"/>
      <c r="E75" s="409"/>
      <c r="F75" s="460" t="s">
        <v>2806</v>
      </c>
      <c r="G75" s="1360"/>
      <c r="H75" s="1360"/>
      <c r="I75" s="1360"/>
      <c r="J75" s="409" t="s">
        <v>3022</v>
      </c>
      <c r="K75" s="409" t="s">
        <v>2842</v>
      </c>
      <c r="L75" s="1375"/>
      <c r="M75" s="1375"/>
      <c r="N75" s="1375"/>
      <c r="O75" s="409" t="s">
        <v>2842</v>
      </c>
      <c r="P75" s="1336"/>
      <c r="Q75" s="1336"/>
      <c r="R75" s="1336"/>
      <c r="S75" s="1336"/>
      <c r="T75" s="1336"/>
      <c r="U75" s="409" t="s">
        <v>2842</v>
      </c>
      <c r="V75" s="1337" t="str">
        <f t="shared" si="0"/>
        <v/>
      </c>
      <c r="W75" s="1337"/>
      <c r="X75" s="1337"/>
      <c r="Y75" s="1337"/>
      <c r="Z75" s="409" t="s">
        <v>3023</v>
      </c>
      <c r="AA75" s="461"/>
      <c r="AB75" s="461"/>
      <c r="AC75" s="409"/>
    </row>
    <row r="76" spans="1:29" s="449" customFormat="1" ht="17.100000000000001" hidden="1" customHeight="1" outlineLevel="1">
      <c r="A76" s="409"/>
      <c r="B76" s="409"/>
      <c r="C76" s="409"/>
      <c r="D76" s="409"/>
      <c r="E76" s="409"/>
      <c r="F76" s="460" t="s">
        <v>2806</v>
      </c>
      <c r="G76" s="1360"/>
      <c r="H76" s="1360"/>
      <c r="I76" s="1360"/>
      <c r="J76" s="409" t="s">
        <v>3022</v>
      </c>
      <c r="K76" s="409" t="s">
        <v>2842</v>
      </c>
      <c r="L76" s="1375"/>
      <c r="M76" s="1375"/>
      <c r="N76" s="1375"/>
      <c r="O76" s="409" t="s">
        <v>2842</v>
      </c>
      <c r="P76" s="1336"/>
      <c r="Q76" s="1336"/>
      <c r="R76" s="1336"/>
      <c r="S76" s="1336"/>
      <c r="T76" s="1336"/>
      <c r="U76" s="409" t="s">
        <v>2842</v>
      </c>
      <c r="V76" s="1337" t="str">
        <f t="shared" si="0"/>
        <v/>
      </c>
      <c r="W76" s="1337"/>
      <c r="X76" s="1337"/>
      <c r="Y76" s="1337"/>
      <c r="Z76" s="409" t="s">
        <v>3023</v>
      </c>
      <c r="AA76" s="461"/>
      <c r="AB76" s="461"/>
      <c r="AC76" s="409"/>
    </row>
    <row r="77" spans="1:29" s="449" customFormat="1" ht="17.100000000000001" hidden="1" customHeight="1" outlineLevel="1">
      <c r="A77" s="409"/>
      <c r="B77" s="409"/>
      <c r="C77" s="409"/>
      <c r="D77" s="409"/>
      <c r="E77" s="409"/>
      <c r="F77" s="460" t="s">
        <v>2806</v>
      </c>
      <c r="G77" s="1360"/>
      <c r="H77" s="1360"/>
      <c r="I77" s="1360"/>
      <c r="J77" s="409" t="s">
        <v>3022</v>
      </c>
      <c r="K77" s="409" t="s">
        <v>2842</v>
      </c>
      <c r="L77" s="1375"/>
      <c r="M77" s="1375"/>
      <c r="N77" s="1375"/>
      <c r="O77" s="409" t="s">
        <v>2842</v>
      </c>
      <c r="P77" s="1336"/>
      <c r="Q77" s="1336"/>
      <c r="R77" s="1336"/>
      <c r="S77" s="1336"/>
      <c r="T77" s="1336"/>
      <c r="U77" s="409" t="s">
        <v>2842</v>
      </c>
      <c r="V77" s="1337" t="str">
        <f t="shared" si="0"/>
        <v/>
      </c>
      <c r="W77" s="1337"/>
      <c r="X77" s="1337"/>
      <c r="Y77" s="1337"/>
      <c r="Z77" s="409" t="s">
        <v>3023</v>
      </c>
      <c r="AA77" s="461"/>
      <c r="AB77" s="461"/>
      <c r="AC77" s="409"/>
    </row>
    <row r="78" spans="1:29" s="449" customFormat="1" ht="17.100000000000001" hidden="1" customHeight="1" outlineLevel="1">
      <c r="A78" s="409"/>
      <c r="B78" s="409"/>
      <c r="C78" s="409"/>
      <c r="D78" s="409"/>
      <c r="E78" s="409"/>
      <c r="F78" s="460" t="s">
        <v>2806</v>
      </c>
      <c r="G78" s="1360"/>
      <c r="H78" s="1360"/>
      <c r="I78" s="1360"/>
      <c r="J78" s="409" t="s">
        <v>3022</v>
      </c>
      <c r="K78" s="409" t="s">
        <v>2842</v>
      </c>
      <c r="L78" s="1375"/>
      <c r="M78" s="1375"/>
      <c r="N78" s="1375"/>
      <c r="O78" s="409" t="s">
        <v>2842</v>
      </c>
      <c r="P78" s="1336"/>
      <c r="Q78" s="1336"/>
      <c r="R78" s="1336"/>
      <c r="S78" s="1336"/>
      <c r="T78" s="1336"/>
      <c r="U78" s="409" t="s">
        <v>2842</v>
      </c>
      <c r="V78" s="1337" t="str">
        <f t="shared" si="0"/>
        <v/>
      </c>
      <c r="W78" s="1337"/>
      <c r="X78" s="1337"/>
      <c r="Y78" s="1337"/>
      <c r="Z78" s="409" t="s">
        <v>3023</v>
      </c>
      <c r="AA78" s="461"/>
      <c r="AB78" s="461"/>
      <c r="AC78" s="409"/>
    </row>
    <row r="79" spans="1:29" s="449" customFormat="1" ht="17.100000000000001" hidden="1" customHeight="1" outlineLevel="1">
      <c r="A79" s="409"/>
      <c r="B79" s="409"/>
      <c r="C79" s="409"/>
      <c r="D79" s="409"/>
      <c r="E79" s="409"/>
      <c r="F79" s="460" t="s">
        <v>2806</v>
      </c>
      <c r="G79" s="1360"/>
      <c r="H79" s="1360"/>
      <c r="I79" s="1360"/>
      <c r="J79" s="409" t="s">
        <v>3022</v>
      </c>
      <c r="K79" s="409" t="s">
        <v>2842</v>
      </c>
      <c r="L79" s="1375"/>
      <c r="M79" s="1375"/>
      <c r="N79" s="1375"/>
      <c r="O79" s="409" t="s">
        <v>2842</v>
      </c>
      <c r="P79" s="1336"/>
      <c r="Q79" s="1336"/>
      <c r="R79" s="1336"/>
      <c r="S79" s="1336"/>
      <c r="T79" s="1336"/>
      <c r="U79" s="409" t="s">
        <v>2842</v>
      </c>
      <c r="V79" s="1337" t="str">
        <f t="shared" si="0"/>
        <v/>
      </c>
      <c r="W79" s="1337"/>
      <c r="X79" s="1337"/>
      <c r="Y79" s="1337"/>
      <c r="Z79" s="409" t="s">
        <v>3023</v>
      </c>
      <c r="AA79" s="461"/>
      <c r="AB79" s="461"/>
      <c r="AC79" s="409"/>
    </row>
    <row r="80" spans="1:29" s="449" customFormat="1" ht="17.100000000000001" customHeight="1" collapsed="1">
      <c r="A80" s="418" t="s">
        <v>3024</v>
      </c>
      <c r="B80" s="418"/>
      <c r="C80" s="418"/>
      <c r="D80" s="418"/>
      <c r="E80" s="418"/>
      <c r="F80" s="418"/>
      <c r="G80" s="418"/>
      <c r="H80" s="418"/>
      <c r="I80" s="418"/>
      <c r="J80" s="418"/>
      <c r="K80" s="462" t="s">
        <v>2568</v>
      </c>
      <c r="L80" s="1374">
        <f>SUM(L65:N79)</f>
        <v>0</v>
      </c>
      <c r="M80" s="1374"/>
      <c r="N80" s="1374"/>
      <c r="O80" s="418" t="s">
        <v>2842</v>
      </c>
      <c r="P80" s="1374">
        <f>SUM(P65:T79)</f>
        <v>0</v>
      </c>
      <c r="Q80" s="1374"/>
      <c r="R80" s="1374"/>
      <c r="S80" s="1374"/>
      <c r="T80" s="1374"/>
      <c r="U80" s="418" t="s">
        <v>2842</v>
      </c>
      <c r="V80" s="1374">
        <f>SUM(V65:Y79)</f>
        <v>0</v>
      </c>
      <c r="W80" s="1374"/>
      <c r="X80" s="1374"/>
      <c r="Y80" s="1374"/>
      <c r="Z80" s="418" t="s">
        <v>3023</v>
      </c>
      <c r="AA80" s="463"/>
      <c r="AB80" s="463"/>
      <c r="AC80" s="418"/>
    </row>
    <row r="81" spans="1:29" s="449" customFormat="1" ht="17.100000000000001" customHeight="1">
      <c r="A81" s="422" t="s">
        <v>3025</v>
      </c>
      <c r="B81" s="422"/>
      <c r="C81" s="422"/>
      <c r="D81" s="422"/>
      <c r="E81" s="448"/>
      <c r="F81" s="1342"/>
      <c r="G81" s="1342"/>
      <c r="H81" s="1342"/>
      <c r="I81" s="1342"/>
      <c r="J81" s="1342"/>
      <c r="K81" s="1342"/>
      <c r="L81" s="1342"/>
      <c r="M81" s="1342"/>
      <c r="N81" s="1342"/>
      <c r="O81" s="1342"/>
      <c r="P81" s="1342"/>
      <c r="Q81" s="1342"/>
      <c r="R81" s="1342"/>
      <c r="S81" s="1342"/>
      <c r="T81" s="1342"/>
      <c r="U81" s="1342"/>
      <c r="V81" s="1342"/>
      <c r="W81" s="1342"/>
      <c r="X81" s="1342"/>
      <c r="Y81" s="1342"/>
      <c r="Z81" s="1342"/>
      <c r="AA81" s="1342"/>
      <c r="AB81" s="1342"/>
      <c r="AC81" s="448"/>
    </row>
    <row r="82" spans="1:29" s="449" customFormat="1" ht="17.100000000000001" customHeight="1">
      <c r="A82" s="422" t="s">
        <v>3026</v>
      </c>
      <c r="B82" s="422"/>
      <c r="C82" s="422"/>
      <c r="D82" s="422"/>
      <c r="E82" s="448"/>
      <c r="F82" s="1342"/>
      <c r="G82" s="1342"/>
      <c r="H82" s="1342"/>
      <c r="I82" s="1342"/>
      <c r="J82" s="1342"/>
      <c r="K82" s="1342"/>
      <c r="L82" s="1342"/>
      <c r="M82" s="1342"/>
      <c r="N82" s="1342"/>
      <c r="O82" s="1342"/>
      <c r="P82" s="1342"/>
      <c r="Q82" s="1342"/>
      <c r="R82" s="1342"/>
      <c r="S82" s="1342"/>
      <c r="T82" s="1342"/>
      <c r="U82" s="1342"/>
      <c r="V82" s="1342"/>
      <c r="W82" s="1342"/>
      <c r="X82" s="1342"/>
      <c r="Y82" s="1342"/>
      <c r="Z82" s="1342"/>
      <c r="AA82" s="1342"/>
      <c r="AB82" s="1342"/>
      <c r="AC82" s="448"/>
    </row>
    <row r="83" spans="1:29" s="449" customFormat="1" ht="17.100000000000001" customHeight="1">
      <c r="A83" s="422" t="s">
        <v>3027</v>
      </c>
      <c r="B83" s="422"/>
      <c r="C83" s="422"/>
      <c r="D83" s="422"/>
      <c r="E83" s="448"/>
      <c r="F83" s="1342"/>
      <c r="G83" s="1342"/>
      <c r="H83" s="1342"/>
      <c r="I83" s="1342"/>
      <c r="J83" s="1342"/>
      <c r="K83" s="1342"/>
      <c r="L83" s="1342"/>
      <c r="M83" s="1342"/>
      <c r="N83" s="1342"/>
      <c r="O83" s="1342"/>
      <c r="P83" s="1342"/>
      <c r="Q83" s="1342"/>
      <c r="R83" s="1342"/>
      <c r="S83" s="1342"/>
      <c r="T83" s="1342"/>
      <c r="U83" s="1342"/>
      <c r="V83" s="1342"/>
      <c r="W83" s="1342"/>
      <c r="X83" s="1342"/>
      <c r="Y83" s="1342"/>
      <c r="Z83" s="1342"/>
      <c r="AA83" s="1342"/>
      <c r="AB83" s="1342"/>
      <c r="AC83" s="448"/>
    </row>
    <row r="84" spans="1:29" s="449" customFormat="1" ht="17.100000000000001" customHeight="1">
      <c r="A84" s="422" t="s">
        <v>3028</v>
      </c>
      <c r="B84" s="422"/>
      <c r="C84" s="422"/>
      <c r="D84" s="422"/>
      <c r="E84" s="448"/>
      <c r="F84" s="448"/>
      <c r="G84" s="448"/>
      <c r="H84" s="448"/>
      <c r="I84" s="448"/>
      <c r="J84" s="448"/>
      <c r="K84" s="1369"/>
      <c r="L84" s="1369"/>
      <c r="M84" s="1369"/>
      <c r="N84" s="448" t="s">
        <v>3029</v>
      </c>
      <c r="O84" s="448"/>
      <c r="P84" s="1370"/>
      <c r="Q84" s="1370"/>
      <c r="R84" s="1370"/>
      <c r="S84" s="1370"/>
      <c r="T84" s="1370"/>
      <c r="U84" s="1370"/>
      <c r="V84" s="1370"/>
      <c r="W84" s="448"/>
      <c r="X84" s="448"/>
      <c r="Y84" s="448"/>
      <c r="Z84" s="448"/>
      <c r="AA84" s="448"/>
      <c r="AB84" s="448"/>
      <c r="AC84" s="448"/>
    </row>
    <row r="85" spans="1:29" s="449" customFormat="1" ht="17.100000000000001" customHeight="1">
      <c r="A85" s="422" t="s">
        <v>3030</v>
      </c>
      <c r="B85" s="422"/>
      <c r="C85" s="422"/>
      <c r="D85" s="422"/>
      <c r="E85" s="448"/>
      <c r="F85" s="448"/>
      <c r="G85" s="1371"/>
      <c r="H85" s="1371"/>
      <c r="I85" s="1371"/>
      <c r="J85" s="1371"/>
      <c r="K85" s="1371"/>
      <c r="L85" s="1371"/>
      <c r="M85" s="1371"/>
      <c r="N85" s="1371"/>
      <c r="O85" s="1371"/>
      <c r="P85" s="1371"/>
      <c r="Q85" s="1371"/>
      <c r="R85" s="1371"/>
      <c r="S85" s="1371"/>
      <c r="T85" s="1371"/>
      <c r="U85" s="1371"/>
      <c r="V85" s="1371"/>
      <c r="W85" s="1371"/>
      <c r="X85" s="1371"/>
      <c r="Y85" s="1371"/>
      <c r="Z85" s="1371"/>
      <c r="AA85" s="1371"/>
      <c r="AB85" s="1371"/>
      <c r="AC85" s="1371"/>
    </row>
    <row r="86" spans="1:29" s="449" customFormat="1" ht="17.100000000000001" customHeight="1">
      <c r="A86" s="1372" t="s">
        <v>3031</v>
      </c>
      <c r="B86" s="1372"/>
      <c r="C86" s="1372"/>
      <c r="D86" s="1372"/>
      <c r="E86" s="1372"/>
      <c r="F86" s="1372"/>
      <c r="G86" s="1372"/>
      <c r="H86" s="1373"/>
      <c r="I86" s="1373"/>
      <c r="J86" s="1373"/>
      <c r="K86" s="1373"/>
      <c r="L86" s="1373"/>
      <c r="M86" s="1373"/>
      <c r="N86" s="1373"/>
      <c r="O86" s="1373"/>
      <c r="P86" s="1373"/>
      <c r="Q86" s="1373"/>
      <c r="R86" s="1373"/>
      <c r="S86" s="1373"/>
      <c r="T86" s="1373"/>
      <c r="U86" s="1373"/>
      <c r="V86" s="1373"/>
      <c r="W86" s="1373"/>
      <c r="X86" s="1373"/>
      <c r="Y86" s="1373"/>
      <c r="Z86" s="1373"/>
      <c r="AA86" s="1373"/>
      <c r="AB86" s="1373"/>
      <c r="AC86" s="1373"/>
    </row>
    <row r="87" spans="1:29" s="449" customFormat="1" ht="17.100000000000001" customHeight="1">
      <c r="A87" s="422" t="s">
        <v>3032</v>
      </c>
      <c r="B87" s="422"/>
      <c r="C87" s="422"/>
      <c r="D87" s="422"/>
      <c r="E87" s="1348"/>
      <c r="F87" s="1348"/>
      <c r="G87" s="1348"/>
      <c r="H87" s="1348"/>
      <c r="I87" s="1348"/>
      <c r="J87" s="1348"/>
      <c r="K87" s="1348"/>
      <c r="L87" s="1348"/>
      <c r="M87" s="1348"/>
      <c r="N87" s="1348"/>
      <c r="O87" s="1348"/>
      <c r="P87" s="1348"/>
      <c r="Q87" s="1348"/>
      <c r="R87" s="1348"/>
      <c r="S87" s="1348"/>
      <c r="T87" s="1348"/>
      <c r="U87" s="1348"/>
      <c r="V87" s="1348"/>
      <c r="W87" s="1348"/>
      <c r="X87" s="1348"/>
      <c r="Y87" s="1348"/>
      <c r="Z87" s="1348"/>
      <c r="AA87" s="1348"/>
      <c r="AB87" s="1348"/>
      <c r="AC87" s="1348"/>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G70:I70"/>
    <mergeCell ref="L70:N70"/>
    <mergeCell ref="P70:T70"/>
    <mergeCell ref="V70:Y70"/>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47" t="s">
        <v>3033</v>
      </c>
      <c r="B1" s="1347"/>
      <c r="C1" s="1347"/>
      <c r="D1" s="1347"/>
      <c r="E1" s="134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row>
    <row r="2" spans="1:29" s="449" customFormat="1" ht="17.100000000000001" customHeight="1">
      <c r="A2" s="1399" t="s">
        <v>3034</v>
      </c>
      <c r="B2" s="1399"/>
      <c r="C2" s="1399"/>
      <c r="D2" s="1399"/>
      <c r="E2" s="1400"/>
      <c r="F2" s="1400"/>
      <c r="G2" s="1400"/>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3035</v>
      </c>
      <c r="B3" s="411"/>
      <c r="C3" s="411"/>
      <c r="D3" s="411"/>
      <c r="E3" s="1369" t="s">
        <v>2979</v>
      </c>
      <c r="F3" s="1369"/>
      <c r="G3" s="1369"/>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3036</v>
      </c>
      <c r="B4" s="411"/>
      <c r="C4" s="411"/>
      <c r="D4" s="467"/>
      <c r="E4" s="1369"/>
      <c r="F4" s="1369"/>
      <c r="G4" s="1369"/>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3037</v>
      </c>
      <c r="B5" s="411"/>
      <c r="C5" s="411"/>
      <c r="D5" s="411"/>
      <c r="E5" s="411"/>
      <c r="F5" s="385"/>
      <c r="G5" s="1398"/>
      <c r="H5" s="1398"/>
      <c r="I5" s="1369"/>
      <c r="J5" s="1369"/>
      <c r="K5" s="1369"/>
      <c r="L5" s="448" t="s">
        <v>3029</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3038</v>
      </c>
      <c r="B6" s="411"/>
      <c r="C6" s="411"/>
      <c r="D6" s="411"/>
      <c r="E6" s="411"/>
      <c r="F6" s="385"/>
      <c r="G6" s="385"/>
      <c r="H6" s="385"/>
      <c r="I6" s="1369"/>
      <c r="J6" s="1369"/>
      <c r="K6" s="1369"/>
      <c r="L6" s="448" t="s">
        <v>3029</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3039</v>
      </c>
      <c r="B7" s="411"/>
      <c r="C7" s="411"/>
      <c r="D7" s="411"/>
      <c r="E7" s="411"/>
      <c r="F7" s="385"/>
      <c r="G7" s="385"/>
      <c r="H7" s="385"/>
      <c r="I7" s="1369"/>
      <c r="J7" s="1369"/>
      <c r="K7" s="1369"/>
      <c r="L7" s="448" t="s">
        <v>3029</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3040</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3041</v>
      </c>
      <c r="B9" s="409"/>
      <c r="C9" s="409"/>
      <c r="D9" s="409"/>
      <c r="E9" s="409"/>
      <c r="F9" s="367"/>
      <c r="G9" s="367"/>
      <c r="H9" s="367"/>
      <c r="I9" s="1360"/>
      <c r="J9" s="1360"/>
      <c r="K9" s="1360"/>
      <c r="L9" s="367" t="s">
        <v>3029</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3042</v>
      </c>
      <c r="B10" s="418"/>
      <c r="C10" s="418"/>
      <c r="D10" s="418"/>
      <c r="E10" s="418"/>
      <c r="F10" s="417"/>
      <c r="G10" s="417"/>
      <c r="H10" s="417"/>
      <c r="I10" s="462"/>
      <c r="J10" s="462"/>
      <c r="K10" s="462"/>
      <c r="L10" s="417"/>
      <c r="M10" s="431"/>
      <c r="N10" s="417"/>
      <c r="O10" s="417"/>
      <c r="P10" s="417"/>
      <c r="Q10" s="417"/>
      <c r="R10" s="417"/>
      <c r="S10" s="414" t="s">
        <v>2823</v>
      </c>
      <c r="T10" s="417" t="s">
        <v>3043</v>
      </c>
      <c r="U10" s="417"/>
      <c r="V10" s="469" t="str">
        <f>IF(S10="■","□","■")</f>
        <v>■</v>
      </c>
      <c r="W10" s="417" t="s">
        <v>3044</v>
      </c>
      <c r="X10" s="417"/>
      <c r="Y10" s="417"/>
      <c r="Z10" s="417"/>
      <c r="AA10" s="417"/>
      <c r="AB10" s="417"/>
      <c r="AC10" s="417"/>
    </row>
    <row r="11" spans="1:29" s="449" customFormat="1" ht="17.100000000000001" customHeight="1">
      <c r="A11" s="411" t="s">
        <v>3045</v>
      </c>
      <c r="B11" s="411"/>
      <c r="C11" s="411"/>
      <c r="D11" s="411"/>
      <c r="E11" s="411"/>
      <c r="F11" s="411"/>
      <c r="G11" s="411"/>
      <c r="H11" s="411"/>
      <c r="I11" s="411"/>
      <c r="J11" s="411"/>
      <c r="K11" s="1382"/>
      <c r="L11" s="1382"/>
      <c r="M11" s="1382"/>
      <c r="N11" s="1382"/>
      <c r="O11" s="1382"/>
      <c r="P11" s="1382"/>
      <c r="Q11" s="1382"/>
      <c r="R11" s="1382"/>
      <c r="S11" s="1382"/>
      <c r="T11" s="1382"/>
      <c r="U11" s="1382"/>
      <c r="V11" s="1382"/>
      <c r="W11" s="1382"/>
      <c r="X11" s="1382"/>
      <c r="Y11" s="1382"/>
      <c r="Z11" s="1382"/>
      <c r="AA11" s="1382"/>
      <c r="AB11" s="1382"/>
      <c r="AC11" s="1382"/>
    </row>
    <row r="12" spans="1:29" s="449" customFormat="1" ht="17.100000000000001" customHeight="1">
      <c r="A12" s="409"/>
      <c r="B12" s="409"/>
      <c r="C12" s="409"/>
      <c r="D12" s="409"/>
      <c r="E12" s="409" t="s">
        <v>3046</v>
      </c>
      <c r="F12" s="1347" t="s">
        <v>3047</v>
      </c>
      <c r="G12" s="1347"/>
      <c r="H12" s="1347"/>
      <c r="I12" s="1347"/>
      <c r="J12" s="1347"/>
      <c r="K12" s="410" t="s">
        <v>2842</v>
      </c>
      <c r="L12" s="1347" t="s">
        <v>3048</v>
      </c>
      <c r="M12" s="1347"/>
      <c r="N12" s="1347"/>
      <c r="O12" s="1347"/>
      <c r="P12" s="1347"/>
      <c r="Q12" s="1347"/>
      <c r="R12" s="1347"/>
      <c r="S12" s="1347"/>
      <c r="T12" s="410" t="s">
        <v>2842</v>
      </c>
      <c r="U12" s="1347" t="s">
        <v>2312</v>
      </c>
      <c r="V12" s="1347"/>
      <c r="W12" s="1347"/>
      <c r="X12" s="1347"/>
      <c r="Y12" s="1347"/>
      <c r="Z12" s="409" t="s">
        <v>3049</v>
      </c>
      <c r="AA12" s="409"/>
      <c r="AB12" s="409"/>
      <c r="AC12" s="410"/>
    </row>
    <row r="13" spans="1:29" s="449" customFormat="1" ht="17.100000000000001" customHeight="1">
      <c r="A13" s="409" t="s">
        <v>3050</v>
      </c>
      <c r="B13" s="409"/>
      <c r="C13" s="409"/>
      <c r="D13" s="409"/>
      <c r="E13" s="409" t="s">
        <v>3046</v>
      </c>
      <c r="F13" s="1222"/>
      <c r="G13" s="1222"/>
      <c r="H13" s="1222"/>
      <c r="I13" s="1222"/>
      <c r="J13" s="1222"/>
      <c r="K13" s="410" t="s">
        <v>2842</v>
      </c>
      <c r="L13" s="1360"/>
      <c r="M13" s="1360"/>
      <c r="N13" s="1360"/>
      <c r="O13" s="1360"/>
      <c r="P13" s="1360"/>
      <c r="Q13" s="1360"/>
      <c r="R13" s="1360"/>
      <c r="S13" s="1360"/>
      <c r="T13" s="410" t="s">
        <v>2842</v>
      </c>
      <c r="U13" s="1343"/>
      <c r="V13" s="1343"/>
      <c r="W13" s="1343"/>
      <c r="X13" s="1343"/>
      <c r="Y13" s="1343"/>
      <c r="Z13" s="409" t="s">
        <v>3051</v>
      </c>
      <c r="AA13" s="410"/>
      <c r="AB13" s="410"/>
      <c r="AC13" s="410"/>
    </row>
    <row r="14" spans="1:29" s="449" customFormat="1" ht="17.100000000000001" customHeight="1">
      <c r="A14" s="409" t="s">
        <v>3052</v>
      </c>
      <c r="B14" s="409"/>
      <c r="C14" s="409"/>
      <c r="D14" s="409"/>
      <c r="E14" s="409" t="s">
        <v>3046</v>
      </c>
      <c r="F14" s="1222"/>
      <c r="G14" s="1222"/>
      <c r="H14" s="1222"/>
      <c r="I14" s="1222"/>
      <c r="J14" s="1222"/>
      <c r="K14" s="410" t="s">
        <v>2842</v>
      </c>
      <c r="L14" s="1360"/>
      <c r="M14" s="1360"/>
      <c r="N14" s="1360"/>
      <c r="O14" s="1360"/>
      <c r="P14" s="1360"/>
      <c r="Q14" s="1360"/>
      <c r="R14" s="1360"/>
      <c r="S14" s="1360"/>
      <c r="T14" s="410" t="s">
        <v>2842</v>
      </c>
      <c r="U14" s="1343"/>
      <c r="V14" s="1343"/>
      <c r="W14" s="1343"/>
      <c r="X14" s="1343"/>
      <c r="Y14" s="1343"/>
      <c r="Z14" s="409" t="s">
        <v>3051</v>
      </c>
      <c r="AA14" s="410"/>
      <c r="AB14" s="410"/>
      <c r="AC14" s="410"/>
    </row>
    <row r="15" spans="1:29" s="449" customFormat="1" ht="17.100000000000001" customHeight="1">
      <c r="A15" s="409" t="s">
        <v>3053</v>
      </c>
      <c r="B15" s="409"/>
      <c r="C15" s="409"/>
      <c r="D15" s="409"/>
      <c r="E15" s="409" t="s">
        <v>3046</v>
      </c>
      <c r="F15" s="1222"/>
      <c r="G15" s="1222"/>
      <c r="H15" s="1222"/>
      <c r="I15" s="1222"/>
      <c r="J15" s="1222"/>
      <c r="K15" s="410" t="s">
        <v>2842</v>
      </c>
      <c r="L15" s="1360"/>
      <c r="M15" s="1360"/>
      <c r="N15" s="1360"/>
      <c r="O15" s="1360"/>
      <c r="P15" s="1360"/>
      <c r="Q15" s="1360"/>
      <c r="R15" s="1360"/>
      <c r="S15" s="1360"/>
      <c r="T15" s="410" t="s">
        <v>2842</v>
      </c>
      <c r="U15" s="1343"/>
      <c r="V15" s="1343"/>
      <c r="W15" s="1343"/>
      <c r="X15" s="1343"/>
      <c r="Y15" s="1343"/>
      <c r="Z15" s="409" t="s">
        <v>3051</v>
      </c>
      <c r="AA15" s="410"/>
      <c r="AB15" s="410"/>
      <c r="AC15" s="410"/>
    </row>
    <row r="16" spans="1:29" s="449" customFormat="1" ht="17.100000000000001" customHeight="1">
      <c r="A16" s="409" t="s">
        <v>3054</v>
      </c>
      <c r="B16" s="409"/>
      <c r="C16" s="409"/>
      <c r="D16" s="409"/>
      <c r="E16" s="409" t="s">
        <v>3046</v>
      </c>
      <c r="F16" s="1222"/>
      <c r="G16" s="1222"/>
      <c r="H16" s="1222"/>
      <c r="I16" s="1222"/>
      <c r="J16" s="1222"/>
      <c r="K16" s="410" t="s">
        <v>2842</v>
      </c>
      <c r="L16" s="1360"/>
      <c r="M16" s="1360"/>
      <c r="N16" s="1360"/>
      <c r="O16" s="1360"/>
      <c r="P16" s="1360"/>
      <c r="Q16" s="1360"/>
      <c r="R16" s="1360"/>
      <c r="S16" s="1360"/>
      <c r="T16" s="410" t="s">
        <v>2842</v>
      </c>
      <c r="U16" s="1343"/>
      <c r="V16" s="1343"/>
      <c r="W16" s="1343"/>
      <c r="X16" s="1343"/>
      <c r="Y16" s="1343"/>
      <c r="Z16" s="409" t="s">
        <v>3051</v>
      </c>
      <c r="AA16" s="410"/>
      <c r="AB16" s="410"/>
      <c r="AC16" s="410"/>
    </row>
    <row r="17" spans="1:29" s="449" customFormat="1" ht="17.100000000000001" customHeight="1">
      <c r="A17" s="409" t="s">
        <v>3055</v>
      </c>
      <c r="B17" s="409"/>
      <c r="C17" s="409"/>
      <c r="D17" s="409"/>
      <c r="E17" s="409" t="s">
        <v>3046</v>
      </c>
      <c r="F17" s="1222"/>
      <c r="G17" s="1222"/>
      <c r="H17" s="1222"/>
      <c r="I17" s="1222"/>
      <c r="J17" s="1222"/>
      <c r="K17" s="410" t="s">
        <v>2842</v>
      </c>
      <c r="L17" s="1360"/>
      <c r="M17" s="1360"/>
      <c r="N17" s="1360"/>
      <c r="O17" s="1360"/>
      <c r="P17" s="1360"/>
      <c r="Q17" s="1360"/>
      <c r="R17" s="1360"/>
      <c r="S17" s="1360"/>
      <c r="T17" s="410" t="s">
        <v>2842</v>
      </c>
      <c r="U17" s="1343"/>
      <c r="V17" s="1343"/>
      <c r="W17" s="1343"/>
      <c r="X17" s="1343"/>
      <c r="Y17" s="1343"/>
      <c r="Z17" s="409" t="s">
        <v>3051</v>
      </c>
      <c r="AA17" s="410"/>
      <c r="AB17" s="410"/>
      <c r="AC17" s="410"/>
    </row>
    <row r="18" spans="1:29" s="449" customFormat="1" ht="17.100000000000001" customHeight="1">
      <c r="A18" s="409" t="s">
        <v>3056</v>
      </c>
      <c r="B18" s="409"/>
      <c r="C18" s="409"/>
      <c r="D18" s="409"/>
      <c r="E18" s="409" t="s">
        <v>3046</v>
      </c>
      <c r="F18" s="1222"/>
      <c r="G18" s="1222"/>
      <c r="H18" s="1222"/>
      <c r="I18" s="1222"/>
      <c r="J18" s="1222"/>
      <c r="K18" s="410" t="s">
        <v>2842</v>
      </c>
      <c r="L18" s="1387"/>
      <c r="M18" s="1387"/>
      <c r="N18" s="1387"/>
      <c r="O18" s="1387"/>
      <c r="P18" s="1387"/>
      <c r="Q18" s="1387"/>
      <c r="R18" s="1387"/>
      <c r="S18" s="1387"/>
      <c r="T18" s="410" t="s">
        <v>2842</v>
      </c>
      <c r="U18" s="1394"/>
      <c r="V18" s="1394"/>
      <c r="W18" s="1394"/>
      <c r="X18" s="1394"/>
      <c r="Y18" s="1394"/>
      <c r="Z18" s="409" t="s">
        <v>3051</v>
      </c>
      <c r="AA18" s="410"/>
      <c r="AB18" s="410"/>
      <c r="AC18" s="410"/>
    </row>
    <row r="19" spans="1:29" s="449" customFormat="1" ht="17.100000000000001" customHeight="1">
      <c r="A19" s="411" t="s">
        <v>3057</v>
      </c>
      <c r="B19" s="411"/>
      <c r="C19" s="411"/>
      <c r="D19" s="411"/>
      <c r="E19" s="411"/>
      <c r="F19" s="411"/>
      <c r="G19" s="411"/>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row>
    <row r="20" spans="1:29" s="449" customFormat="1" ht="17.100000000000001" customHeight="1">
      <c r="A20" s="411" t="s">
        <v>3058</v>
      </c>
      <c r="B20" s="411"/>
      <c r="C20" s="411"/>
      <c r="D20" s="411"/>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row>
    <row r="21" spans="1:29" s="449" customFormat="1" ht="17.100000000000001" customHeight="1">
      <c r="A21" s="1396"/>
      <c r="B21" s="1396"/>
      <c r="C21" s="1396"/>
      <c r="D21" s="1396"/>
      <c r="E21" s="1396"/>
      <c r="F21" s="1396"/>
      <c r="G21" s="1396"/>
      <c r="H21" s="1396"/>
      <c r="I21" s="1396"/>
      <c r="J21" s="1396"/>
      <c r="K21" s="1396"/>
      <c r="L21" s="1396"/>
      <c r="M21" s="1396"/>
      <c r="N21" s="1396"/>
      <c r="O21" s="1396"/>
      <c r="P21" s="1396"/>
      <c r="Q21" s="1396"/>
      <c r="R21" s="1396"/>
      <c r="S21" s="1396"/>
      <c r="T21" s="1396"/>
      <c r="U21" s="1396"/>
      <c r="V21" s="1396"/>
      <c r="W21" s="1396"/>
      <c r="X21" s="1396"/>
      <c r="Y21" s="1396"/>
      <c r="Z21" s="1396"/>
      <c r="AA21" s="1396"/>
      <c r="AB21" s="1396"/>
      <c r="AC21" s="1396"/>
    </row>
    <row r="22" spans="1:29" s="449" customFormat="1" ht="17.100000000000001" customHeight="1">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row>
    <row r="23" spans="1:29" ht="17.100000000000001" customHeight="1">
      <c r="A23" s="1347" t="s">
        <v>3033</v>
      </c>
      <c r="B23" s="1347"/>
      <c r="C23" s="1347"/>
      <c r="D23" s="1347"/>
      <c r="E23" s="134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row>
    <row r="24" spans="1:29" s="449" customFormat="1" ht="17.100000000000001" customHeight="1">
      <c r="A24" s="1399" t="s">
        <v>3034</v>
      </c>
      <c r="B24" s="1399"/>
      <c r="C24" s="1399"/>
      <c r="D24" s="1399"/>
      <c r="E24" s="1400"/>
      <c r="F24" s="1400"/>
      <c r="G24" s="1400"/>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3035</v>
      </c>
      <c r="B25" s="411"/>
      <c r="C25" s="411"/>
      <c r="D25" s="411"/>
      <c r="E25" s="1369"/>
      <c r="F25" s="1369"/>
      <c r="G25" s="1369"/>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3036</v>
      </c>
      <c r="B26" s="411"/>
      <c r="C26" s="411"/>
      <c r="D26" s="411"/>
      <c r="E26" s="1369"/>
      <c r="F26" s="1369"/>
      <c r="G26" s="1369"/>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3037</v>
      </c>
      <c r="B27" s="411"/>
      <c r="C27" s="411"/>
      <c r="D27" s="411"/>
      <c r="E27" s="411"/>
      <c r="F27" s="385"/>
      <c r="G27" s="1398"/>
      <c r="H27" s="1398"/>
      <c r="I27" s="1369"/>
      <c r="J27" s="1369"/>
      <c r="K27" s="1369"/>
      <c r="L27" s="448" t="s">
        <v>3029</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3038</v>
      </c>
      <c r="B28" s="411"/>
      <c r="C28" s="411"/>
      <c r="D28" s="411"/>
      <c r="E28" s="411"/>
      <c r="F28" s="385"/>
      <c r="G28" s="385"/>
      <c r="H28" s="385"/>
      <c r="I28" s="1369"/>
      <c r="J28" s="1369"/>
      <c r="K28" s="1369"/>
      <c r="L28" s="448" t="s">
        <v>3029</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3039</v>
      </c>
      <c r="B29" s="411"/>
      <c r="C29" s="411"/>
      <c r="D29" s="411"/>
      <c r="E29" s="411"/>
      <c r="F29" s="385"/>
      <c r="G29" s="385"/>
      <c r="H29" s="385"/>
      <c r="I29" s="1369"/>
      <c r="J29" s="1369"/>
      <c r="K29" s="1369"/>
      <c r="L29" s="448" t="s">
        <v>3029</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3040</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3041</v>
      </c>
      <c r="B31" s="409"/>
      <c r="C31" s="409"/>
      <c r="D31" s="409"/>
      <c r="E31" s="409"/>
      <c r="F31" s="367"/>
      <c r="G31" s="367"/>
      <c r="H31" s="367"/>
      <c r="I31" s="1360"/>
      <c r="J31" s="1360"/>
      <c r="K31" s="1360"/>
      <c r="L31" s="367" t="s">
        <v>3029</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3042</v>
      </c>
      <c r="B32" s="418"/>
      <c r="C32" s="418"/>
      <c r="D32" s="418"/>
      <c r="E32" s="418"/>
      <c r="F32" s="417"/>
      <c r="G32" s="417"/>
      <c r="H32" s="417"/>
      <c r="I32" s="462"/>
      <c r="J32" s="462"/>
      <c r="K32" s="462"/>
      <c r="L32" s="417"/>
      <c r="M32" s="431"/>
      <c r="N32" s="417"/>
      <c r="O32" s="417"/>
      <c r="P32" s="417"/>
      <c r="Q32" s="417"/>
      <c r="R32" s="417"/>
      <c r="S32" s="414" t="s">
        <v>2823</v>
      </c>
      <c r="T32" s="417" t="s">
        <v>3043</v>
      </c>
      <c r="U32" s="417"/>
      <c r="V32" s="469" t="str">
        <f>IF(S32="■","□","■")</f>
        <v>■</v>
      </c>
      <c r="W32" s="417" t="s">
        <v>3044</v>
      </c>
      <c r="X32" s="417"/>
      <c r="Y32" s="417"/>
      <c r="Z32" s="417"/>
      <c r="AA32" s="417"/>
      <c r="AB32" s="417"/>
      <c r="AC32" s="417"/>
    </row>
    <row r="33" spans="1:32" s="449" customFormat="1" ht="17.100000000000001" customHeight="1">
      <c r="A33" s="411" t="s">
        <v>3045</v>
      </c>
      <c r="B33" s="411"/>
      <c r="C33" s="411"/>
      <c r="D33" s="411"/>
      <c r="E33" s="411"/>
      <c r="F33" s="411"/>
      <c r="G33" s="411"/>
      <c r="H33" s="411"/>
      <c r="I33" s="411"/>
      <c r="J33" s="411"/>
      <c r="K33" s="1382"/>
      <c r="L33" s="1382"/>
      <c r="M33" s="1382"/>
      <c r="N33" s="1382"/>
      <c r="O33" s="1382"/>
      <c r="P33" s="1382"/>
      <c r="Q33" s="1382"/>
      <c r="R33" s="1382"/>
      <c r="S33" s="1382"/>
      <c r="T33" s="1382"/>
      <c r="U33" s="1382"/>
      <c r="V33" s="1382"/>
      <c r="W33" s="1382"/>
      <c r="X33" s="1382"/>
      <c r="Y33" s="1382"/>
      <c r="Z33" s="1382"/>
      <c r="AA33" s="1382"/>
      <c r="AB33" s="1382"/>
      <c r="AC33" s="1382"/>
    </row>
    <row r="34" spans="1:32" s="449" customFormat="1" ht="17.100000000000001" customHeight="1">
      <c r="A34" s="409"/>
      <c r="B34" s="409"/>
      <c r="C34" s="409"/>
      <c r="D34" s="409"/>
      <c r="E34" s="409" t="s">
        <v>3046</v>
      </c>
      <c r="F34" s="1347" t="s">
        <v>3047</v>
      </c>
      <c r="G34" s="1347"/>
      <c r="H34" s="1347"/>
      <c r="I34" s="1347"/>
      <c r="J34" s="1347"/>
      <c r="K34" s="410" t="s">
        <v>2842</v>
      </c>
      <c r="L34" s="1347" t="s">
        <v>3048</v>
      </c>
      <c r="M34" s="1347"/>
      <c r="N34" s="1347"/>
      <c r="O34" s="1347"/>
      <c r="P34" s="1347"/>
      <c r="Q34" s="1347"/>
      <c r="R34" s="1347"/>
      <c r="S34" s="1347"/>
      <c r="T34" s="410" t="s">
        <v>2842</v>
      </c>
      <c r="U34" s="1347" t="s">
        <v>2312</v>
      </c>
      <c r="V34" s="1347"/>
      <c r="W34" s="1347"/>
      <c r="X34" s="1347"/>
      <c r="Y34" s="1347"/>
      <c r="Z34" s="409" t="s">
        <v>3049</v>
      </c>
      <c r="AA34" s="409"/>
      <c r="AB34" s="409"/>
      <c r="AC34" s="410"/>
    </row>
    <row r="35" spans="1:32" s="449" customFormat="1" ht="17.100000000000001" customHeight="1">
      <c r="A35" s="409" t="s">
        <v>3050</v>
      </c>
      <c r="B35" s="409"/>
      <c r="C35" s="409"/>
      <c r="D35" s="409"/>
      <c r="E35" s="409" t="s">
        <v>3046</v>
      </c>
      <c r="F35" s="1222"/>
      <c r="G35" s="1222"/>
      <c r="H35" s="1222"/>
      <c r="I35" s="1222"/>
      <c r="J35" s="1222"/>
      <c r="K35" s="410" t="s">
        <v>2842</v>
      </c>
      <c r="L35" s="1360"/>
      <c r="M35" s="1360"/>
      <c r="N35" s="1360"/>
      <c r="O35" s="1360"/>
      <c r="P35" s="1360"/>
      <c r="Q35" s="1360"/>
      <c r="R35" s="1360"/>
      <c r="S35" s="1360"/>
      <c r="T35" s="410" t="s">
        <v>2842</v>
      </c>
      <c r="U35" s="1343"/>
      <c r="V35" s="1343"/>
      <c r="W35" s="1343"/>
      <c r="X35" s="1343"/>
      <c r="Y35" s="1343"/>
      <c r="Z35" s="409" t="s">
        <v>3051</v>
      </c>
      <c r="AA35" s="410"/>
      <c r="AB35" s="410"/>
      <c r="AC35" s="410"/>
    </row>
    <row r="36" spans="1:32" s="449" customFormat="1" ht="17.100000000000001" customHeight="1">
      <c r="A36" s="409" t="s">
        <v>3059</v>
      </c>
      <c r="B36" s="409"/>
      <c r="C36" s="409"/>
      <c r="D36" s="409"/>
      <c r="E36" s="409" t="s">
        <v>3046</v>
      </c>
      <c r="F36" s="1222"/>
      <c r="G36" s="1222"/>
      <c r="H36" s="1222"/>
      <c r="I36" s="1222"/>
      <c r="J36" s="1222"/>
      <c r="K36" s="410" t="s">
        <v>2842</v>
      </c>
      <c r="L36" s="1360"/>
      <c r="M36" s="1360"/>
      <c r="N36" s="1360"/>
      <c r="O36" s="1360"/>
      <c r="P36" s="1360"/>
      <c r="Q36" s="1360"/>
      <c r="R36" s="1360"/>
      <c r="S36" s="1360"/>
      <c r="T36" s="410" t="s">
        <v>2842</v>
      </c>
      <c r="U36" s="1343"/>
      <c r="V36" s="1343"/>
      <c r="W36" s="1343"/>
      <c r="X36" s="1343"/>
      <c r="Y36" s="1343"/>
      <c r="Z36" s="409" t="s">
        <v>3051</v>
      </c>
      <c r="AA36" s="410"/>
      <c r="AB36" s="410"/>
      <c r="AC36" s="410"/>
    </row>
    <row r="37" spans="1:32" s="449" customFormat="1" ht="17.100000000000001" customHeight="1">
      <c r="A37" s="409" t="s">
        <v>3060</v>
      </c>
      <c r="B37" s="409"/>
      <c r="C37" s="409"/>
      <c r="D37" s="409"/>
      <c r="E37" s="409" t="s">
        <v>3046</v>
      </c>
      <c r="F37" s="1222"/>
      <c r="G37" s="1222"/>
      <c r="H37" s="1222"/>
      <c r="I37" s="1222"/>
      <c r="J37" s="1222"/>
      <c r="K37" s="410" t="s">
        <v>2842</v>
      </c>
      <c r="L37" s="1360"/>
      <c r="M37" s="1360"/>
      <c r="N37" s="1360"/>
      <c r="O37" s="1360"/>
      <c r="P37" s="1360"/>
      <c r="Q37" s="1360"/>
      <c r="R37" s="1360"/>
      <c r="S37" s="1360"/>
      <c r="T37" s="410" t="s">
        <v>2842</v>
      </c>
      <c r="U37" s="1343"/>
      <c r="V37" s="1343"/>
      <c r="W37" s="1343"/>
      <c r="X37" s="1343"/>
      <c r="Y37" s="1343"/>
      <c r="Z37" s="409" t="s">
        <v>3051</v>
      </c>
      <c r="AA37" s="410"/>
      <c r="AB37" s="410"/>
      <c r="AC37" s="410"/>
    </row>
    <row r="38" spans="1:32" s="449" customFormat="1" ht="17.100000000000001" customHeight="1">
      <c r="A38" s="409" t="s">
        <v>3061</v>
      </c>
      <c r="B38" s="409"/>
      <c r="C38" s="409"/>
      <c r="D38" s="409"/>
      <c r="E38" s="409" t="s">
        <v>3046</v>
      </c>
      <c r="F38" s="1222"/>
      <c r="G38" s="1222"/>
      <c r="H38" s="1222"/>
      <c r="I38" s="1222"/>
      <c r="J38" s="1222"/>
      <c r="K38" s="410" t="s">
        <v>2842</v>
      </c>
      <c r="L38" s="1360"/>
      <c r="M38" s="1360"/>
      <c r="N38" s="1360"/>
      <c r="O38" s="1360"/>
      <c r="P38" s="1360"/>
      <c r="Q38" s="1360"/>
      <c r="R38" s="1360"/>
      <c r="S38" s="1360"/>
      <c r="T38" s="410" t="s">
        <v>2842</v>
      </c>
      <c r="U38" s="1343"/>
      <c r="V38" s="1343"/>
      <c r="W38" s="1343"/>
      <c r="X38" s="1343"/>
      <c r="Y38" s="1343"/>
      <c r="Z38" s="409" t="s">
        <v>3051</v>
      </c>
      <c r="AA38" s="410"/>
      <c r="AB38" s="410"/>
      <c r="AC38" s="410"/>
    </row>
    <row r="39" spans="1:32" s="449" customFormat="1" ht="17.100000000000001" customHeight="1">
      <c r="A39" s="409" t="s">
        <v>3062</v>
      </c>
      <c r="B39" s="409"/>
      <c r="C39" s="409"/>
      <c r="D39" s="409"/>
      <c r="E39" s="409" t="s">
        <v>3046</v>
      </c>
      <c r="F39" s="1222"/>
      <c r="G39" s="1222"/>
      <c r="H39" s="1222"/>
      <c r="I39" s="1222"/>
      <c r="J39" s="1222"/>
      <c r="K39" s="410" t="s">
        <v>2842</v>
      </c>
      <c r="L39" s="1360"/>
      <c r="M39" s="1360"/>
      <c r="N39" s="1360"/>
      <c r="O39" s="1360"/>
      <c r="P39" s="1360"/>
      <c r="Q39" s="1360"/>
      <c r="R39" s="1360"/>
      <c r="S39" s="1360"/>
      <c r="T39" s="410" t="s">
        <v>2842</v>
      </c>
      <c r="U39" s="1343"/>
      <c r="V39" s="1343"/>
      <c r="W39" s="1343"/>
      <c r="X39" s="1343"/>
      <c r="Y39" s="1343"/>
      <c r="Z39" s="409" t="s">
        <v>3051</v>
      </c>
      <c r="AA39" s="410"/>
      <c r="AB39" s="410"/>
      <c r="AC39" s="410"/>
    </row>
    <row r="40" spans="1:32" s="449" customFormat="1" ht="17.100000000000001" customHeight="1">
      <c r="A40" s="409" t="s">
        <v>3063</v>
      </c>
      <c r="B40" s="409"/>
      <c r="C40" s="409"/>
      <c r="D40" s="409"/>
      <c r="E40" s="409" t="s">
        <v>3046</v>
      </c>
      <c r="F40" s="1222"/>
      <c r="G40" s="1222"/>
      <c r="H40" s="1222"/>
      <c r="I40" s="1222"/>
      <c r="J40" s="1222"/>
      <c r="K40" s="410" t="s">
        <v>2842</v>
      </c>
      <c r="L40" s="1387"/>
      <c r="M40" s="1387"/>
      <c r="N40" s="1387"/>
      <c r="O40" s="1387"/>
      <c r="P40" s="1387"/>
      <c r="Q40" s="1387"/>
      <c r="R40" s="1387"/>
      <c r="S40" s="1387"/>
      <c r="T40" s="410" t="s">
        <v>2842</v>
      </c>
      <c r="U40" s="1394"/>
      <c r="V40" s="1394"/>
      <c r="W40" s="1394"/>
      <c r="X40" s="1394"/>
      <c r="Y40" s="1394"/>
      <c r="Z40" s="409" t="s">
        <v>3051</v>
      </c>
      <c r="AA40" s="410"/>
      <c r="AB40" s="410"/>
      <c r="AC40" s="410"/>
    </row>
    <row r="41" spans="1:32" s="449" customFormat="1" ht="17.100000000000001" customHeight="1">
      <c r="A41" s="411" t="s">
        <v>3057</v>
      </c>
      <c r="B41" s="411"/>
      <c r="C41" s="411"/>
      <c r="D41" s="411"/>
      <c r="E41" s="411"/>
      <c r="F41" s="411"/>
      <c r="G41" s="411"/>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row>
    <row r="42" spans="1:32" s="449" customFormat="1" ht="17.100000000000001" customHeight="1">
      <c r="A42" s="411" t="s">
        <v>3058</v>
      </c>
      <c r="B42" s="470"/>
      <c r="C42" s="470"/>
      <c r="D42" s="470"/>
      <c r="E42" s="1395"/>
      <c r="F42" s="1395"/>
      <c r="G42" s="1395"/>
      <c r="H42" s="1395"/>
      <c r="I42" s="1350"/>
      <c r="J42" s="1350"/>
      <c r="K42" s="1350"/>
      <c r="L42" s="1350"/>
      <c r="M42" s="1350"/>
      <c r="N42" s="1350"/>
      <c r="O42" s="1350"/>
      <c r="P42" s="1350"/>
      <c r="Q42" s="1350"/>
      <c r="R42" s="1350"/>
      <c r="S42" s="1350"/>
      <c r="T42" s="1350"/>
      <c r="U42" s="1350"/>
      <c r="V42" s="1350"/>
      <c r="W42" s="1350"/>
      <c r="X42" s="1350"/>
      <c r="Y42" s="1350"/>
      <c r="Z42" s="1395"/>
      <c r="AA42" s="1395"/>
      <c r="AB42" s="1395"/>
      <c r="AC42" s="1395"/>
      <c r="AD42" s="453"/>
      <c r="AE42" s="453"/>
      <c r="AF42" s="453"/>
    </row>
    <row r="43" spans="1:32" s="449" customFormat="1" ht="17.100000000000001" customHeight="1">
      <c r="A43" s="1396"/>
      <c r="B43" s="1397"/>
      <c r="C43" s="1397"/>
      <c r="D43" s="1397"/>
      <c r="E43" s="1397"/>
      <c r="F43" s="1397"/>
      <c r="G43" s="1397"/>
      <c r="H43" s="1397"/>
      <c r="I43" s="1396"/>
      <c r="J43" s="1396"/>
      <c r="K43" s="1396"/>
      <c r="L43" s="1396"/>
      <c r="M43" s="1396"/>
      <c r="N43" s="1396"/>
      <c r="O43" s="1396"/>
      <c r="P43" s="1396"/>
      <c r="Q43" s="1396"/>
      <c r="R43" s="1396"/>
      <c r="S43" s="1396"/>
      <c r="T43" s="1396"/>
      <c r="U43" s="1396"/>
      <c r="V43" s="1396"/>
      <c r="W43" s="1396"/>
      <c r="X43" s="1396"/>
      <c r="Y43" s="1396"/>
      <c r="Z43" s="1397"/>
      <c r="AA43" s="1397"/>
      <c r="AB43" s="1397"/>
      <c r="AC43" s="1397"/>
      <c r="AD43" s="453"/>
      <c r="AE43" s="453"/>
      <c r="AF43" s="453"/>
    </row>
    <row r="44" spans="1:32" s="449" customFormat="1" ht="17.100000000000001" customHeight="1">
      <c r="A44" s="1392"/>
      <c r="B44" s="1393"/>
      <c r="C44" s="1393"/>
      <c r="D44" s="1393"/>
      <c r="E44" s="1393"/>
      <c r="F44" s="1393"/>
      <c r="G44" s="1393"/>
      <c r="H44" s="1393"/>
      <c r="I44" s="1392"/>
      <c r="J44" s="1392"/>
      <c r="K44" s="1392"/>
      <c r="L44" s="1392"/>
      <c r="M44" s="1392"/>
      <c r="N44" s="1392"/>
      <c r="O44" s="1392"/>
      <c r="P44" s="1392"/>
      <c r="Q44" s="1392"/>
      <c r="R44" s="1392"/>
      <c r="S44" s="1392"/>
      <c r="T44" s="1392"/>
      <c r="U44" s="1392"/>
      <c r="V44" s="1392"/>
      <c r="W44" s="1392"/>
      <c r="X44" s="1392"/>
      <c r="Y44" s="1392"/>
      <c r="Z44" s="1393"/>
      <c r="AA44" s="1393"/>
      <c r="AB44" s="1393"/>
      <c r="AC44" s="1393"/>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47" t="s">
        <v>3033</v>
      </c>
      <c r="B1" s="1347"/>
      <c r="C1" s="1347"/>
      <c r="D1" s="1347"/>
      <c r="E1" s="134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row>
    <row r="2" spans="1:29" s="449" customFormat="1" ht="17.100000000000001" customHeight="1">
      <c r="A2" s="1399" t="s">
        <v>3034</v>
      </c>
      <c r="B2" s="1399"/>
      <c r="C2" s="1399"/>
      <c r="D2" s="1399"/>
      <c r="E2" s="1400"/>
      <c r="F2" s="1400"/>
      <c r="G2" s="1400"/>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3035</v>
      </c>
      <c r="B3" s="411"/>
      <c r="C3" s="411"/>
      <c r="D3" s="411"/>
      <c r="E3" s="1369"/>
      <c r="F3" s="1369"/>
      <c r="G3" s="1369"/>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3036</v>
      </c>
      <c r="B4" s="411"/>
      <c r="C4" s="411"/>
      <c r="D4" s="467"/>
      <c r="E4" s="1369"/>
      <c r="F4" s="1369"/>
      <c r="G4" s="1369"/>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3037</v>
      </c>
      <c r="B5" s="411"/>
      <c r="C5" s="411"/>
      <c r="D5" s="411"/>
      <c r="E5" s="411"/>
      <c r="F5" s="385"/>
      <c r="G5" s="1398"/>
      <c r="H5" s="1398"/>
      <c r="I5" s="1369"/>
      <c r="J5" s="1369"/>
      <c r="K5" s="1369"/>
      <c r="L5" s="448" t="s">
        <v>3029</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3038</v>
      </c>
      <c r="B6" s="411"/>
      <c r="C6" s="411"/>
      <c r="D6" s="411"/>
      <c r="E6" s="411"/>
      <c r="F6" s="385"/>
      <c r="G6" s="385"/>
      <c r="H6" s="385"/>
      <c r="I6" s="1369"/>
      <c r="J6" s="1369"/>
      <c r="K6" s="1369"/>
      <c r="L6" s="448" t="s">
        <v>3029</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3039</v>
      </c>
      <c r="B7" s="411"/>
      <c r="C7" s="411"/>
      <c r="D7" s="411"/>
      <c r="E7" s="411"/>
      <c r="F7" s="385"/>
      <c r="G7" s="385"/>
      <c r="H7" s="385"/>
      <c r="I7" s="1369"/>
      <c r="J7" s="1369"/>
      <c r="K7" s="1369"/>
      <c r="L7" s="448" t="s">
        <v>3029</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3040</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3041</v>
      </c>
      <c r="B9" s="409"/>
      <c r="C9" s="409"/>
      <c r="D9" s="409"/>
      <c r="E9" s="409"/>
      <c r="F9" s="367"/>
      <c r="G9" s="367"/>
      <c r="H9" s="367"/>
      <c r="I9" s="1360"/>
      <c r="J9" s="1360"/>
      <c r="K9" s="1360"/>
      <c r="L9" s="367" t="s">
        <v>3029</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3042</v>
      </c>
      <c r="B10" s="418"/>
      <c r="C10" s="418"/>
      <c r="D10" s="418"/>
      <c r="E10" s="418"/>
      <c r="F10" s="417"/>
      <c r="G10" s="417"/>
      <c r="H10" s="417"/>
      <c r="I10" s="462"/>
      <c r="J10" s="462"/>
      <c r="K10" s="462"/>
      <c r="L10" s="417"/>
      <c r="M10" s="431"/>
      <c r="N10" s="417"/>
      <c r="O10" s="417"/>
      <c r="P10" s="417"/>
      <c r="Q10" s="417"/>
      <c r="R10" s="417"/>
      <c r="S10" s="414" t="s">
        <v>2823</v>
      </c>
      <c r="T10" s="417" t="s">
        <v>3043</v>
      </c>
      <c r="U10" s="417"/>
      <c r="V10" s="469" t="str">
        <f>IF(S10="■","□","■")</f>
        <v>■</v>
      </c>
      <c r="W10" s="417" t="s">
        <v>3044</v>
      </c>
      <c r="X10" s="417"/>
      <c r="Y10" s="417"/>
      <c r="Z10" s="417"/>
      <c r="AA10" s="417"/>
      <c r="AB10" s="417"/>
      <c r="AC10" s="417"/>
    </row>
    <row r="11" spans="1:29" s="449" customFormat="1" ht="17.100000000000001" customHeight="1">
      <c r="A11" s="411" t="s">
        <v>3045</v>
      </c>
      <c r="B11" s="411"/>
      <c r="C11" s="411"/>
      <c r="D11" s="411"/>
      <c r="E11" s="411"/>
      <c r="F11" s="411"/>
      <c r="G11" s="411"/>
      <c r="H11" s="411"/>
      <c r="I11" s="411"/>
      <c r="J11" s="411"/>
      <c r="K11" s="1382"/>
      <c r="L11" s="1382"/>
      <c r="M11" s="1382"/>
      <c r="N11" s="1382"/>
      <c r="O11" s="1382"/>
      <c r="P11" s="1382"/>
      <c r="Q11" s="1382"/>
      <c r="R11" s="1382"/>
      <c r="S11" s="1382"/>
      <c r="T11" s="1382"/>
      <c r="U11" s="1382"/>
      <c r="V11" s="1382"/>
      <c r="W11" s="1382"/>
      <c r="X11" s="1382"/>
      <c r="Y11" s="1382"/>
      <c r="Z11" s="1382"/>
      <c r="AA11" s="1382"/>
      <c r="AB11" s="1382"/>
      <c r="AC11" s="1382"/>
    </row>
    <row r="12" spans="1:29" s="449" customFormat="1" ht="17.100000000000001" customHeight="1">
      <c r="A12" s="409"/>
      <c r="B12" s="409"/>
      <c r="C12" s="409"/>
      <c r="D12" s="409"/>
      <c r="E12" s="409" t="s">
        <v>3046</v>
      </c>
      <c r="F12" s="1347" t="s">
        <v>3047</v>
      </c>
      <c r="G12" s="1347"/>
      <c r="H12" s="1347"/>
      <c r="I12" s="1347"/>
      <c r="J12" s="1347"/>
      <c r="K12" s="410" t="s">
        <v>2842</v>
      </c>
      <c r="L12" s="1347" t="s">
        <v>3048</v>
      </c>
      <c r="M12" s="1347"/>
      <c r="N12" s="1347"/>
      <c r="O12" s="1347"/>
      <c r="P12" s="1347"/>
      <c r="Q12" s="1347"/>
      <c r="R12" s="1347"/>
      <c r="S12" s="1347"/>
      <c r="T12" s="410" t="s">
        <v>2842</v>
      </c>
      <c r="U12" s="1347" t="s">
        <v>2312</v>
      </c>
      <c r="V12" s="1347"/>
      <c r="W12" s="1347"/>
      <c r="X12" s="1347"/>
      <c r="Y12" s="1347"/>
      <c r="Z12" s="409" t="s">
        <v>3049</v>
      </c>
      <c r="AA12" s="409"/>
      <c r="AB12" s="409"/>
      <c r="AC12" s="410"/>
    </row>
    <row r="13" spans="1:29" s="449" customFormat="1" ht="17.100000000000001" customHeight="1">
      <c r="A13" s="409" t="s">
        <v>3050</v>
      </c>
      <c r="B13" s="409"/>
      <c r="C13" s="409"/>
      <c r="D13" s="409"/>
      <c r="E13" s="409" t="s">
        <v>3046</v>
      </c>
      <c r="F13" s="1222"/>
      <c r="G13" s="1222"/>
      <c r="H13" s="1222"/>
      <c r="I13" s="1222"/>
      <c r="J13" s="1222"/>
      <c r="K13" s="410" t="s">
        <v>2842</v>
      </c>
      <c r="L13" s="1360"/>
      <c r="M13" s="1360"/>
      <c r="N13" s="1360"/>
      <c r="O13" s="1360"/>
      <c r="P13" s="1360"/>
      <c r="Q13" s="1360"/>
      <c r="R13" s="1360"/>
      <c r="S13" s="1360"/>
      <c r="T13" s="410" t="s">
        <v>2842</v>
      </c>
      <c r="U13" s="1343"/>
      <c r="V13" s="1343"/>
      <c r="W13" s="1343"/>
      <c r="X13" s="1343"/>
      <c r="Y13" s="1343"/>
      <c r="Z13" s="409" t="s">
        <v>3051</v>
      </c>
      <c r="AA13" s="410"/>
      <c r="AB13" s="410"/>
      <c r="AC13" s="410"/>
    </row>
    <row r="14" spans="1:29" s="449" customFormat="1" ht="17.100000000000001" customHeight="1">
      <c r="A14" s="409" t="s">
        <v>3052</v>
      </c>
      <c r="B14" s="409"/>
      <c r="C14" s="409"/>
      <c r="D14" s="409"/>
      <c r="E14" s="409" t="s">
        <v>3046</v>
      </c>
      <c r="F14" s="1222"/>
      <c r="G14" s="1222"/>
      <c r="H14" s="1222"/>
      <c r="I14" s="1222"/>
      <c r="J14" s="1222"/>
      <c r="K14" s="410" t="s">
        <v>2842</v>
      </c>
      <c r="L14" s="1360"/>
      <c r="M14" s="1360"/>
      <c r="N14" s="1360"/>
      <c r="O14" s="1360"/>
      <c r="P14" s="1360"/>
      <c r="Q14" s="1360"/>
      <c r="R14" s="1360"/>
      <c r="S14" s="1360"/>
      <c r="T14" s="410" t="s">
        <v>2842</v>
      </c>
      <c r="U14" s="1343"/>
      <c r="V14" s="1343"/>
      <c r="W14" s="1343"/>
      <c r="X14" s="1343"/>
      <c r="Y14" s="1343"/>
      <c r="Z14" s="409" t="s">
        <v>3051</v>
      </c>
      <c r="AA14" s="410"/>
      <c r="AB14" s="410"/>
      <c r="AC14" s="410"/>
    </row>
    <row r="15" spans="1:29" s="449" customFormat="1" ht="17.100000000000001" customHeight="1">
      <c r="A15" s="409" t="s">
        <v>3053</v>
      </c>
      <c r="B15" s="409"/>
      <c r="C15" s="409"/>
      <c r="D15" s="409"/>
      <c r="E15" s="409" t="s">
        <v>3046</v>
      </c>
      <c r="F15" s="1222"/>
      <c r="G15" s="1222"/>
      <c r="H15" s="1222"/>
      <c r="I15" s="1222"/>
      <c r="J15" s="1222"/>
      <c r="K15" s="410" t="s">
        <v>2842</v>
      </c>
      <c r="L15" s="1360"/>
      <c r="M15" s="1360"/>
      <c r="N15" s="1360"/>
      <c r="O15" s="1360"/>
      <c r="P15" s="1360"/>
      <c r="Q15" s="1360"/>
      <c r="R15" s="1360"/>
      <c r="S15" s="1360"/>
      <c r="T15" s="410" t="s">
        <v>2842</v>
      </c>
      <c r="U15" s="1343"/>
      <c r="V15" s="1343"/>
      <c r="W15" s="1343"/>
      <c r="X15" s="1343"/>
      <c r="Y15" s="1343"/>
      <c r="Z15" s="409" t="s">
        <v>3051</v>
      </c>
      <c r="AA15" s="410"/>
      <c r="AB15" s="410"/>
      <c r="AC15" s="410"/>
    </row>
    <row r="16" spans="1:29" s="449" customFormat="1" ht="17.100000000000001" customHeight="1">
      <c r="A16" s="409" t="s">
        <v>3054</v>
      </c>
      <c r="B16" s="409"/>
      <c r="C16" s="409"/>
      <c r="D16" s="409"/>
      <c r="E16" s="409" t="s">
        <v>3046</v>
      </c>
      <c r="F16" s="1222"/>
      <c r="G16" s="1222"/>
      <c r="H16" s="1222"/>
      <c r="I16" s="1222"/>
      <c r="J16" s="1222"/>
      <c r="K16" s="410" t="s">
        <v>2842</v>
      </c>
      <c r="L16" s="1360"/>
      <c r="M16" s="1360"/>
      <c r="N16" s="1360"/>
      <c r="O16" s="1360"/>
      <c r="P16" s="1360"/>
      <c r="Q16" s="1360"/>
      <c r="R16" s="1360"/>
      <c r="S16" s="1360"/>
      <c r="T16" s="410" t="s">
        <v>2842</v>
      </c>
      <c r="U16" s="1343"/>
      <c r="V16" s="1343"/>
      <c r="W16" s="1343"/>
      <c r="X16" s="1343"/>
      <c r="Y16" s="1343"/>
      <c r="Z16" s="409" t="s">
        <v>3051</v>
      </c>
      <c r="AA16" s="410"/>
      <c r="AB16" s="410"/>
      <c r="AC16" s="410"/>
    </row>
    <row r="17" spans="1:29" s="449" customFormat="1" ht="17.100000000000001" customHeight="1">
      <c r="A17" s="409" t="s">
        <v>3055</v>
      </c>
      <c r="B17" s="409"/>
      <c r="C17" s="409"/>
      <c r="D17" s="409"/>
      <c r="E17" s="409" t="s">
        <v>3046</v>
      </c>
      <c r="F17" s="1222"/>
      <c r="G17" s="1222"/>
      <c r="H17" s="1222"/>
      <c r="I17" s="1222"/>
      <c r="J17" s="1222"/>
      <c r="K17" s="410" t="s">
        <v>2842</v>
      </c>
      <c r="L17" s="1360"/>
      <c r="M17" s="1360"/>
      <c r="N17" s="1360"/>
      <c r="O17" s="1360"/>
      <c r="P17" s="1360"/>
      <c r="Q17" s="1360"/>
      <c r="R17" s="1360"/>
      <c r="S17" s="1360"/>
      <c r="T17" s="410" t="s">
        <v>2842</v>
      </c>
      <c r="U17" s="1343"/>
      <c r="V17" s="1343"/>
      <c r="W17" s="1343"/>
      <c r="X17" s="1343"/>
      <c r="Y17" s="1343"/>
      <c r="Z17" s="409" t="s">
        <v>3051</v>
      </c>
      <c r="AA17" s="410"/>
      <c r="AB17" s="410"/>
      <c r="AC17" s="410"/>
    </row>
    <row r="18" spans="1:29" s="449" customFormat="1" ht="17.100000000000001" customHeight="1">
      <c r="A18" s="409" t="s">
        <v>3056</v>
      </c>
      <c r="B18" s="409"/>
      <c r="C18" s="409"/>
      <c r="D18" s="409"/>
      <c r="E18" s="409" t="s">
        <v>3046</v>
      </c>
      <c r="F18" s="1222"/>
      <c r="G18" s="1222"/>
      <c r="H18" s="1222"/>
      <c r="I18" s="1222"/>
      <c r="J18" s="1222"/>
      <c r="K18" s="410" t="s">
        <v>2842</v>
      </c>
      <c r="L18" s="1387"/>
      <c r="M18" s="1387"/>
      <c r="N18" s="1387"/>
      <c r="O18" s="1387"/>
      <c r="P18" s="1387"/>
      <c r="Q18" s="1387"/>
      <c r="R18" s="1387"/>
      <c r="S18" s="1387"/>
      <c r="T18" s="410" t="s">
        <v>2842</v>
      </c>
      <c r="U18" s="1394"/>
      <c r="V18" s="1394"/>
      <c r="W18" s="1394"/>
      <c r="X18" s="1394"/>
      <c r="Y18" s="1394"/>
      <c r="Z18" s="409" t="s">
        <v>3051</v>
      </c>
      <c r="AA18" s="410"/>
      <c r="AB18" s="410"/>
      <c r="AC18" s="410"/>
    </row>
    <row r="19" spans="1:29" s="449" customFormat="1" ht="17.100000000000001" customHeight="1">
      <c r="A19" s="411" t="s">
        <v>3057</v>
      </c>
      <c r="B19" s="411"/>
      <c r="C19" s="411"/>
      <c r="D19" s="411"/>
      <c r="E19" s="411"/>
      <c r="F19" s="411"/>
      <c r="G19" s="411"/>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row>
    <row r="20" spans="1:29" s="449" customFormat="1" ht="17.100000000000001" customHeight="1">
      <c r="A20" s="411" t="s">
        <v>3058</v>
      </c>
      <c r="B20" s="411"/>
      <c r="C20" s="411"/>
      <c r="D20" s="411"/>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row>
    <row r="21" spans="1:29" s="449" customFormat="1" ht="17.100000000000001" customHeight="1">
      <c r="A21" s="1396"/>
      <c r="B21" s="1396"/>
      <c r="C21" s="1396"/>
      <c r="D21" s="1396"/>
      <c r="E21" s="1396"/>
      <c r="F21" s="1396"/>
      <c r="G21" s="1396"/>
      <c r="H21" s="1396"/>
      <c r="I21" s="1396"/>
      <c r="J21" s="1396"/>
      <c r="K21" s="1396"/>
      <c r="L21" s="1396"/>
      <c r="M21" s="1396"/>
      <c r="N21" s="1396"/>
      <c r="O21" s="1396"/>
      <c r="P21" s="1396"/>
      <c r="Q21" s="1396"/>
      <c r="R21" s="1396"/>
      <c r="S21" s="1396"/>
      <c r="T21" s="1396"/>
      <c r="U21" s="1396"/>
      <c r="V21" s="1396"/>
      <c r="W21" s="1396"/>
      <c r="X21" s="1396"/>
      <c r="Y21" s="1396"/>
      <c r="Z21" s="1396"/>
      <c r="AA21" s="1396"/>
      <c r="AB21" s="1396"/>
      <c r="AC21" s="1396"/>
    </row>
    <row r="22" spans="1:29" s="449" customFormat="1" ht="17.100000000000001" customHeight="1">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row>
    <row r="23" spans="1:29" ht="17.100000000000001" customHeight="1">
      <c r="A23" s="1347" t="s">
        <v>3033</v>
      </c>
      <c r="B23" s="1347"/>
      <c r="C23" s="1347"/>
      <c r="D23" s="1347"/>
      <c r="E23" s="134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row>
    <row r="24" spans="1:29" s="449" customFormat="1" ht="17.100000000000001" customHeight="1">
      <c r="A24" s="1399" t="s">
        <v>3034</v>
      </c>
      <c r="B24" s="1399"/>
      <c r="C24" s="1399"/>
      <c r="D24" s="1399"/>
      <c r="E24" s="1400"/>
      <c r="F24" s="1400"/>
      <c r="G24" s="1400"/>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3035</v>
      </c>
      <c r="B25" s="411"/>
      <c r="C25" s="411"/>
      <c r="D25" s="411"/>
      <c r="E25" s="1369"/>
      <c r="F25" s="1369"/>
      <c r="G25" s="1369"/>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3036</v>
      </c>
      <c r="B26" s="411"/>
      <c r="C26" s="411"/>
      <c r="D26" s="411"/>
      <c r="E26" s="1369"/>
      <c r="F26" s="1369"/>
      <c r="G26" s="1369"/>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3037</v>
      </c>
      <c r="B27" s="411"/>
      <c r="C27" s="411"/>
      <c r="D27" s="411"/>
      <c r="E27" s="411"/>
      <c r="F27" s="385"/>
      <c r="G27" s="1398"/>
      <c r="H27" s="1398"/>
      <c r="I27" s="1369"/>
      <c r="J27" s="1369"/>
      <c r="K27" s="1369"/>
      <c r="L27" s="448" t="s">
        <v>3029</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3038</v>
      </c>
      <c r="B28" s="411"/>
      <c r="C28" s="411"/>
      <c r="D28" s="411"/>
      <c r="E28" s="411"/>
      <c r="F28" s="385"/>
      <c r="G28" s="385"/>
      <c r="H28" s="385"/>
      <c r="I28" s="1369"/>
      <c r="J28" s="1369"/>
      <c r="K28" s="1369"/>
      <c r="L28" s="448" t="s">
        <v>3029</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3039</v>
      </c>
      <c r="B29" s="411"/>
      <c r="C29" s="411"/>
      <c r="D29" s="411"/>
      <c r="E29" s="411"/>
      <c r="F29" s="385"/>
      <c r="G29" s="385"/>
      <c r="H29" s="385"/>
      <c r="I29" s="1369"/>
      <c r="J29" s="1369"/>
      <c r="K29" s="1369"/>
      <c r="L29" s="448" t="s">
        <v>3029</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3040</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3041</v>
      </c>
      <c r="B31" s="409"/>
      <c r="C31" s="409"/>
      <c r="D31" s="409"/>
      <c r="E31" s="409"/>
      <c r="F31" s="367"/>
      <c r="G31" s="367"/>
      <c r="H31" s="367"/>
      <c r="I31" s="1360"/>
      <c r="J31" s="1360"/>
      <c r="K31" s="1360"/>
      <c r="L31" s="367" t="s">
        <v>3029</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3042</v>
      </c>
      <c r="B32" s="418"/>
      <c r="C32" s="418"/>
      <c r="D32" s="418"/>
      <c r="E32" s="418"/>
      <c r="F32" s="417"/>
      <c r="G32" s="417"/>
      <c r="H32" s="417"/>
      <c r="I32" s="462"/>
      <c r="J32" s="462"/>
      <c r="K32" s="462"/>
      <c r="L32" s="417"/>
      <c r="M32" s="431"/>
      <c r="N32" s="417"/>
      <c r="O32" s="417"/>
      <c r="P32" s="417"/>
      <c r="Q32" s="417"/>
      <c r="R32" s="417"/>
      <c r="S32" s="414" t="s">
        <v>2823</v>
      </c>
      <c r="T32" s="417" t="s">
        <v>3043</v>
      </c>
      <c r="U32" s="417"/>
      <c r="V32" s="469" t="str">
        <f>IF(S32="■","□","■")</f>
        <v>■</v>
      </c>
      <c r="W32" s="417" t="s">
        <v>3044</v>
      </c>
      <c r="X32" s="417"/>
      <c r="Y32" s="417"/>
      <c r="Z32" s="417"/>
      <c r="AA32" s="417"/>
      <c r="AB32" s="417"/>
      <c r="AC32" s="417"/>
    </row>
    <row r="33" spans="1:32" s="449" customFormat="1" ht="17.100000000000001" customHeight="1">
      <c r="A33" s="411" t="s">
        <v>3045</v>
      </c>
      <c r="B33" s="411"/>
      <c r="C33" s="411"/>
      <c r="D33" s="411"/>
      <c r="E33" s="411"/>
      <c r="F33" s="411"/>
      <c r="G33" s="411"/>
      <c r="H33" s="411"/>
      <c r="I33" s="411"/>
      <c r="J33" s="411"/>
      <c r="K33" s="1382"/>
      <c r="L33" s="1382"/>
      <c r="M33" s="1382"/>
      <c r="N33" s="1382"/>
      <c r="O33" s="1382"/>
      <c r="P33" s="1382"/>
      <c r="Q33" s="1382"/>
      <c r="R33" s="1382"/>
      <c r="S33" s="1382"/>
      <c r="T33" s="1382"/>
      <c r="U33" s="1382"/>
      <c r="V33" s="1382"/>
      <c r="W33" s="1382"/>
      <c r="X33" s="1382"/>
      <c r="Y33" s="1382"/>
      <c r="Z33" s="1382"/>
      <c r="AA33" s="1382"/>
      <c r="AB33" s="1382"/>
      <c r="AC33" s="1382"/>
    </row>
    <row r="34" spans="1:32" s="449" customFormat="1" ht="17.100000000000001" customHeight="1">
      <c r="A34" s="409"/>
      <c r="B34" s="409"/>
      <c r="C34" s="409"/>
      <c r="D34" s="409"/>
      <c r="E34" s="409" t="s">
        <v>3046</v>
      </c>
      <c r="F34" s="1347" t="s">
        <v>3047</v>
      </c>
      <c r="G34" s="1347"/>
      <c r="H34" s="1347"/>
      <c r="I34" s="1347"/>
      <c r="J34" s="1347"/>
      <c r="K34" s="410" t="s">
        <v>2842</v>
      </c>
      <c r="L34" s="1347" t="s">
        <v>3048</v>
      </c>
      <c r="M34" s="1347"/>
      <c r="N34" s="1347"/>
      <c r="O34" s="1347"/>
      <c r="P34" s="1347"/>
      <c r="Q34" s="1347"/>
      <c r="R34" s="1347"/>
      <c r="S34" s="1347"/>
      <c r="T34" s="410" t="s">
        <v>2842</v>
      </c>
      <c r="U34" s="1347" t="s">
        <v>2312</v>
      </c>
      <c r="V34" s="1347"/>
      <c r="W34" s="1347"/>
      <c r="X34" s="1347"/>
      <c r="Y34" s="1347"/>
      <c r="Z34" s="409" t="s">
        <v>3049</v>
      </c>
      <c r="AA34" s="409"/>
      <c r="AB34" s="409"/>
      <c r="AC34" s="410"/>
    </row>
    <row r="35" spans="1:32" s="449" customFormat="1" ht="17.100000000000001" customHeight="1">
      <c r="A35" s="409" t="s">
        <v>3050</v>
      </c>
      <c r="B35" s="409"/>
      <c r="C35" s="409"/>
      <c r="D35" s="409"/>
      <c r="E35" s="409" t="s">
        <v>3046</v>
      </c>
      <c r="F35" s="1222"/>
      <c r="G35" s="1222"/>
      <c r="H35" s="1222"/>
      <c r="I35" s="1222"/>
      <c r="J35" s="1222"/>
      <c r="K35" s="410" t="s">
        <v>2842</v>
      </c>
      <c r="L35" s="1360"/>
      <c r="M35" s="1360"/>
      <c r="N35" s="1360"/>
      <c r="O35" s="1360"/>
      <c r="P35" s="1360"/>
      <c r="Q35" s="1360"/>
      <c r="R35" s="1360"/>
      <c r="S35" s="1360"/>
      <c r="T35" s="410" t="s">
        <v>2842</v>
      </c>
      <c r="U35" s="1343"/>
      <c r="V35" s="1343"/>
      <c r="W35" s="1343"/>
      <c r="X35" s="1343"/>
      <c r="Y35" s="1343"/>
      <c r="Z35" s="409" t="s">
        <v>3051</v>
      </c>
      <c r="AA35" s="410"/>
      <c r="AB35" s="410"/>
      <c r="AC35" s="410"/>
    </row>
    <row r="36" spans="1:32" s="449" customFormat="1" ht="17.100000000000001" customHeight="1">
      <c r="A36" s="409" t="s">
        <v>3059</v>
      </c>
      <c r="B36" s="409"/>
      <c r="C36" s="409"/>
      <c r="D36" s="409"/>
      <c r="E36" s="409" t="s">
        <v>3046</v>
      </c>
      <c r="F36" s="1222"/>
      <c r="G36" s="1222"/>
      <c r="H36" s="1222"/>
      <c r="I36" s="1222"/>
      <c r="J36" s="1222"/>
      <c r="K36" s="410" t="s">
        <v>2842</v>
      </c>
      <c r="L36" s="1360"/>
      <c r="M36" s="1360"/>
      <c r="N36" s="1360"/>
      <c r="O36" s="1360"/>
      <c r="P36" s="1360"/>
      <c r="Q36" s="1360"/>
      <c r="R36" s="1360"/>
      <c r="S36" s="1360"/>
      <c r="T36" s="410" t="s">
        <v>2842</v>
      </c>
      <c r="U36" s="1343"/>
      <c r="V36" s="1343"/>
      <c r="W36" s="1343"/>
      <c r="X36" s="1343"/>
      <c r="Y36" s="1343"/>
      <c r="Z36" s="409" t="s">
        <v>3051</v>
      </c>
      <c r="AA36" s="410"/>
      <c r="AB36" s="410"/>
      <c r="AC36" s="410"/>
    </row>
    <row r="37" spans="1:32" s="449" customFormat="1" ht="17.100000000000001" customHeight="1">
      <c r="A37" s="409" t="s">
        <v>3060</v>
      </c>
      <c r="B37" s="409"/>
      <c r="C37" s="409"/>
      <c r="D37" s="409"/>
      <c r="E37" s="409" t="s">
        <v>3046</v>
      </c>
      <c r="F37" s="1222"/>
      <c r="G37" s="1222"/>
      <c r="H37" s="1222"/>
      <c r="I37" s="1222"/>
      <c r="J37" s="1222"/>
      <c r="K37" s="410" t="s">
        <v>2842</v>
      </c>
      <c r="L37" s="1360"/>
      <c r="M37" s="1360"/>
      <c r="N37" s="1360"/>
      <c r="O37" s="1360"/>
      <c r="P37" s="1360"/>
      <c r="Q37" s="1360"/>
      <c r="R37" s="1360"/>
      <c r="S37" s="1360"/>
      <c r="T37" s="410" t="s">
        <v>2842</v>
      </c>
      <c r="U37" s="1343"/>
      <c r="V37" s="1343"/>
      <c r="W37" s="1343"/>
      <c r="X37" s="1343"/>
      <c r="Y37" s="1343"/>
      <c r="Z37" s="409" t="s">
        <v>3051</v>
      </c>
      <c r="AA37" s="410"/>
      <c r="AB37" s="410"/>
      <c r="AC37" s="410"/>
    </row>
    <row r="38" spans="1:32" s="449" customFormat="1" ht="17.100000000000001" customHeight="1">
      <c r="A38" s="409" t="s">
        <v>3061</v>
      </c>
      <c r="B38" s="409"/>
      <c r="C38" s="409"/>
      <c r="D38" s="409"/>
      <c r="E38" s="409" t="s">
        <v>3046</v>
      </c>
      <c r="F38" s="1222"/>
      <c r="G38" s="1222"/>
      <c r="H38" s="1222"/>
      <c r="I38" s="1222"/>
      <c r="J38" s="1222"/>
      <c r="K38" s="410" t="s">
        <v>2842</v>
      </c>
      <c r="L38" s="1360"/>
      <c r="M38" s="1360"/>
      <c r="N38" s="1360"/>
      <c r="O38" s="1360"/>
      <c r="P38" s="1360"/>
      <c r="Q38" s="1360"/>
      <c r="R38" s="1360"/>
      <c r="S38" s="1360"/>
      <c r="T38" s="410" t="s">
        <v>2842</v>
      </c>
      <c r="U38" s="1343"/>
      <c r="V38" s="1343"/>
      <c r="W38" s="1343"/>
      <c r="X38" s="1343"/>
      <c r="Y38" s="1343"/>
      <c r="Z38" s="409" t="s">
        <v>3051</v>
      </c>
      <c r="AA38" s="410"/>
      <c r="AB38" s="410"/>
      <c r="AC38" s="410"/>
    </row>
    <row r="39" spans="1:32" s="449" customFormat="1" ht="17.100000000000001" customHeight="1">
      <c r="A39" s="409" t="s">
        <v>3062</v>
      </c>
      <c r="B39" s="409"/>
      <c r="C39" s="409"/>
      <c r="D39" s="409"/>
      <c r="E39" s="409" t="s">
        <v>3046</v>
      </c>
      <c r="F39" s="1222"/>
      <c r="G39" s="1222"/>
      <c r="H39" s="1222"/>
      <c r="I39" s="1222"/>
      <c r="J39" s="1222"/>
      <c r="K39" s="410" t="s">
        <v>2842</v>
      </c>
      <c r="L39" s="1360"/>
      <c r="M39" s="1360"/>
      <c r="N39" s="1360"/>
      <c r="O39" s="1360"/>
      <c r="P39" s="1360"/>
      <c r="Q39" s="1360"/>
      <c r="R39" s="1360"/>
      <c r="S39" s="1360"/>
      <c r="T39" s="410" t="s">
        <v>2842</v>
      </c>
      <c r="U39" s="1343"/>
      <c r="V39" s="1343"/>
      <c r="W39" s="1343"/>
      <c r="X39" s="1343"/>
      <c r="Y39" s="1343"/>
      <c r="Z39" s="409" t="s">
        <v>3051</v>
      </c>
      <c r="AA39" s="410"/>
      <c r="AB39" s="410"/>
      <c r="AC39" s="410"/>
    </row>
    <row r="40" spans="1:32" s="449" customFormat="1" ht="17.100000000000001" customHeight="1">
      <c r="A40" s="409" t="s">
        <v>3063</v>
      </c>
      <c r="B40" s="409"/>
      <c r="C40" s="409"/>
      <c r="D40" s="409"/>
      <c r="E40" s="409" t="s">
        <v>3046</v>
      </c>
      <c r="F40" s="1222"/>
      <c r="G40" s="1222"/>
      <c r="H40" s="1222"/>
      <c r="I40" s="1222"/>
      <c r="J40" s="1222"/>
      <c r="K40" s="410" t="s">
        <v>2842</v>
      </c>
      <c r="L40" s="1387"/>
      <c r="M40" s="1387"/>
      <c r="N40" s="1387"/>
      <c r="O40" s="1387"/>
      <c r="P40" s="1387"/>
      <c r="Q40" s="1387"/>
      <c r="R40" s="1387"/>
      <c r="S40" s="1387"/>
      <c r="T40" s="410" t="s">
        <v>2842</v>
      </c>
      <c r="U40" s="1394"/>
      <c r="V40" s="1394"/>
      <c r="W40" s="1394"/>
      <c r="X40" s="1394"/>
      <c r="Y40" s="1394"/>
      <c r="Z40" s="409" t="s">
        <v>3051</v>
      </c>
      <c r="AA40" s="410"/>
      <c r="AB40" s="410"/>
      <c r="AC40" s="410"/>
    </row>
    <row r="41" spans="1:32" s="449" customFormat="1" ht="17.100000000000001" customHeight="1">
      <c r="A41" s="411" t="s">
        <v>3057</v>
      </c>
      <c r="B41" s="411"/>
      <c r="C41" s="411"/>
      <c r="D41" s="411"/>
      <c r="E41" s="411"/>
      <c r="F41" s="411"/>
      <c r="G41" s="411"/>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row>
    <row r="42" spans="1:32" s="449" customFormat="1" ht="17.100000000000001" customHeight="1">
      <c r="A42" s="411" t="s">
        <v>3058</v>
      </c>
      <c r="B42" s="470"/>
      <c r="C42" s="470"/>
      <c r="D42" s="470"/>
      <c r="E42" s="1395"/>
      <c r="F42" s="1395"/>
      <c r="G42" s="1395"/>
      <c r="H42" s="1395"/>
      <c r="I42" s="1350"/>
      <c r="J42" s="1350"/>
      <c r="K42" s="1350"/>
      <c r="L42" s="1350"/>
      <c r="M42" s="1350"/>
      <c r="N42" s="1350"/>
      <c r="O42" s="1350"/>
      <c r="P42" s="1350"/>
      <c r="Q42" s="1350"/>
      <c r="R42" s="1350"/>
      <c r="S42" s="1350"/>
      <c r="T42" s="1350"/>
      <c r="U42" s="1350"/>
      <c r="V42" s="1350"/>
      <c r="W42" s="1350"/>
      <c r="X42" s="1350"/>
      <c r="Y42" s="1350"/>
      <c r="Z42" s="1395"/>
      <c r="AA42" s="1395"/>
      <c r="AB42" s="1395"/>
      <c r="AC42" s="1395"/>
      <c r="AD42" s="453"/>
      <c r="AE42" s="453"/>
      <c r="AF42" s="453"/>
    </row>
    <row r="43" spans="1:32" s="449" customFormat="1" ht="17.100000000000001" customHeight="1">
      <c r="A43" s="1396"/>
      <c r="B43" s="1397"/>
      <c r="C43" s="1397"/>
      <c r="D43" s="1397"/>
      <c r="E43" s="1397"/>
      <c r="F43" s="1397"/>
      <c r="G43" s="1397"/>
      <c r="H43" s="1397"/>
      <c r="I43" s="1396"/>
      <c r="J43" s="1396"/>
      <c r="K43" s="1396"/>
      <c r="L43" s="1396"/>
      <c r="M43" s="1396"/>
      <c r="N43" s="1396"/>
      <c r="O43" s="1396"/>
      <c r="P43" s="1396"/>
      <c r="Q43" s="1396"/>
      <c r="R43" s="1396"/>
      <c r="S43" s="1396"/>
      <c r="T43" s="1396"/>
      <c r="U43" s="1396"/>
      <c r="V43" s="1396"/>
      <c r="W43" s="1396"/>
      <c r="X43" s="1396"/>
      <c r="Y43" s="1396"/>
      <c r="Z43" s="1397"/>
      <c r="AA43" s="1397"/>
      <c r="AB43" s="1397"/>
      <c r="AC43" s="1397"/>
      <c r="AD43" s="453"/>
      <c r="AE43" s="453"/>
      <c r="AF43" s="453"/>
    </row>
    <row r="44" spans="1:32" s="449" customFormat="1" ht="17.100000000000001" customHeight="1">
      <c r="A44" s="1392"/>
      <c r="B44" s="1393"/>
      <c r="C44" s="1393"/>
      <c r="D44" s="1393"/>
      <c r="E44" s="1393"/>
      <c r="F44" s="1393"/>
      <c r="G44" s="1393"/>
      <c r="H44" s="1393"/>
      <c r="I44" s="1392"/>
      <c r="J44" s="1392"/>
      <c r="K44" s="1392"/>
      <c r="L44" s="1392"/>
      <c r="M44" s="1392"/>
      <c r="N44" s="1392"/>
      <c r="O44" s="1392"/>
      <c r="P44" s="1392"/>
      <c r="Q44" s="1392"/>
      <c r="R44" s="1392"/>
      <c r="S44" s="1392"/>
      <c r="T44" s="1392"/>
      <c r="U44" s="1392"/>
      <c r="V44" s="1392"/>
      <c r="W44" s="1392"/>
      <c r="X44" s="1392"/>
      <c r="Y44" s="1392"/>
      <c r="Z44" s="1393"/>
      <c r="AA44" s="1393"/>
      <c r="AB44" s="1393"/>
      <c r="AC44" s="1393"/>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47" t="s">
        <v>3033</v>
      </c>
      <c r="B1" s="1347"/>
      <c r="C1" s="1347"/>
      <c r="D1" s="1347"/>
      <c r="E1" s="134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row>
    <row r="2" spans="1:29" s="449" customFormat="1" ht="17.100000000000001" customHeight="1">
      <c r="A2" s="1399" t="s">
        <v>3034</v>
      </c>
      <c r="B2" s="1399"/>
      <c r="C2" s="1399"/>
      <c r="D2" s="1399"/>
      <c r="E2" s="1400"/>
      <c r="F2" s="1400"/>
      <c r="G2" s="1400"/>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3035</v>
      </c>
      <c r="B3" s="411"/>
      <c r="C3" s="411"/>
      <c r="D3" s="411"/>
      <c r="E3" s="1369"/>
      <c r="F3" s="1369"/>
      <c r="G3" s="1369"/>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3036</v>
      </c>
      <c r="B4" s="411"/>
      <c r="C4" s="411"/>
      <c r="D4" s="467"/>
      <c r="E4" s="1369"/>
      <c r="F4" s="1369"/>
      <c r="G4" s="1369"/>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3037</v>
      </c>
      <c r="B5" s="411"/>
      <c r="C5" s="411"/>
      <c r="D5" s="411"/>
      <c r="E5" s="411"/>
      <c r="F5" s="385"/>
      <c r="G5" s="1398"/>
      <c r="H5" s="1398"/>
      <c r="I5" s="1369"/>
      <c r="J5" s="1369"/>
      <c r="K5" s="1369"/>
      <c r="L5" s="448" t="s">
        <v>3029</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3038</v>
      </c>
      <c r="B6" s="411"/>
      <c r="C6" s="411"/>
      <c r="D6" s="411"/>
      <c r="E6" s="411"/>
      <c r="F6" s="385"/>
      <c r="G6" s="385"/>
      <c r="H6" s="385"/>
      <c r="I6" s="1369"/>
      <c r="J6" s="1369"/>
      <c r="K6" s="1369"/>
      <c r="L6" s="448" t="s">
        <v>3029</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3039</v>
      </c>
      <c r="B7" s="411"/>
      <c r="C7" s="411"/>
      <c r="D7" s="411"/>
      <c r="E7" s="411"/>
      <c r="F7" s="385"/>
      <c r="G7" s="385"/>
      <c r="H7" s="385"/>
      <c r="I7" s="1369"/>
      <c r="J7" s="1369"/>
      <c r="K7" s="1369"/>
      <c r="L7" s="448" t="s">
        <v>3029</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3040</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3041</v>
      </c>
      <c r="B9" s="409"/>
      <c r="C9" s="409"/>
      <c r="D9" s="409"/>
      <c r="E9" s="409"/>
      <c r="F9" s="367"/>
      <c r="G9" s="367"/>
      <c r="H9" s="367"/>
      <c r="I9" s="1360"/>
      <c r="J9" s="1360"/>
      <c r="K9" s="1360"/>
      <c r="L9" s="367" t="s">
        <v>3029</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3042</v>
      </c>
      <c r="B10" s="418"/>
      <c r="C10" s="418"/>
      <c r="D10" s="418"/>
      <c r="E10" s="418"/>
      <c r="F10" s="417"/>
      <c r="G10" s="417"/>
      <c r="H10" s="417"/>
      <c r="I10" s="462"/>
      <c r="J10" s="462"/>
      <c r="K10" s="462"/>
      <c r="L10" s="417"/>
      <c r="M10" s="431"/>
      <c r="N10" s="417"/>
      <c r="O10" s="417"/>
      <c r="P10" s="417"/>
      <c r="Q10" s="417"/>
      <c r="R10" s="417"/>
      <c r="S10" s="414" t="s">
        <v>2823</v>
      </c>
      <c r="T10" s="417" t="s">
        <v>3043</v>
      </c>
      <c r="U10" s="417"/>
      <c r="V10" s="469" t="str">
        <f>IF(S10="■","□","■")</f>
        <v>■</v>
      </c>
      <c r="W10" s="417" t="s">
        <v>3044</v>
      </c>
      <c r="X10" s="417"/>
      <c r="Y10" s="417"/>
      <c r="Z10" s="417"/>
      <c r="AA10" s="417"/>
      <c r="AB10" s="417"/>
      <c r="AC10" s="417"/>
    </row>
    <row r="11" spans="1:29" s="449" customFormat="1" ht="17.100000000000001" customHeight="1">
      <c r="A11" s="411" t="s">
        <v>3045</v>
      </c>
      <c r="B11" s="411"/>
      <c r="C11" s="411"/>
      <c r="D11" s="411"/>
      <c r="E11" s="411"/>
      <c r="F11" s="411"/>
      <c r="G11" s="411"/>
      <c r="H11" s="411"/>
      <c r="I11" s="411"/>
      <c r="J11" s="411"/>
      <c r="K11" s="1382"/>
      <c r="L11" s="1382"/>
      <c r="M11" s="1382"/>
      <c r="N11" s="1382"/>
      <c r="O11" s="1382"/>
      <c r="P11" s="1382"/>
      <c r="Q11" s="1382"/>
      <c r="R11" s="1382"/>
      <c r="S11" s="1382"/>
      <c r="T11" s="1382"/>
      <c r="U11" s="1382"/>
      <c r="V11" s="1382"/>
      <c r="W11" s="1382"/>
      <c r="X11" s="1382"/>
      <c r="Y11" s="1382"/>
      <c r="Z11" s="1382"/>
      <c r="AA11" s="1382"/>
      <c r="AB11" s="1382"/>
      <c r="AC11" s="1382"/>
    </row>
    <row r="12" spans="1:29" s="449" customFormat="1" ht="17.100000000000001" customHeight="1">
      <c r="A12" s="409"/>
      <c r="B12" s="409"/>
      <c r="C12" s="409"/>
      <c r="D12" s="409"/>
      <c r="E12" s="409" t="s">
        <v>3046</v>
      </c>
      <c r="F12" s="1347" t="s">
        <v>3047</v>
      </c>
      <c r="G12" s="1347"/>
      <c r="H12" s="1347"/>
      <c r="I12" s="1347"/>
      <c r="J12" s="1347"/>
      <c r="K12" s="410" t="s">
        <v>2842</v>
      </c>
      <c r="L12" s="1347" t="s">
        <v>3048</v>
      </c>
      <c r="M12" s="1347"/>
      <c r="N12" s="1347"/>
      <c r="O12" s="1347"/>
      <c r="P12" s="1347"/>
      <c r="Q12" s="1347"/>
      <c r="R12" s="1347"/>
      <c r="S12" s="1347"/>
      <c r="T12" s="410" t="s">
        <v>2842</v>
      </c>
      <c r="U12" s="1347" t="s">
        <v>2312</v>
      </c>
      <c r="V12" s="1347"/>
      <c r="W12" s="1347"/>
      <c r="X12" s="1347"/>
      <c r="Y12" s="1347"/>
      <c r="Z12" s="409" t="s">
        <v>3049</v>
      </c>
      <c r="AA12" s="409"/>
      <c r="AB12" s="409"/>
      <c r="AC12" s="410"/>
    </row>
    <row r="13" spans="1:29" s="449" customFormat="1" ht="17.100000000000001" customHeight="1">
      <c r="A13" s="409" t="s">
        <v>3050</v>
      </c>
      <c r="B13" s="409"/>
      <c r="C13" s="409"/>
      <c r="D13" s="409"/>
      <c r="E13" s="409" t="s">
        <v>3046</v>
      </c>
      <c r="F13" s="1222"/>
      <c r="G13" s="1222"/>
      <c r="H13" s="1222"/>
      <c r="I13" s="1222"/>
      <c r="J13" s="1222"/>
      <c r="K13" s="410" t="s">
        <v>2842</v>
      </c>
      <c r="L13" s="1360"/>
      <c r="M13" s="1360"/>
      <c r="N13" s="1360"/>
      <c r="O13" s="1360"/>
      <c r="P13" s="1360"/>
      <c r="Q13" s="1360"/>
      <c r="R13" s="1360"/>
      <c r="S13" s="1360"/>
      <c r="T13" s="410" t="s">
        <v>2842</v>
      </c>
      <c r="U13" s="1343"/>
      <c r="V13" s="1343"/>
      <c r="W13" s="1343"/>
      <c r="X13" s="1343"/>
      <c r="Y13" s="1343"/>
      <c r="Z13" s="409" t="s">
        <v>3051</v>
      </c>
      <c r="AA13" s="410"/>
      <c r="AB13" s="410"/>
      <c r="AC13" s="410"/>
    </row>
    <row r="14" spans="1:29" s="449" customFormat="1" ht="17.100000000000001" customHeight="1">
      <c r="A14" s="409" t="s">
        <v>3052</v>
      </c>
      <c r="B14" s="409"/>
      <c r="C14" s="409"/>
      <c r="D14" s="409"/>
      <c r="E14" s="409" t="s">
        <v>3046</v>
      </c>
      <c r="F14" s="1222"/>
      <c r="G14" s="1222"/>
      <c r="H14" s="1222"/>
      <c r="I14" s="1222"/>
      <c r="J14" s="1222"/>
      <c r="K14" s="410" t="s">
        <v>2842</v>
      </c>
      <c r="L14" s="1360"/>
      <c r="M14" s="1360"/>
      <c r="N14" s="1360"/>
      <c r="O14" s="1360"/>
      <c r="P14" s="1360"/>
      <c r="Q14" s="1360"/>
      <c r="R14" s="1360"/>
      <c r="S14" s="1360"/>
      <c r="T14" s="410" t="s">
        <v>2842</v>
      </c>
      <c r="U14" s="1343"/>
      <c r="V14" s="1343"/>
      <c r="W14" s="1343"/>
      <c r="X14" s="1343"/>
      <c r="Y14" s="1343"/>
      <c r="Z14" s="409" t="s">
        <v>3051</v>
      </c>
      <c r="AA14" s="410"/>
      <c r="AB14" s="410"/>
      <c r="AC14" s="410"/>
    </row>
    <row r="15" spans="1:29" s="449" customFormat="1" ht="17.100000000000001" customHeight="1">
      <c r="A15" s="409" t="s">
        <v>3053</v>
      </c>
      <c r="B15" s="409"/>
      <c r="C15" s="409"/>
      <c r="D15" s="409"/>
      <c r="E15" s="409" t="s">
        <v>3046</v>
      </c>
      <c r="F15" s="1222"/>
      <c r="G15" s="1222"/>
      <c r="H15" s="1222"/>
      <c r="I15" s="1222"/>
      <c r="J15" s="1222"/>
      <c r="K15" s="410" t="s">
        <v>2842</v>
      </c>
      <c r="L15" s="1360"/>
      <c r="M15" s="1360"/>
      <c r="N15" s="1360"/>
      <c r="O15" s="1360"/>
      <c r="P15" s="1360"/>
      <c r="Q15" s="1360"/>
      <c r="R15" s="1360"/>
      <c r="S15" s="1360"/>
      <c r="T15" s="410" t="s">
        <v>2842</v>
      </c>
      <c r="U15" s="1343"/>
      <c r="V15" s="1343"/>
      <c r="W15" s="1343"/>
      <c r="X15" s="1343"/>
      <c r="Y15" s="1343"/>
      <c r="Z15" s="409" t="s">
        <v>3051</v>
      </c>
      <c r="AA15" s="410"/>
      <c r="AB15" s="410"/>
      <c r="AC15" s="410"/>
    </row>
    <row r="16" spans="1:29" s="449" customFormat="1" ht="17.100000000000001" customHeight="1">
      <c r="A16" s="409" t="s">
        <v>3054</v>
      </c>
      <c r="B16" s="409"/>
      <c r="C16" s="409"/>
      <c r="D16" s="409"/>
      <c r="E16" s="409" t="s">
        <v>3046</v>
      </c>
      <c r="F16" s="1222"/>
      <c r="G16" s="1222"/>
      <c r="H16" s="1222"/>
      <c r="I16" s="1222"/>
      <c r="J16" s="1222"/>
      <c r="K16" s="410" t="s">
        <v>2842</v>
      </c>
      <c r="L16" s="1360"/>
      <c r="M16" s="1360"/>
      <c r="N16" s="1360"/>
      <c r="O16" s="1360"/>
      <c r="P16" s="1360"/>
      <c r="Q16" s="1360"/>
      <c r="R16" s="1360"/>
      <c r="S16" s="1360"/>
      <c r="T16" s="410" t="s">
        <v>2842</v>
      </c>
      <c r="U16" s="1343"/>
      <c r="V16" s="1343"/>
      <c r="W16" s="1343"/>
      <c r="X16" s="1343"/>
      <c r="Y16" s="1343"/>
      <c r="Z16" s="409" t="s">
        <v>3051</v>
      </c>
      <c r="AA16" s="410"/>
      <c r="AB16" s="410"/>
      <c r="AC16" s="410"/>
    </row>
    <row r="17" spans="1:29" s="449" customFormat="1" ht="17.100000000000001" customHeight="1">
      <c r="A17" s="409" t="s">
        <v>3055</v>
      </c>
      <c r="B17" s="409"/>
      <c r="C17" s="409"/>
      <c r="D17" s="409"/>
      <c r="E17" s="409" t="s">
        <v>3046</v>
      </c>
      <c r="F17" s="1222"/>
      <c r="G17" s="1222"/>
      <c r="H17" s="1222"/>
      <c r="I17" s="1222"/>
      <c r="J17" s="1222"/>
      <c r="K17" s="410" t="s">
        <v>2842</v>
      </c>
      <c r="L17" s="1360"/>
      <c r="M17" s="1360"/>
      <c r="N17" s="1360"/>
      <c r="O17" s="1360"/>
      <c r="P17" s="1360"/>
      <c r="Q17" s="1360"/>
      <c r="R17" s="1360"/>
      <c r="S17" s="1360"/>
      <c r="T17" s="410" t="s">
        <v>2842</v>
      </c>
      <c r="U17" s="1343"/>
      <c r="V17" s="1343"/>
      <c r="W17" s="1343"/>
      <c r="X17" s="1343"/>
      <c r="Y17" s="1343"/>
      <c r="Z17" s="409" t="s">
        <v>3051</v>
      </c>
      <c r="AA17" s="410"/>
      <c r="AB17" s="410"/>
      <c r="AC17" s="410"/>
    </row>
    <row r="18" spans="1:29" s="449" customFormat="1" ht="17.100000000000001" customHeight="1">
      <c r="A18" s="409" t="s">
        <v>3056</v>
      </c>
      <c r="B18" s="409"/>
      <c r="C18" s="409"/>
      <c r="D18" s="409"/>
      <c r="E18" s="409" t="s">
        <v>3046</v>
      </c>
      <c r="F18" s="1222"/>
      <c r="G18" s="1222"/>
      <c r="H18" s="1222"/>
      <c r="I18" s="1222"/>
      <c r="J18" s="1222"/>
      <c r="K18" s="410" t="s">
        <v>2842</v>
      </c>
      <c r="L18" s="1387"/>
      <c r="M18" s="1387"/>
      <c r="N18" s="1387"/>
      <c r="O18" s="1387"/>
      <c r="P18" s="1387"/>
      <c r="Q18" s="1387"/>
      <c r="R18" s="1387"/>
      <c r="S18" s="1387"/>
      <c r="T18" s="410" t="s">
        <v>2842</v>
      </c>
      <c r="U18" s="1394"/>
      <c r="V18" s="1394"/>
      <c r="W18" s="1394"/>
      <c r="X18" s="1394"/>
      <c r="Y18" s="1394"/>
      <c r="Z18" s="409" t="s">
        <v>3051</v>
      </c>
      <c r="AA18" s="410"/>
      <c r="AB18" s="410"/>
      <c r="AC18" s="410"/>
    </row>
    <row r="19" spans="1:29" s="449" customFormat="1" ht="17.100000000000001" customHeight="1">
      <c r="A19" s="411" t="s">
        <v>3057</v>
      </c>
      <c r="B19" s="411"/>
      <c r="C19" s="411"/>
      <c r="D19" s="411"/>
      <c r="E19" s="411"/>
      <c r="F19" s="411"/>
      <c r="G19" s="411"/>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row>
    <row r="20" spans="1:29" s="449" customFormat="1" ht="17.100000000000001" customHeight="1">
      <c r="A20" s="411" t="s">
        <v>3058</v>
      </c>
      <c r="B20" s="411"/>
      <c r="C20" s="411"/>
      <c r="D20" s="411"/>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row>
    <row r="21" spans="1:29" s="449" customFormat="1" ht="17.100000000000001" customHeight="1">
      <c r="A21" s="1396"/>
      <c r="B21" s="1396"/>
      <c r="C21" s="1396"/>
      <c r="D21" s="1396"/>
      <c r="E21" s="1396"/>
      <c r="F21" s="1396"/>
      <c r="G21" s="1396"/>
      <c r="H21" s="1396"/>
      <c r="I21" s="1396"/>
      <c r="J21" s="1396"/>
      <c r="K21" s="1396"/>
      <c r="L21" s="1396"/>
      <c r="M21" s="1396"/>
      <c r="N21" s="1396"/>
      <c r="O21" s="1396"/>
      <c r="P21" s="1396"/>
      <c r="Q21" s="1396"/>
      <c r="R21" s="1396"/>
      <c r="S21" s="1396"/>
      <c r="T21" s="1396"/>
      <c r="U21" s="1396"/>
      <c r="V21" s="1396"/>
      <c r="W21" s="1396"/>
      <c r="X21" s="1396"/>
      <c r="Y21" s="1396"/>
      <c r="Z21" s="1396"/>
      <c r="AA21" s="1396"/>
      <c r="AB21" s="1396"/>
      <c r="AC21" s="1396"/>
    </row>
    <row r="22" spans="1:29" s="449" customFormat="1" ht="17.100000000000001" customHeight="1">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row>
    <row r="23" spans="1:29" ht="17.100000000000001" customHeight="1">
      <c r="A23" s="1347" t="s">
        <v>3033</v>
      </c>
      <c r="B23" s="1347"/>
      <c r="C23" s="1347"/>
      <c r="D23" s="1347"/>
      <c r="E23" s="134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row>
    <row r="24" spans="1:29" s="449" customFormat="1" ht="17.100000000000001" customHeight="1">
      <c r="A24" s="1399" t="s">
        <v>3034</v>
      </c>
      <c r="B24" s="1399"/>
      <c r="C24" s="1399"/>
      <c r="D24" s="1399"/>
      <c r="E24" s="1400"/>
      <c r="F24" s="1400"/>
      <c r="G24" s="1400"/>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3035</v>
      </c>
      <c r="B25" s="411"/>
      <c r="C25" s="411"/>
      <c r="D25" s="411"/>
      <c r="E25" s="1369"/>
      <c r="F25" s="1369"/>
      <c r="G25" s="1369"/>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3036</v>
      </c>
      <c r="B26" s="411"/>
      <c r="C26" s="411"/>
      <c r="D26" s="411"/>
      <c r="E26" s="1369"/>
      <c r="F26" s="1369"/>
      <c r="G26" s="1369"/>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3037</v>
      </c>
      <c r="B27" s="411"/>
      <c r="C27" s="411"/>
      <c r="D27" s="411"/>
      <c r="E27" s="411"/>
      <c r="F27" s="385"/>
      <c r="G27" s="1398"/>
      <c r="H27" s="1398"/>
      <c r="I27" s="1369"/>
      <c r="J27" s="1369"/>
      <c r="K27" s="1369"/>
      <c r="L27" s="448" t="s">
        <v>3029</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3038</v>
      </c>
      <c r="B28" s="411"/>
      <c r="C28" s="411"/>
      <c r="D28" s="411"/>
      <c r="E28" s="411"/>
      <c r="F28" s="385"/>
      <c r="G28" s="385"/>
      <c r="H28" s="385"/>
      <c r="I28" s="1369"/>
      <c r="J28" s="1369"/>
      <c r="K28" s="1369"/>
      <c r="L28" s="448" t="s">
        <v>3029</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3039</v>
      </c>
      <c r="B29" s="411"/>
      <c r="C29" s="411"/>
      <c r="D29" s="411"/>
      <c r="E29" s="411"/>
      <c r="F29" s="385"/>
      <c r="G29" s="385"/>
      <c r="H29" s="385"/>
      <c r="I29" s="1369"/>
      <c r="J29" s="1369"/>
      <c r="K29" s="1369"/>
      <c r="L29" s="448" t="s">
        <v>3029</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3040</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3041</v>
      </c>
      <c r="B31" s="409"/>
      <c r="C31" s="409"/>
      <c r="D31" s="409"/>
      <c r="E31" s="409"/>
      <c r="F31" s="367"/>
      <c r="G31" s="367"/>
      <c r="H31" s="367"/>
      <c r="I31" s="1360"/>
      <c r="J31" s="1360"/>
      <c r="K31" s="1360"/>
      <c r="L31" s="367" t="s">
        <v>3029</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3042</v>
      </c>
      <c r="B32" s="418"/>
      <c r="C32" s="418"/>
      <c r="D32" s="418"/>
      <c r="E32" s="418"/>
      <c r="F32" s="417"/>
      <c r="G32" s="417"/>
      <c r="H32" s="417"/>
      <c r="I32" s="462"/>
      <c r="J32" s="462"/>
      <c r="K32" s="462"/>
      <c r="L32" s="417"/>
      <c r="M32" s="431"/>
      <c r="N32" s="417"/>
      <c r="O32" s="417"/>
      <c r="P32" s="417"/>
      <c r="Q32" s="417"/>
      <c r="R32" s="417"/>
      <c r="S32" s="414" t="s">
        <v>2823</v>
      </c>
      <c r="T32" s="417" t="s">
        <v>3043</v>
      </c>
      <c r="U32" s="417"/>
      <c r="V32" s="469" t="str">
        <f>IF(S32="■","□","■")</f>
        <v>■</v>
      </c>
      <c r="W32" s="417" t="s">
        <v>3044</v>
      </c>
      <c r="X32" s="417"/>
      <c r="Y32" s="417"/>
      <c r="Z32" s="417"/>
      <c r="AA32" s="417"/>
      <c r="AB32" s="417"/>
      <c r="AC32" s="417"/>
    </row>
    <row r="33" spans="1:32" s="449" customFormat="1" ht="17.100000000000001" customHeight="1">
      <c r="A33" s="411" t="s">
        <v>3045</v>
      </c>
      <c r="B33" s="411"/>
      <c r="C33" s="411"/>
      <c r="D33" s="411"/>
      <c r="E33" s="411"/>
      <c r="F33" s="411"/>
      <c r="G33" s="411"/>
      <c r="H33" s="411"/>
      <c r="I33" s="411"/>
      <c r="J33" s="411"/>
      <c r="K33" s="1382"/>
      <c r="L33" s="1382"/>
      <c r="M33" s="1382"/>
      <c r="N33" s="1382"/>
      <c r="O33" s="1382"/>
      <c r="P33" s="1382"/>
      <c r="Q33" s="1382"/>
      <c r="R33" s="1382"/>
      <c r="S33" s="1382"/>
      <c r="T33" s="1382"/>
      <c r="U33" s="1382"/>
      <c r="V33" s="1382"/>
      <c r="W33" s="1382"/>
      <c r="X33" s="1382"/>
      <c r="Y33" s="1382"/>
      <c r="Z33" s="1382"/>
      <c r="AA33" s="1382"/>
      <c r="AB33" s="1382"/>
      <c r="AC33" s="1382"/>
    </row>
    <row r="34" spans="1:32" s="449" customFormat="1" ht="17.100000000000001" customHeight="1">
      <c r="A34" s="409"/>
      <c r="B34" s="409"/>
      <c r="C34" s="409"/>
      <c r="D34" s="409"/>
      <c r="E34" s="409" t="s">
        <v>3046</v>
      </c>
      <c r="F34" s="1347" t="s">
        <v>3047</v>
      </c>
      <c r="G34" s="1347"/>
      <c r="H34" s="1347"/>
      <c r="I34" s="1347"/>
      <c r="J34" s="1347"/>
      <c r="K34" s="410" t="s">
        <v>2842</v>
      </c>
      <c r="L34" s="1347" t="s">
        <v>3048</v>
      </c>
      <c r="M34" s="1347"/>
      <c r="N34" s="1347"/>
      <c r="O34" s="1347"/>
      <c r="P34" s="1347"/>
      <c r="Q34" s="1347"/>
      <c r="R34" s="1347"/>
      <c r="S34" s="1347"/>
      <c r="T34" s="410" t="s">
        <v>2842</v>
      </c>
      <c r="U34" s="1347" t="s">
        <v>2312</v>
      </c>
      <c r="V34" s="1347"/>
      <c r="W34" s="1347"/>
      <c r="X34" s="1347"/>
      <c r="Y34" s="1347"/>
      <c r="Z34" s="409" t="s">
        <v>3049</v>
      </c>
      <c r="AA34" s="409"/>
      <c r="AB34" s="409"/>
      <c r="AC34" s="410"/>
    </row>
    <row r="35" spans="1:32" s="449" customFormat="1" ht="17.100000000000001" customHeight="1">
      <c r="A35" s="409" t="s">
        <v>3050</v>
      </c>
      <c r="B35" s="409"/>
      <c r="C35" s="409"/>
      <c r="D35" s="409"/>
      <c r="E35" s="409" t="s">
        <v>3046</v>
      </c>
      <c r="F35" s="1222"/>
      <c r="G35" s="1222"/>
      <c r="H35" s="1222"/>
      <c r="I35" s="1222"/>
      <c r="J35" s="1222"/>
      <c r="K35" s="410" t="s">
        <v>2842</v>
      </c>
      <c r="L35" s="1360"/>
      <c r="M35" s="1360"/>
      <c r="N35" s="1360"/>
      <c r="O35" s="1360"/>
      <c r="P35" s="1360"/>
      <c r="Q35" s="1360"/>
      <c r="R35" s="1360"/>
      <c r="S35" s="1360"/>
      <c r="T35" s="410" t="s">
        <v>2842</v>
      </c>
      <c r="U35" s="1343"/>
      <c r="V35" s="1343"/>
      <c r="W35" s="1343"/>
      <c r="X35" s="1343"/>
      <c r="Y35" s="1343"/>
      <c r="Z35" s="409" t="s">
        <v>3051</v>
      </c>
      <c r="AA35" s="410"/>
      <c r="AB35" s="410"/>
      <c r="AC35" s="410"/>
    </row>
    <row r="36" spans="1:32" s="449" customFormat="1" ht="17.100000000000001" customHeight="1">
      <c r="A36" s="409" t="s">
        <v>3059</v>
      </c>
      <c r="B36" s="409"/>
      <c r="C36" s="409"/>
      <c r="D36" s="409"/>
      <c r="E36" s="409" t="s">
        <v>3046</v>
      </c>
      <c r="F36" s="1222"/>
      <c r="G36" s="1222"/>
      <c r="H36" s="1222"/>
      <c r="I36" s="1222"/>
      <c r="J36" s="1222"/>
      <c r="K36" s="410" t="s">
        <v>2842</v>
      </c>
      <c r="L36" s="1360"/>
      <c r="M36" s="1360"/>
      <c r="N36" s="1360"/>
      <c r="O36" s="1360"/>
      <c r="P36" s="1360"/>
      <c r="Q36" s="1360"/>
      <c r="R36" s="1360"/>
      <c r="S36" s="1360"/>
      <c r="T36" s="410" t="s">
        <v>2842</v>
      </c>
      <c r="U36" s="1343"/>
      <c r="V36" s="1343"/>
      <c r="W36" s="1343"/>
      <c r="X36" s="1343"/>
      <c r="Y36" s="1343"/>
      <c r="Z36" s="409" t="s">
        <v>3051</v>
      </c>
      <c r="AA36" s="410"/>
      <c r="AB36" s="410"/>
      <c r="AC36" s="410"/>
    </row>
    <row r="37" spans="1:32" s="449" customFormat="1" ht="17.100000000000001" customHeight="1">
      <c r="A37" s="409" t="s">
        <v>3060</v>
      </c>
      <c r="B37" s="409"/>
      <c r="C37" s="409"/>
      <c r="D37" s="409"/>
      <c r="E37" s="409" t="s">
        <v>3046</v>
      </c>
      <c r="F37" s="1222"/>
      <c r="G37" s="1222"/>
      <c r="H37" s="1222"/>
      <c r="I37" s="1222"/>
      <c r="J37" s="1222"/>
      <c r="K37" s="410" t="s">
        <v>2842</v>
      </c>
      <c r="L37" s="1360"/>
      <c r="M37" s="1360"/>
      <c r="N37" s="1360"/>
      <c r="O37" s="1360"/>
      <c r="P37" s="1360"/>
      <c r="Q37" s="1360"/>
      <c r="R37" s="1360"/>
      <c r="S37" s="1360"/>
      <c r="T37" s="410" t="s">
        <v>2842</v>
      </c>
      <c r="U37" s="1343"/>
      <c r="V37" s="1343"/>
      <c r="W37" s="1343"/>
      <c r="X37" s="1343"/>
      <c r="Y37" s="1343"/>
      <c r="Z37" s="409" t="s">
        <v>3051</v>
      </c>
      <c r="AA37" s="410"/>
      <c r="AB37" s="410"/>
      <c r="AC37" s="410"/>
    </row>
    <row r="38" spans="1:32" s="449" customFormat="1" ht="17.100000000000001" customHeight="1">
      <c r="A38" s="409" t="s">
        <v>3061</v>
      </c>
      <c r="B38" s="409"/>
      <c r="C38" s="409"/>
      <c r="D38" s="409"/>
      <c r="E38" s="409" t="s">
        <v>3046</v>
      </c>
      <c r="F38" s="1222"/>
      <c r="G38" s="1222"/>
      <c r="H38" s="1222"/>
      <c r="I38" s="1222"/>
      <c r="J38" s="1222"/>
      <c r="K38" s="410" t="s">
        <v>2842</v>
      </c>
      <c r="L38" s="1360"/>
      <c r="M38" s="1360"/>
      <c r="N38" s="1360"/>
      <c r="O38" s="1360"/>
      <c r="P38" s="1360"/>
      <c r="Q38" s="1360"/>
      <c r="R38" s="1360"/>
      <c r="S38" s="1360"/>
      <c r="T38" s="410" t="s">
        <v>2842</v>
      </c>
      <c r="U38" s="1343"/>
      <c r="V38" s="1343"/>
      <c r="W38" s="1343"/>
      <c r="X38" s="1343"/>
      <c r="Y38" s="1343"/>
      <c r="Z38" s="409" t="s">
        <v>3051</v>
      </c>
      <c r="AA38" s="410"/>
      <c r="AB38" s="410"/>
      <c r="AC38" s="410"/>
    </row>
    <row r="39" spans="1:32" s="449" customFormat="1" ht="17.100000000000001" customHeight="1">
      <c r="A39" s="409" t="s">
        <v>3062</v>
      </c>
      <c r="B39" s="409"/>
      <c r="C39" s="409"/>
      <c r="D39" s="409"/>
      <c r="E39" s="409" t="s">
        <v>3046</v>
      </c>
      <c r="F39" s="1222"/>
      <c r="G39" s="1222"/>
      <c r="H39" s="1222"/>
      <c r="I39" s="1222"/>
      <c r="J39" s="1222"/>
      <c r="K39" s="410" t="s">
        <v>2842</v>
      </c>
      <c r="L39" s="1360"/>
      <c r="M39" s="1360"/>
      <c r="N39" s="1360"/>
      <c r="O39" s="1360"/>
      <c r="P39" s="1360"/>
      <c r="Q39" s="1360"/>
      <c r="R39" s="1360"/>
      <c r="S39" s="1360"/>
      <c r="T39" s="410" t="s">
        <v>2842</v>
      </c>
      <c r="U39" s="1343"/>
      <c r="V39" s="1343"/>
      <c r="W39" s="1343"/>
      <c r="X39" s="1343"/>
      <c r="Y39" s="1343"/>
      <c r="Z39" s="409" t="s">
        <v>3051</v>
      </c>
      <c r="AA39" s="410"/>
      <c r="AB39" s="410"/>
      <c r="AC39" s="410"/>
    </row>
    <row r="40" spans="1:32" s="449" customFormat="1" ht="17.100000000000001" customHeight="1">
      <c r="A40" s="409" t="s">
        <v>3063</v>
      </c>
      <c r="B40" s="409"/>
      <c r="C40" s="409"/>
      <c r="D40" s="409"/>
      <c r="E40" s="409" t="s">
        <v>3046</v>
      </c>
      <c r="F40" s="1222"/>
      <c r="G40" s="1222"/>
      <c r="H40" s="1222"/>
      <c r="I40" s="1222"/>
      <c r="J40" s="1222"/>
      <c r="K40" s="410" t="s">
        <v>2842</v>
      </c>
      <c r="L40" s="1387"/>
      <c r="M40" s="1387"/>
      <c r="N40" s="1387"/>
      <c r="O40" s="1387"/>
      <c r="P40" s="1387"/>
      <c r="Q40" s="1387"/>
      <c r="R40" s="1387"/>
      <c r="S40" s="1387"/>
      <c r="T40" s="410" t="s">
        <v>2842</v>
      </c>
      <c r="U40" s="1394"/>
      <c r="V40" s="1394"/>
      <c r="W40" s="1394"/>
      <c r="X40" s="1394"/>
      <c r="Y40" s="1394"/>
      <c r="Z40" s="409" t="s">
        <v>3051</v>
      </c>
      <c r="AA40" s="410"/>
      <c r="AB40" s="410"/>
      <c r="AC40" s="410"/>
    </row>
    <row r="41" spans="1:32" s="449" customFormat="1" ht="17.100000000000001" customHeight="1">
      <c r="A41" s="411" t="s">
        <v>3057</v>
      </c>
      <c r="B41" s="411"/>
      <c r="C41" s="411"/>
      <c r="D41" s="411"/>
      <c r="E41" s="411"/>
      <c r="F41" s="411"/>
      <c r="G41" s="411"/>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row>
    <row r="42" spans="1:32" s="449" customFormat="1" ht="17.100000000000001" customHeight="1">
      <c r="A42" s="411" t="s">
        <v>3058</v>
      </c>
      <c r="B42" s="470"/>
      <c r="C42" s="470"/>
      <c r="D42" s="470"/>
      <c r="E42" s="1395"/>
      <c r="F42" s="1395"/>
      <c r="G42" s="1395"/>
      <c r="H42" s="1395"/>
      <c r="I42" s="1350"/>
      <c r="J42" s="1350"/>
      <c r="K42" s="1350"/>
      <c r="L42" s="1350"/>
      <c r="M42" s="1350"/>
      <c r="N42" s="1350"/>
      <c r="O42" s="1350"/>
      <c r="P42" s="1350"/>
      <c r="Q42" s="1350"/>
      <c r="R42" s="1350"/>
      <c r="S42" s="1350"/>
      <c r="T42" s="1350"/>
      <c r="U42" s="1350"/>
      <c r="V42" s="1350"/>
      <c r="W42" s="1350"/>
      <c r="X42" s="1350"/>
      <c r="Y42" s="1350"/>
      <c r="Z42" s="1395"/>
      <c r="AA42" s="1395"/>
      <c r="AB42" s="1395"/>
      <c r="AC42" s="1395"/>
      <c r="AD42" s="453"/>
      <c r="AE42" s="453"/>
      <c r="AF42" s="453"/>
    </row>
    <row r="43" spans="1:32" s="449" customFormat="1" ht="17.100000000000001" customHeight="1">
      <c r="A43" s="1396"/>
      <c r="B43" s="1397"/>
      <c r="C43" s="1397"/>
      <c r="D43" s="1397"/>
      <c r="E43" s="1397"/>
      <c r="F43" s="1397"/>
      <c r="G43" s="1397"/>
      <c r="H43" s="1397"/>
      <c r="I43" s="1396"/>
      <c r="J43" s="1396"/>
      <c r="K43" s="1396"/>
      <c r="L43" s="1396"/>
      <c r="M43" s="1396"/>
      <c r="N43" s="1396"/>
      <c r="O43" s="1396"/>
      <c r="P43" s="1396"/>
      <c r="Q43" s="1396"/>
      <c r="R43" s="1396"/>
      <c r="S43" s="1396"/>
      <c r="T43" s="1396"/>
      <c r="U43" s="1396"/>
      <c r="V43" s="1396"/>
      <c r="W43" s="1396"/>
      <c r="X43" s="1396"/>
      <c r="Y43" s="1396"/>
      <c r="Z43" s="1397"/>
      <c r="AA43" s="1397"/>
      <c r="AB43" s="1397"/>
      <c r="AC43" s="1397"/>
      <c r="AD43" s="453"/>
      <c r="AE43" s="453"/>
      <c r="AF43" s="453"/>
    </row>
    <row r="44" spans="1:32" s="449" customFormat="1" ht="17.100000000000001" customHeight="1">
      <c r="A44" s="1392"/>
      <c r="B44" s="1393"/>
      <c r="C44" s="1393"/>
      <c r="D44" s="1393"/>
      <c r="E44" s="1393"/>
      <c r="F44" s="1393"/>
      <c r="G44" s="1393"/>
      <c r="H44" s="1393"/>
      <c r="I44" s="1392"/>
      <c r="J44" s="1392"/>
      <c r="K44" s="1392"/>
      <c r="L44" s="1392"/>
      <c r="M44" s="1392"/>
      <c r="N44" s="1392"/>
      <c r="O44" s="1392"/>
      <c r="P44" s="1392"/>
      <c r="Q44" s="1392"/>
      <c r="R44" s="1392"/>
      <c r="S44" s="1392"/>
      <c r="T44" s="1392"/>
      <c r="U44" s="1392"/>
      <c r="V44" s="1392"/>
      <c r="W44" s="1392"/>
      <c r="X44" s="1392"/>
      <c r="Y44" s="1392"/>
      <c r="Z44" s="1393"/>
      <c r="AA44" s="1393"/>
      <c r="AB44" s="1393"/>
      <c r="AC44" s="1393"/>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221" t="s">
        <v>3064</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32" ht="18" customHeight="1">
      <c r="A2" s="1271" t="s">
        <v>3065</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row>
    <row r="3" spans="1:32" ht="18" customHeight="1">
      <c r="A3" s="384" t="s">
        <v>3066</v>
      </c>
      <c r="B3" s="384"/>
      <c r="C3" s="384"/>
      <c r="D3" s="384"/>
      <c r="E3" s="471"/>
      <c r="F3" s="471"/>
      <c r="G3" s="471"/>
      <c r="H3" s="1405">
        <v>1</v>
      </c>
      <c r="I3" s="1405"/>
      <c r="J3" s="1405"/>
      <c r="K3" s="1405"/>
      <c r="L3" s="1405"/>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3067</v>
      </c>
      <c r="B4" s="384"/>
      <c r="C4" s="384"/>
      <c r="D4" s="384"/>
      <c r="E4" s="384"/>
      <c r="F4" s="384"/>
      <c r="G4" s="384"/>
      <c r="H4" s="1406"/>
      <c r="I4" s="1406"/>
      <c r="J4" s="1406"/>
      <c r="K4" s="1406"/>
      <c r="L4" s="1406"/>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3068</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3069</v>
      </c>
      <c r="B6" s="320"/>
      <c r="C6" s="320"/>
      <c r="D6" s="320"/>
      <c r="E6" s="320"/>
      <c r="F6" s="320"/>
      <c r="G6" s="320"/>
      <c r="H6" s="320"/>
      <c r="I6" s="320"/>
      <c r="J6" s="1407"/>
      <c r="K6" s="1407"/>
      <c r="L6" s="1407"/>
      <c r="M6" s="1407"/>
      <c r="N6" s="320" t="s">
        <v>2837</v>
      </c>
      <c r="O6" s="320"/>
      <c r="P6" s="320"/>
      <c r="Q6" s="320"/>
      <c r="R6" s="320"/>
      <c r="S6" s="320"/>
      <c r="T6" s="320"/>
      <c r="U6" s="320"/>
      <c r="V6" s="320"/>
      <c r="W6" s="320"/>
      <c r="X6" s="320"/>
      <c r="Y6" s="320"/>
      <c r="Z6" s="320"/>
      <c r="AA6" s="320"/>
      <c r="AB6" s="320"/>
      <c r="AC6" s="320"/>
    </row>
    <row r="7" spans="1:32" ht="18" customHeight="1">
      <c r="A7" s="320" t="s">
        <v>3070</v>
      </c>
      <c r="B7" s="320"/>
      <c r="C7" s="320"/>
      <c r="D7" s="320"/>
      <c r="E7" s="320"/>
      <c r="F7" s="320"/>
      <c r="G7" s="320"/>
      <c r="H7" s="320"/>
      <c r="I7" s="320"/>
      <c r="J7" s="1407"/>
      <c r="K7" s="1407"/>
      <c r="L7" s="1407"/>
      <c r="M7" s="1407"/>
      <c r="N7" s="320" t="s">
        <v>2837</v>
      </c>
      <c r="O7" s="320"/>
      <c r="P7" s="320"/>
      <c r="Q7" s="320"/>
      <c r="R7" s="320"/>
      <c r="S7" s="320"/>
      <c r="T7" s="320"/>
      <c r="U7" s="320"/>
      <c r="V7" s="320"/>
      <c r="W7" s="320"/>
      <c r="X7" s="320"/>
      <c r="Y7" s="320"/>
      <c r="Z7" s="320"/>
      <c r="AA7" s="320"/>
      <c r="AB7" s="320"/>
      <c r="AC7" s="320"/>
    </row>
    <row r="8" spans="1:32" ht="18" customHeight="1">
      <c r="A8" s="320" t="s">
        <v>3071</v>
      </c>
      <c r="B8" s="320"/>
      <c r="C8" s="320"/>
      <c r="D8" s="320"/>
      <c r="E8" s="320"/>
      <c r="F8" s="320"/>
      <c r="G8" s="320"/>
      <c r="H8" s="320"/>
      <c r="I8" s="320"/>
      <c r="J8" s="320" t="s">
        <v>2936</v>
      </c>
      <c r="K8" s="320"/>
      <c r="L8" s="320" t="s">
        <v>2806</v>
      </c>
      <c r="M8" s="1408"/>
      <c r="N8" s="1408"/>
      <c r="O8" s="1408"/>
      <c r="P8" s="1408"/>
      <c r="Q8" s="320" t="s">
        <v>2807</v>
      </c>
      <c r="R8" s="320" t="s">
        <v>2110</v>
      </c>
      <c r="S8" s="320"/>
      <c r="T8" s="320" t="s">
        <v>2806</v>
      </c>
      <c r="U8" s="1408"/>
      <c r="V8" s="1408"/>
      <c r="W8" s="1408"/>
      <c r="X8" s="1408"/>
      <c r="Y8" s="320" t="s">
        <v>2807</v>
      </c>
      <c r="Z8" s="320"/>
      <c r="AA8" s="320"/>
      <c r="AB8" s="320"/>
      <c r="AC8" s="320"/>
    </row>
    <row r="9" spans="1:32" s="449" customFormat="1" ht="18" customHeight="1">
      <c r="A9" s="409" t="s">
        <v>3072</v>
      </c>
      <c r="B9" s="409"/>
      <c r="C9" s="409"/>
      <c r="D9" s="409"/>
      <c r="E9" s="409"/>
      <c r="F9" s="409"/>
      <c r="G9" s="410"/>
      <c r="H9" s="410"/>
      <c r="I9" s="410"/>
      <c r="J9" s="1409"/>
      <c r="K9" s="1409"/>
      <c r="L9" s="1409"/>
      <c r="M9" s="1409"/>
      <c r="N9" s="1409"/>
      <c r="O9" s="1409"/>
      <c r="P9" s="1409"/>
      <c r="Q9" s="409" t="s">
        <v>2939</v>
      </c>
      <c r="R9" s="410"/>
      <c r="S9" s="410"/>
      <c r="T9" s="1409"/>
      <c r="U9" s="1409"/>
      <c r="V9" s="1409"/>
      <c r="W9" s="1409"/>
      <c r="X9" s="1409"/>
      <c r="Y9" s="1409"/>
      <c r="Z9" s="409" t="s">
        <v>2940</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402" t="s">
        <v>3073</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row>
    <row r="12" spans="1:32" ht="18" customHeight="1">
      <c r="A12" s="320"/>
      <c r="B12" s="320"/>
      <c r="C12" s="412" t="s">
        <v>2823</v>
      </c>
      <c r="D12" s="320" t="s">
        <v>3074</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2823</v>
      </c>
      <c r="D13" s="320" t="s">
        <v>3075</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402" t="s">
        <v>3076</v>
      </c>
      <c r="B15" s="1402"/>
      <c r="C15" s="1402"/>
      <c r="D15" s="1402"/>
      <c r="E15" s="1402"/>
      <c r="F15" s="1402"/>
      <c r="G15" s="1402"/>
      <c r="H15" s="1402"/>
      <c r="I15" s="1402"/>
      <c r="J15" s="1402"/>
      <c r="K15" s="1402"/>
      <c r="L15" s="1402"/>
      <c r="M15" s="1402"/>
      <c r="N15" s="1402"/>
      <c r="O15" s="1402"/>
      <c r="P15" s="1402"/>
      <c r="Q15" s="1402"/>
      <c r="R15" s="1402"/>
      <c r="S15" s="1402"/>
      <c r="T15" s="1402"/>
      <c r="U15" s="1402"/>
      <c r="V15" s="1402"/>
      <c r="W15" s="1402"/>
      <c r="X15" s="1402"/>
      <c r="Y15" s="1402"/>
      <c r="Z15" s="1402"/>
      <c r="AA15" s="1402"/>
      <c r="AB15" s="1402"/>
      <c r="AC15" s="1402"/>
    </row>
    <row r="16" spans="1:32" ht="18" customHeight="1">
      <c r="A16" s="320"/>
      <c r="B16" s="320"/>
      <c r="C16" s="412" t="s">
        <v>2823</v>
      </c>
      <c r="D16" s="320" t="s">
        <v>3077</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2823</v>
      </c>
      <c r="D17" s="320" t="s">
        <v>3078</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2823</v>
      </c>
      <c r="D18" s="320" t="s">
        <v>3079</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2823</v>
      </c>
      <c r="D19" s="320" t="s">
        <v>3080</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2823</v>
      </c>
      <c r="D20" s="320" t="s">
        <v>3081</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402" t="s">
        <v>3082</v>
      </c>
      <c r="B22" s="1402"/>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row>
    <row r="23" spans="1:29" ht="18" customHeight="1">
      <c r="A23" s="320" t="s">
        <v>3083</v>
      </c>
      <c r="B23" s="320"/>
      <c r="C23" s="320"/>
      <c r="D23" s="320"/>
      <c r="E23" s="320"/>
      <c r="F23" s="320" t="s">
        <v>2806</v>
      </c>
      <c r="G23" s="1403"/>
      <c r="H23" s="1403"/>
      <c r="I23" s="1403"/>
      <c r="J23" s="1403"/>
      <c r="K23" s="1403"/>
      <c r="L23" s="1403"/>
      <c r="M23" s="1403"/>
      <c r="N23" s="1403"/>
      <c r="O23" s="1403"/>
      <c r="P23" s="1403"/>
      <c r="Q23" s="1403"/>
      <c r="R23" s="1403"/>
      <c r="S23" s="1403"/>
      <c r="T23" s="1403"/>
      <c r="U23" s="1403"/>
      <c r="V23" s="1403"/>
      <c r="W23" s="1403"/>
      <c r="X23" s="1403"/>
      <c r="Y23" s="1403"/>
      <c r="Z23" s="320" t="s">
        <v>2807</v>
      </c>
      <c r="AA23" s="320"/>
      <c r="AB23" s="320"/>
      <c r="AC23" s="320"/>
    </row>
    <row r="24" spans="1:29" ht="18" customHeight="1">
      <c r="A24" s="320" t="s">
        <v>3084</v>
      </c>
      <c r="B24" s="320"/>
      <c r="C24" s="320"/>
      <c r="D24" s="320"/>
      <c r="E24" s="320"/>
      <c r="F24" s="412" t="s">
        <v>2823</v>
      </c>
      <c r="G24" s="320" t="s">
        <v>3085</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2806</v>
      </c>
      <c r="K25" s="320" t="s">
        <v>3086</v>
      </c>
      <c r="L25" s="320"/>
      <c r="M25" s="320"/>
      <c r="N25" s="320"/>
      <c r="O25" s="1403"/>
      <c r="P25" s="1403"/>
      <c r="Q25" s="1403"/>
      <c r="R25" s="1403"/>
      <c r="S25" s="1403"/>
      <c r="T25" s="1403"/>
      <c r="U25" s="1403"/>
      <c r="V25" s="1403"/>
      <c r="W25" s="1403"/>
      <c r="X25" s="1403"/>
      <c r="Y25" s="1403"/>
      <c r="Z25" s="320" t="s">
        <v>2807</v>
      </c>
      <c r="AA25" s="320"/>
      <c r="AB25" s="320"/>
      <c r="AC25" s="320"/>
    </row>
    <row r="26" spans="1:29" ht="18" customHeight="1">
      <c r="A26" s="320"/>
      <c r="B26" s="320"/>
      <c r="C26" s="320"/>
      <c r="D26" s="320"/>
      <c r="E26" s="320"/>
      <c r="F26" s="412" t="s">
        <v>2823</v>
      </c>
      <c r="G26" s="320" t="s">
        <v>3087</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402" t="s">
        <v>3088</v>
      </c>
      <c r="B28" s="1402"/>
      <c r="C28" s="1402"/>
      <c r="D28" s="1402"/>
      <c r="E28" s="1402"/>
      <c r="F28" s="1402"/>
      <c r="G28" s="1402"/>
      <c r="H28" s="1402"/>
      <c r="I28" s="1402"/>
      <c r="J28" s="1402"/>
      <c r="K28" s="1402"/>
      <c r="L28" s="1402"/>
      <c r="M28" s="1402"/>
      <c r="N28" s="1402"/>
      <c r="O28" s="1402"/>
      <c r="P28" s="1402"/>
      <c r="Q28" s="1402"/>
      <c r="R28" s="1402"/>
      <c r="S28" s="1402"/>
      <c r="T28" s="1402"/>
      <c r="U28" s="1402"/>
      <c r="V28" s="1402"/>
      <c r="W28" s="1402"/>
      <c r="X28" s="1402"/>
      <c r="Y28" s="1402"/>
      <c r="Z28" s="1402"/>
      <c r="AA28" s="1402"/>
      <c r="AB28" s="1402"/>
      <c r="AC28" s="1402"/>
    </row>
    <row r="29" spans="1:29" ht="18" customHeight="1">
      <c r="A29" s="320"/>
      <c r="B29" s="320"/>
      <c r="C29" s="320"/>
      <c r="D29" s="320"/>
      <c r="E29" s="320"/>
      <c r="F29" s="320" t="s">
        <v>2806</v>
      </c>
      <c r="G29" s="1404"/>
      <c r="H29" s="1404"/>
      <c r="I29" s="1404"/>
      <c r="J29" s="1404"/>
      <c r="K29" s="1404"/>
      <c r="L29" s="1404"/>
      <c r="M29" s="1404"/>
      <c r="N29" s="1404"/>
      <c r="O29" s="1404"/>
      <c r="P29" s="1404"/>
      <c r="Q29" s="1404"/>
      <c r="R29" s="1404"/>
      <c r="S29" s="1404"/>
      <c r="T29" s="1404"/>
      <c r="U29" s="1404"/>
      <c r="V29" s="1404"/>
      <c r="W29" s="1404"/>
      <c r="X29" s="1404"/>
      <c r="Y29" s="1404"/>
      <c r="Z29" s="320" t="s">
        <v>2807</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402" t="s">
        <v>3089</v>
      </c>
      <c r="B31" s="1402"/>
      <c r="C31" s="1402"/>
      <c r="D31" s="1402"/>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row>
    <row r="32" spans="1:29" ht="18" customHeight="1">
      <c r="A32" s="388"/>
      <c r="B32" s="1401"/>
      <c r="C32" s="1401"/>
      <c r="D32" s="1401"/>
      <c r="E32" s="1401"/>
      <c r="F32" s="1401"/>
      <c r="G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388"/>
    </row>
    <row r="42" spans="2:32" ht="17.100000000000001" customHeight="1">
      <c r="B42" s="380"/>
      <c r="C42" s="380"/>
      <c r="D42" s="380"/>
      <c r="E42" s="380"/>
      <c r="F42" s="380"/>
      <c r="G42" s="380"/>
      <c r="H42" s="380"/>
      <c r="Z42" s="380"/>
      <c r="AA42" s="380"/>
      <c r="AB42" s="380"/>
      <c r="AC42" s="380"/>
      <c r="AD42" s="380"/>
      <c r="AE42" s="380"/>
      <c r="AF42" s="380"/>
    </row>
    <row r="43" spans="2:32" ht="17.100000000000001" customHeight="1">
      <c r="B43" s="380"/>
      <c r="C43" s="380"/>
      <c r="D43" s="380"/>
      <c r="E43" s="380"/>
      <c r="F43" s="380"/>
      <c r="G43" s="380"/>
      <c r="H43" s="380"/>
      <c r="Z43" s="380"/>
      <c r="AA43" s="380"/>
      <c r="AB43" s="380"/>
      <c r="AC43" s="380"/>
      <c r="AD43" s="380"/>
      <c r="AE43" s="380"/>
      <c r="AF43" s="380"/>
    </row>
    <row r="44" spans="2:32" ht="17.100000000000001" customHeight="1">
      <c r="B44" s="380"/>
      <c r="C44" s="380"/>
      <c r="D44" s="380"/>
      <c r="E44" s="380"/>
      <c r="F44" s="380"/>
      <c r="G44" s="380"/>
      <c r="H44" s="380"/>
      <c r="Z44" s="380"/>
      <c r="AA44" s="380"/>
      <c r="AB44" s="380"/>
      <c r="AC44" s="380"/>
      <c r="AD44" s="380"/>
      <c r="AE44" s="380"/>
      <c r="AF44" s="380"/>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221" t="s">
        <v>3064</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32" ht="18" customHeight="1">
      <c r="A2" s="1271" t="s">
        <v>3065</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row>
    <row r="3" spans="1:32" ht="18" customHeight="1">
      <c r="A3" s="384" t="s">
        <v>3066</v>
      </c>
      <c r="B3" s="384"/>
      <c r="C3" s="384"/>
      <c r="D3" s="384"/>
      <c r="E3" s="471"/>
      <c r="F3" s="471"/>
      <c r="G3" s="471"/>
      <c r="H3" s="1405"/>
      <c r="I3" s="1405"/>
      <c r="J3" s="1405"/>
      <c r="K3" s="1405"/>
      <c r="L3" s="1405"/>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3067</v>
      </c>
      <c r="B4" s="384"/>
      <c r="C4" s="384"/>
      <c r="D4" s="384"/>
      <c r="E4" s="384"/>
      <c r="F4" s="384"/>
      <c r="G4" s="384"/>
      <c r="H4" s="1406"/>
      <c r="I4" s="1406"/>
      <c r="J4" s="1406"/>
      <c r="K4" s="1406"/>
      <c r="L4" s="1406"/>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3068</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3069</v>
      </c>
      <c r="B6" s="320"/>
      <c r="C6" s="320"/>
      <c r="D6" s="320"/>
      <c r="E6" s="320"/>
      <c r="F6" s="320"/>
      <c r="G6" s="320"/>
      <c r="H6" s="320"/>
      <c r="I6" s="320"/>
      <c r="J6" s="1407"/>
      <c r="K6" s="1407"/>
      <c r="L6" s="1407"/>
      <c r="M6" s="1407"/>
      <c r="N6" s="320" t="s">
        <v>2837</v>
      </c>
      <c r="O6" s="320"/>
      <c r="P6" s="320"/>
      <c r="Q6" s="320"/>
      <c r="R6" s="320"/>
      <c r="S6" s="320"/>
      <c r="T6" s="320"/>
      <c r="U6" s="320"/>
      <c r="V6" s="320"/>
      <c r="W6" s="320"/>
      <c r="X6" s="320"/>
      <c r="Y6" s="320"/>
      <c r="Z6" s="320"/>
      <c r="AA6" s="320"/>
      <c r="AB6" s="320"/>
      <c r="AC6" s="320"/>
    </row>
    <row r="7" spans="1:32" ht="18" customHeight="1">
      <c r="A7" s="320" t="s">
        <v>3070</v>
      </c>
      <c r="B7" s="320"/>
      <c r="C7" s="320"/>
      <c r="D7" s="320"/>
      <c r="E7" s="320"/>
      <c r="F7" s="320"/>
      <c r="G7" s="320"/>
      <c r="H7" s="320"/>
      <c r="I7" s="320"/>
      <c r="J7" s="1407"/>
      <c r="K7" s="1407"/>
      <c r="L7" s="1407"/>
      <c r="M7" s="1407"/>
      <c r="N7" s="320" t="s">
        <v>2837</v>
      </c>
      <c r="O7" s="320"/>
      <c r="P7" s="320"/>
      <c r="Q7" s="320"/>
      <c r="R7" s="320"/>
      <c r="S7" s="320"/>
      <c r="T7" s="320"/>
      <c r="U7" s="320"/>
      <c r="V7" s="320"/>
      <c r="W7" s="320"/>
      <c r="X7" s="320"/>
      <c r="Y7" s="320"/>
      <c r="Z7" s="320"/>
      <c r="AA7" s="320"/>
      <c r="AB7" s="320"/>
      <c r="AC7" s="320"/>
    </row>
    <row r="8" spans="1:32" ht="18" customHeight="1">
      <c r="A8" s="320" t="s">
        <v>3071</v>
      </c>
      <c r="B8" s="320"/>
      <c r="C8" s="320"/>
      <c r="D8" s="320"/>
      <c r="E8" s="320"/>
      <c r="F8" s="320"/>
      <c r="G8" s="320"/>
      <c r="H8" s="320"/>
      <c r="I8" s="320"/>
      <c r="J8" s="320" t="s">
        <v>2936</v>
      </c>
      <c r="K8" s="320"/>
      <c r="L8" s="320" t="s">
        <v>2806</v>
      </c>
      <c r="M8" s="1408"/>
      <c r="N8" s="1408"/>
      <c r="O8" s="1408"/>
      <c r="P8" s="1408"/>
      <c r="Q8" s="320" t="s">
        <v>2807</v>
      </c>
      <c r="R8" s="320" t="s">
        <v>2110</v>
      </c>
      <c r="S8" s="320"/>
      <c r="T8" s="320" t="s">
        <v>2806</v>
      </c>
      <c r="U8" s="1408"/>
      <c r="V8" s="1408"/>
      <c r="W8" s="1408"/>
      <c r="X8" s="1408"/>
      <c r="Y8" s="320" t="s">
        <v>2807</v>
      </c>
      <c r="Z8" s="320"/>
      <c r="AA8" s="320"/>
      <c r="AB8" s="320"/>
      <c r="AC8" s="320"/>
    </row>
    <row r="9" spans="1:32" s="449" customFormat="1" ht="18" customHeight="1">
      <c r="A9" s="409" t="s">
        <v>3072</v>
      </c>
      <c r="B9" s="409"/>
      <c r="C9" s="409"/>
      <c r="D9" s="409"/>
      <c r="E9" s="409"/>
      <c r="F9" s="409"/>
      <c r="G9" s="410"/>
      <c r="H9" s="410"/>
      <c r="I9" s="410"/>
      <c r="J9" s="1409"/>
      <c r="K9" s="1409"/>
      <c r="L9" s="1409"/>
      <c r="M9" s="1409"/>
      <c r="N9" s="1409"/>
      <c r="O9" s="1409"/>
      <c r="P9" s="1409"/>
      <c r="Q9" s="409" t="s">
        <v>2939</v>
      </c>
      <c r="R9" s="410"/>
      <c r="S9" s="410"/>
      <c r="T9" s="1409"/>
      <c r="U9" s="1409"/>
      <c r="V9" s="1409"/>
      <c r="W9" s="1409"/>
      <c r="X9" s="1409"/>
      <c r="Y9" s="1409"/>
      <c r="Z9" s="409" t="s">
        <v>2940</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402" t="s">
        <v>3073</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row>
    <row r="12" spans="1:32" ht="18" customHeight="1">
      <c r="A12" s="320"/>
      <c r="B12" s="320"/>
      <c r="C12" s="412" t="s">
        <v>2823</v>
      </c>
      <c r="D12" s="320" t="s">
        <v>3074</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2823</v>
      </c>
      <c r="D13" s="320" t="s">
        <v>3075</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402" t="s">
        <v>3076</v>
      </c>
      <c r="B15" s="1402"/>
      <c r="C15" s="1402"/>
      <c r="D15" s="1402"/>
      <c r="E15" s="1402"/>
      <c r="F15" s="1402"/>
      <c r="G15" s="1402"/>
      <c r="H15" s="1402"/>
      <c r="I15" s="1402"/>
      <c r="J15" s="1402"/>
      <c r="K15" s="1402"/>
      <c r="L15" s="1402"/>
      <c r="M15" s="1402"/>
      <c r="N15" s="1402"/>
      <c r="O15" s="1402"/>
      <c r="P15" s="1402"/>
      <c r="Q15" s="1402"/>
      <c r="R15" s="1402"/>
      <c r="S15" s="1402"/>
      <c r="T15" s="1402"/>
      <c r="U15" s="1402"/>
      <c r="V15" s="1402"/>
      <c r="W15" s="1402"/>
      <c r="X15" s="1402"/>
      <c r="Y15" s="1402"/>
      <c r="Z15" s="1402"/>
      <c r="AA15" s="1402"/>
      <c r="AB15" s="1402"/>
      <c r="AC15" s="1402"/>
    </row>
    <row r="16" spans="1:32" ht="18" customHeight="1">
      <c r="A16" s="320"/>
      <c r="B16" s="320"/>
      <c r="C16" s="412" t="s">
        <v>2823</v>
      </c>
      <c r="D16" s="320" t="s">
        <v>3077</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2823</v>
      </c>
      <c r="D17" s="320" t="s">
        <v>3078</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2823</v>
      </c>
      <c r="D18" s="320" t="s">
        <v>3079</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2823</v>
      </c>
      <c r="D19" s="320" t="s">
        <v>3080</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2823</v>
      </c>
      <c r="D20" s="320" t="s">
        <v>3081</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402" t="s">
        <v>3082</v>
      </c>
      <c r="B22" s="1402"/>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row>
    <row r="23" spans="1:29" ht="18" customHeight="1">
      <c r="A23" s="320" t="s">
        <v>3083</v>
      </c>
      <c r="B23" s="320"/>
      <c r="C23" s="320"/>
      <c r="D23" s="320"/>
      <c r="E23" s="320"/>
      <c r="F23" s="320" t="s">
        <v>2806</v>
      </c>
      <c r="G23" s="1403"/>
      <c r="H23" s="1403"/>
      <c r="I23" s="1403"/>
      <c r="J23" s="1403"/>
      <c r="K23" s="1403"/>
      <c r="L23" s="1403"/>
      <c r="M23" s="1403"/>
      <c r="N23" s="1403"/>
      <c r="O23" s="1403"/>
      <c r="P23" s="1403"/>
      <c r="Q23" s="1403"/>
      <c r="R23" s="1403"/>
      <c r="S23" s="1403"/>
      <c r="T23" s="1403"/>
      <c r="U23" s="1403"/>
      <c r="V23" s="1403"/>
      <c r="W23" s="1403"/>
      <c r="X23" s="1403"/>
      <c r="Y23" s="1403"/>
      <c r="Z23" s="320" t="s">
        <v>2807</v>
      </c>
      <c r="AA23" s="320"/>
      <c r="AB23" s="320"/>
      <c r="AC23" s="320"/>
    </row>
    <row r="24" spans="1:29" ht="18" customHeight="1">
      <c r="A24" s="320" t="s">
        <v>3084</v>
      </c>
      <c r="B24" s="320"/>
      <c r="C24" s="320"/>
      <c r="D24" s="320"/>
      <c r="E24" s="320"/>
      <c r="F24" s="412" t="s">
        <v>2823</v>
      </c>
      <c r="G24" s="320" t="s">
        <v>3085</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2806</v>
      </c>
      <c r="K25" s="320" t="s">
        <v>3086</v>
      </c>
      <c r="L25" s="320"/>
      <c r="M25" s="320"/>
      <c r="N25" s="320"/>
      <c r="O25" s="1403"/>
      <c r="P25" s="1403"/>
      <c r="Q25" s="1403"/>
      <c r="R25" s="1403"/>
      <c r="S25" s="1403"/>
      <c r="T25" s="1403"/>
      <c r="U25" s="1403"/>
      <c r="V25" s="1403"/>
      <c r="W25" s="1403"/>
      <c r="X25" s="1403"/>
      <c r="Y25" s="1403"/>
      <c r="Z25" s="320" t="s">
        <v>2807</v>
      </c>
      <c r="AA25" s="320"/>
      <c r="AB25" s="320"/>
      <c r="AC25" s="320"/>
    </row>
    <row r="26" spans="1:29" ht="18" customHeight="1">
      <c r="A26" s="320"/>
      <c r="B26" s="320"/>
      <c r="C26" s="320"/>
      <c r="D26" s="320"/>
      <c r="E26" s="320"/>
      <c r="F26" s="412" t="s">
        <v>2823</v>
      </c>
      <c r="G26" s="320" t="s">
        <v>3087</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402" t="s">
        <v>3088</v>
      </c>
      <c r="B28" s="1402"/>
      <c r="C28" s="1402"/>
      <c r="D28" s="1402"/>
      <c r="E28" s="1402"/>
      <c r="F28" s="1402"/>
      <c r="G28" s="1402"/>
      <c r="H28" s="1402"/>
      <c r="I28" s="1402"/>
      <c r="J28" s="1402"/>
      <c r="K28" s="1402"/>
      <c r="L28" s="1402"/>
      <c r="M28" s="1402"/>
      <c r="N28" s="1402"/>
      <c r="O28" s="1402"/>
      <c r="P28" s="1402"/>
      <c r="Q28" s="1402"/>
      <c r="R28" s="1402"/>
      <c r="S28" s="1402"/>
      <c r="T28" s="1402"/>
      <c r="U28" s="1402"/>
      <c r="V28" s="1402"/>
      <c r="W28" s="1402"/>
      <c r="X28" s="1402"/>
      <c r="Y28" s="1402"/>
      <c r="Z28" s="1402"/>
      <c r="AA28" s="1402"/>
      <c r="AB28" s="1402"/>
      <c r="AC28" s="1402"/>
    </row>
    <row r="29" spans="1:29" ht="18" customHeight="1">
      <c r="A29" s="320"/>
      <c r="B29" s="320"/>
      <c r="C29" s="320"/>
      <c r="D29" s="320"/>
      <c r="E29" s="320"/>
      <c r="F29" s="320" t="s">
        <v>2806</v>
      </c>
      <c r="G29" s="1404"/>
      <c r="H29" s="1404"/>
      <c r="I29" s="1404"/>
      <c r="J29" s="1404"/>
      <c r="K29" s="1404"/>
      <c r="L29" s="1404"/>
      <c r="M29" s="1404"/>
      <c r="N29" s="1404"/>
      <c r="O29" s="1404"/>
      <c r="P29" s="1404"/>
      <c r="Q29" s="1404"/>
      <c r="R29" s="1404"/>
      <c r="S29" s="1404"/>
      <c r="T29" s="1404"/>
      <c r="U29" s="1404"/>
      <c r="V29" s="1404"/>
      <c r="W29" s="1404"/>
      <c r="X29" s="1404"/>
      <c r="Y29" s="1404"/>
      <c r="Z29" s="320" t="s">
        <v>2807</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402" t="s">
        <v>3089</v>
      </c>
      <c r="B31" s="1402"/>
      <c r="C31" s="1402"/>
      <c r="D31" s="1402"/>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row>
    <row r="32" spans="1:29" ht="18" customHeight="1">
      <c r="A32" s="388"/>
      <c r="B32" s="1401"/>
      <c r="C32" s="1401"/>
      <c r="D32" s="1401"/>
      <c r="E32" s="1401"/>
      <c r="F32" s="1401"/>
      <c r="G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388"/>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221" t="s">
        <v>3090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29" ht="17.100000000000001" customHeight="1">
      <c r="A2" s="1261" t="s">
        <v>3091</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row>
    <row r="3" spans="1:29" s="317" customFormat="1" ht="17.100000000000001" customHeight="1">
      <c r="A3" s="365" t="s">
        <v>3092</v>
      </c>
      <c r="B3" s="365"/>
      <c r="C3" s="365"/>
      <c r="D3" s="365"/>
      <c r="E3" s="365"/>
      <c r="F3" s="365"/>
      <c r="G3" s="365"/>
      <c r="H3" s="365"/>
      <c r="I3" s="365"/>
      <c r="J3" s="365"/>
      <c r="K3" s="1318"/>
      <c r="L3" s="1318"/>
      <c r="M3" s="1318"/>
      <c r="N3" s="1318"/>
      <c r="O3" s="1318"/>
      <c r="P3" s="1318"/>
      <c r="Q3" s="1318"/>
      <c r="R3" s="1318"/>
      <c r="S3" s="1318"/>
      <c r="T3" s="1318"/>
      <c r="U3" s="1318"/>
      <c r="V3" s="1318"/>
      <c r="W3" s="1318"/>
      <c r="X3" s="1318"/>
      <c r="Y3" s="1318"/>
      <c r="Z3" s="1318"/>
      <c r="AA3" s="1318"/>
      <c r="AB3" s="1318"/>
      <c r="AC3" s="1318"/>
    </row>
    <row r="4" spans="1:29" s="317" customFormat="1" ht="17.100000000000001" customHeight="1">
      <c r="A4" s="320" t="s">
        <v>2736</v>
      </c>
      <c r="B4" s="320"/>
      <c r="C4" s="320"/>
      <c r="D4" s="320"/>
      <c r="E4" s="320"/>
      <c r="F4" s="320"/>
      <c r="G4" s="320"/>
      <c r="H4" s="320"/>
      <c r="I4" s="320"/>
      <c r="J4" s="320"/>
      <c r="K4" s="1212"/>
      <c r="L4" s="1212"/>
      <c r="M4" s="1212"/>
      <c r="N4" s="1212"/>
      <c r="O4" s="1212"/>
      <c r="P4" s="1212"/>
      <c r="Q4" s="1212"/>
      <c r="R4" s="1212"/>
      <c r="S4" s="1212"/>
      <c r="T4" s="1212"/>
      <c r="U4" s="1212"/>
      <c r="V4" s="1212"/>
      <c r="W4" s="1212"/>
      <c r="X4" s="1212"/>
      <c r="Y4" s="1212"/>
      <c r="Z4" s="1212"/>
      <c r="AA4" s="1212"/>
      <c r="AB4" s="1212"/>
      <c r="AC4" s="1212"/>
    </row>
    <row r="5" spans="1:29" s="317" customFormat="1" ht="17.100000000000001" customHeight="1">
      <c r="A5" s="320" t="s">
        <v>2737</v>
      </c>
      <c r="B5" s="320"/>
      <c r="C5" s="320"/>
      <c r="D5" s="320"/>
      <c r="E5" s="320"/>
      <c r="F5" s="320"/>
      <c r="G5" s="320"/>
      <c r="H5" s="320"/>
      <c r="I5" s="320"/>
      <c r="J5" s="320"/>
      <c r="K5" s="1212"/>
      <c r="L5" s="1212"/>
      <c r="M5" s="1212"/>
      <c r="N5" s="1212"/>
      <c r="O5" s="1212"/>
      <c r="P5" s="1212"/>
      <c r="Q5" s="1212"/>
      <c r="R5" s="1212"/>
      <c r="S5" s="1212"/>
      <c r="T5" s="1212"/>
      <c r="U5" s="1212"/>
      <c r="V5" s="1212"/>
      <c r="W5" s="1212"/>
      <c r="X5" s="1212"/>
      <c r="Y5" s="1212"/>
      <c r="Z5" s="1212"/>
      <c r="AA5" s="1212"/>
      <c r="AB5" s="1212"/>
      <c r="AC5" s="1212"/>
    </row>
    <row r="6" spans="1:29" s="317" customFormat="1" ht="17.100000000000001" customHeight="1">
      <c r="A6" s="320" t="s">
        <v>2738</v>
      </c>
      <c r="B6" s="320"/>
      <c r="C6" s="320"/>
      <c r="D6" s="320"/>
      <c r="E6" s="320"/>
      <c r="F6" s="320"/>
      <c r="G6" s="320"/>
      <c r="H6" s="320"/>
      <c r="I6" s="320"/>
      <c r="J6" s="320"/>
      <c r="K6" s="1211"/>
      <c r="L6" s="1211"/>
      <c r="M6" s="1211"/>
      <c r="N6" s="326"/>
      <c r="O6" s="322"/>
      <c r="P6" s="322"/>
      <c r="Q6" s="322"/>
      <c r="R6" s="320"/>
      <c r="S6" s="320"/>
      <c r="T6" s="320"/>
      <c r="U6" s="320"/>
      <c r="V6" s="320"/>
      <c r="W6" s="320"/>
      <c r="X6" s="320"/>
      <c r="Y6" s="320"/>
      <c r="Z6" s="320"/>
      <c r="AA6" s="320"/>
      <c r="AB6" s="320"/>
      <c r="AC6" s="320"/>
    </row>
    <row r="7" spans="1:29" s="317" customFormat="1" ht="17.100000000000001" customHeight="1">
      <c r="A7" s="320" t="s">
        <v>2739</v>
      </c>
      <c r="B7" s="320"/>
      <c r="C7" s="320"/>
      <c r="D7" s="320"/>
      <c r="E7" s="320"/>
      <c r="F7" s="320"/>
      <c r="G7" s="320"/>
      <c r="H7" s="320"/>
      <c r="I7" s="320"/>
      <c r="J7" s="320"/>
      <c r="K7" s="1218"/>
      <c r="L7" s="1218"/>
      <c r="M7" s="1218"/>
      <c r="N7" s="1218"/>
      <c r="O7" s="1218"/>
      <c r="P7" s="1218"/>
      <c r="Q7" s="1218"/>
      <c r="R7" s="1218"/>
      <c r="S7" s="1218"/>
      <c r="T7" s="1218"/>
      <c r="U7" s="1218"/>
      <c r="V7" s="1218"/>
      <c r="W7" s="1218"/>
      <c r="X7" s="1218"/>
      <c r="Y7" s="1218"/>
      <c r="Z7" s="1218"/>
      <c r="AA7" s="1218"/>
      <c r="AB7" s="1218"/>
      <c r="AC7" s="1218"/>
    </row>
    <row r="8" spans="1:29" s="317" customFormat="1" ht="17.100000000000001" customHeight="1">
      <c r="A8" s="320" t="s">
        <v>2740</v>
      </c>
      <c r="B8" s="320"/>
      <c r="C8" s="320"/>
      <c r="D8" s="320"/>
      <c r="E8" s="320"/>
      <c r="F8" s="320"/>
      <c r="G8" s="320"/>
      <c r="H8" s="320"/>
      <c r="I8" s="320"/>
      <c r="J8" s="320"/>
      <c r="K8" s="1214"/>
      <c r="L8" s="1214"/>
      <c r="M8" s="1214"/>
      <c r="N8" s="1214"/>
      <c r="O8" s="1214"/>
      <c r="P8" s="1214"/>
      <c r="Q8" s="1214"/>
      <c r="R8" s="1214"/>
      <c r="S8" s="1214"/>
      <c r="T8" s="1214"/>
      <c r="U8" s="1214"/>
      <c r="V8" s="1214"/>
      <c r="W8" s="1214"/>
      <c r="X8" s="1214"/>
      <c r="Y8" s="1214"/>
      <c r="Z8" s="1214"/>
      <c r="AA8" s="1214"/>
      <c r="AB8" s="1214"/>
      <c r="AC8" s="1214"/>
    </row>
    <row r="9" spans="1:29" s="317" customFormat="1" ht="17.100000000000001" customHeight="1">
      <c r="A9" s="388"/>
      <c r="B9" s="388"/>
      <c r="C9" s="388"/>
      <c r="D9" s="388"/>
      <c r="E9" s="388"/>
      <c r="F9" s="388"/>
      <c r="G9" s="388"/>
      <c r="H9" s="388"/>
      <c r="I9" s="388"/>
      <c r="J9" s="388"/>
      <c r="K9" s="433"/>
      <c r="L9" s="433"/>
      <c r="M9" s="433"/>
      <c r="N9" s="433"/>
      <c r="O9" s="433"/>
      <c r="P9" s="417"/>
      <c r="Q9" s="417"/>
      <c r="R9" s="417"/>
      <c r="S9" s="417"/>
      <c r="T9" s="474"/>
      <c r="U9" s="474"/>
      <c r="V9" s="474"/>
      <c r="W9" s="474"/>
      <c r="X9" s="474"/>
      <c r="Y9" s="474"/>
      <c r="Z9" s="474"/>
      <c r="AA9" s="474"/>
      <c r="AB9" s="474"/>
      <c r="AC9" s="474"/>
    </row>
    <row r="10" spans="1:29" s="317" customFormat="1" ht="17.100000000000001" customHeight="1">
      <c r="A10" s="365" t="s">
        <v>3093</v>
      </c>
      <c r="B10" s="365"/>
      <c r="C10" s="365"/>
      <c r="D10" s="365"/>
      <c r="E10" s="365"/>
      <c r="F10" s="365"/>
      <c r="G10" s="365"/>
      <c r="H10" s="365"/>
      <c r="I10" s="365"/>
      <c r="J10" s="365"/>
      <c r="K10" s="1318"/>
      <c r="L10" s="1318"/>
      <c r="M10" s="1318"/>
      <c r="N10" s="1318"/>
      <c r="O10" s="1318"/>
      <c r="P10" s="1318"/>
      <c r="Q10" s="1318"/>
      <c r="R10" s="1318"/>
      <c r="S10" s="1318"/>
      <c r="T10" s="1318"/>
      <c r="U10" s="1318"/>
      <c r="V10" s="1318"/>
      <c r="W10" s="1318"/>
      <c r="X10" s="1318"/>
      <c r="Y10" s="1318"/>
      <c r="Z10" s="1318"/>
      <c r="AA10" s="1318"/>
      <c r="AB10" s="1318"/>
      <c r="AC10" s="1318"/>
    </row>
    <row r="11" spans="1:29" s="317" customFormat="1" ht="17.100000000000001" customHeight="1">
      <c r="A11" s="320" t="s">
        <v>2736</v>
      </c>
      <c r="B11" s="320"/>
      <c r="C11" s="320"/>
      <c r="D11" s="320"/>
      <c r="E11" s="320"/>
      <c r="F11" s="320"/>
      <c r="G11" s="320"/>
      <c r="H11" s="320"/>
      <c r="I11" s="320"/>
      <c r="J11" s="320"/>
      <c r="K11" s="1212"/>
      <c r="L11" s="1212"/>
      <c r="M11" s="1212"/>
      <c r="N11" s="1212"/>
      <c r="O11" s="1212"/>
      <c r="P11" s="1212"/>
      <c r="Q11" s="1212"/>
      <c r="R11" s="1212"/>
      <c r="S11" s="1212"/>
      <c r="T11" s="1212"/>
      <c r="U11" s="1212"/>
      <c r="V11" s="1212"/>
      <c r="W11" s="1212"/>
      <c r="X11" s="1212"/>
      <c r="Y11" s="1212"/>
      <c r="Z11" s="1212"/>
      <c r="AA11" s="1212"/>
      <c r="AB11" s="1212"/>
      <c r="AC11" s="1212"/>
    </row>
    <row r="12" spans="1:29" s="317" customFormat="1" ht="17.100000000000001" customHeight="1">
      <c r="A12" s="320" t="s">
        <v>2737</v>
      </c>
      <c r="B12" s="320"/>
      <c r="C12" s="320"/>
      <c r="D12" s="320"/>
      <c r="E12" s="320"/>
      <c r="F12" s="320"/>
      <c r="G12" s="320"/>
      <c r="H12" s="320"/>
      <c r="I12" s="320"/>
      <c r="J12" s="320"/>
      <c r="K12" s="1212"/>
      <c r="L12" s="1212"/>
      <c r="M12" s="1212"/>
      <c r="N12" s="1212"/>
      <c r="O12" s="1212"/>
      <c r="P12" s="1212"/>
      <c r="Q12" s="1212"/>
      <c r="R12" s="1212"/>
      <c r="S12" s="1212"/>
      <c r="T12" s="1212"/>
      <c r="U12" s="1212"/>
      <c r="V12" s="1212"/>
      <c r="W12" s="1212"/>
      <c r="X12" s="1212"/>
      <c r="Y12" s="1212"/>
      <c r="Z12" s="1212"/>
      <c r="AA12" s="1212"/>
      <c r="AB12" s="1212"/>
      <c r="AC12" s="1212"/>
    </row>
    <row r="13" spans="1:29" s="317" customFormat="1" ht="17.100000000000001" customHeight="1">
      <c r="A13" s="320" t="s">
        <v>2738</v>
      </c>
      <c r="B13" s="320"/>
      <c r="C13" s="320"/>
      <c r="D13" s="320"/>
      <c r="E13" s="320"/>
      <c r="F13" s="320"/>
      <c r="G13" s="320"/>
      <c r="H13" s="320"/>
      <c r="I13" s="320"/>
      <c r="J13" s="320"/>
      <c r="K13" s="1211"/>
      <c r="L13" s="1211"/>
      <c r="M13" s="1211"/>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2739</v>
      </c>
      <c r="B14" s="320"/>
      <c r="C14" s="320"/>
      <c r="D14" s="320"/>
      <c r="E14" s="320"/>
      <c r="F14" s="320"/>
      <c r="G14" s="320"/>
      <c r="H14" s="320"/>
      <c r="I14" s="320"/>
      <c r="J14" s="320"/>
      <c r="K14" s="1218"/>
      <c r="L14" s="1218"/>
      <c r="M14" s="1218"/>
      <c r="N14" s="1218"/>
      <c r="O14" s="1218"/>
      <c r="P14" s="1218"/>
      <c r="Q14" s="1218"/>
      <c r="R14" s="1218"/>
      <c r="S14" s="1218"/>
      <c r="T14" s="1218"/>
      <c r="U14" s="1218"/>
      <c r="V14" s="1218"/>
      <c r="W14" s="1218"/>
      <c r="X14" s="1218"/>
      <c r="Y14" s="1218"/>
      <c r="Z14" s="1218"/>
      <c r="AA14" s="1218"/>
      <c r="AB14" s="1218"/>
      <c r="AC14" s="1218"/>
    </row>
    <row r="15" spans="1:29" s="317" customFormat="1" ht="17.100000000000001" customHeight="1">
      <c r="A15" s="320" t="s">
        <v>2740</v>
      </c>
      <c r="B15" s="320"/>
      <c r="C15" s="320"/>
      <c r="D15" s="320"/>
      <c r="E15" s="320"/>
      <c r="F15" s="320"/>
      <c r="G15" s="320"/>
      <c r="H15" s="320"/>
      <c r="I15" s="320"/>
      <c r="J15" s="320"/>
      <c r="K15" s="1214"/>
      <c r="L15" s="1214"/>
      <c r="M15" s="1214"/>
      <c r="N15" s="1214"/>
      <c r="O15" s="1214"/>
      <c r="P15" s="1214"/>
      <c r="Q15" s="1214"/>
      <c r="R15" s="1214"/>
      <c r="S15" s="1214"/>
      <c r="T15" s="1214"/>
      <c r="U15" s="1214"/>
      <c r="V15" s="1214"/>
      <c r="W15" s="1214"/>
      <c r="X15" s="1214"/>
      <c r="Y15" s="1214"/>
      <c r="Z15" s="1214"/>
      <c r="AA15" s="1214"/>
      <c r="AB15" s="1214"/>
      <c r="AC15" s="1214"/>
    </row>
    <row r="16" spans="1:29" s="317" customFormat="1" ht="17.100000000000001" customHeight="1">
      <c r="A16" s="388"/>
      <c r="B16" s="388"/>
      <c r="C16" s="388"/>
      <c r="D16" s="388"/>
      <c r="E16" s="388"/>
      <c r="F16" s="388"/>
      <c r="G16" s="388"/>
      <c r="H16" s="388"/>
      <c r="I16" s="388"/>
      <c r="J16" s="388"/>
      <c r="K16" s="433"/>
      <c r="L16" s="433"/>
      <c r="M16" s="433"/>
      <c r="N16" s="433"/>
      <c r="O16" s="433"/>
      <c r="P16" s="417"/>
      <c r="Q16" s="417"/>
      <c r="R16" s="417"/>
      <c r="S16" s="417"/>
      <c r="T16" s="474"/>
      <c r="U16" s="474"/>
      <c r="V16" s="474"/>
      <c r="W16" s="474"/>
      <c r="X16" s="474"/>
      <c r="Y16" s="474"/>
      <c r="Z16" s="474"/>
      <c r="AA16" s="474"/>
      <c r="AB16" s="474"/>
      <c r="AC16" s="474"/>
    </row>
    <row r="17" spans="1:29" s="317" customFormat="1" ht="17.100000000000001" customHeight="1">
      <c r="A17" s="365" t="s">
        <v>3094</v>
      </c>
      <c r="B17" s="365"/>
      <c r="C17" s="365"/>
      <c r="D17" s="365"/>
      <c r="E17" s="365"/>
      <c r="F17" s="365"/>
      <c r="G17" s="365"/>
      <c r="H17" s="365"/>
      <c r="I17" s="365"/>
      <c r="J17" s="365"/>
      <c r="K17" s="1318"/>
      <c r="L17" s="1318"/>
      <c r="M17" s="1318"/>
      <c r="N17" s="1318"/>
      <c r="O17" s="1318"/>
      <c r="P17" s="1318"/>
      <c r="Q17" s="1318"/>
      <c r="R17" s="1318"/>
      <c r="S17" s="1318"/>
      <c r="T17" s="1318"/>
      <c r="U17" s="1318"/>
      <c r="V17" s="1318"/>
      <c r="W17" s="1318"/>
      <c r="X17" s="1318"/>
      <c r="Y17" s="1318"/>
      <c r="Z17" s="1318"/>
      <c r="AA17" s="1318"/>
      <c r="AB17" s="1318"/>
      <c r="AC17" s="1318"/>
    </row>
    <row r="18" spans="1:29" s="317" customFormat="1" ht="17.100000000000001" customHeight="1">
      <c r="A18" s="320" t="s">
        <v>2736</v>
      </c>
      <c r="B18" s="320"/>
      <c r="C18" s="320"/>
      <c r="D18" s="320"/>
      <c r="E18" s="320"/>
      <c r="F18" s="320"/>
      <c r="G18" s="320"/>
      <c r="H18" s="320"/>
      <c r="I18" s="320"/>
      <c r="J18" s="320"/>
      <c r="K18" s="1212"/>
      <c r="L18" s="1212"/>
      <c r="M18" s="1212"/>
      <c r="N18" s="1212"/>
      <c r="O18" s="1212"/>
      <c r="P18" s="1212"/>
      <c r="Q18" s="1212"/>
      <c r="R18" s="1212"/>
      <c r="S18" s="1212"/>
      <c r="T18" s="1212"/>
      <c r="U18" s="1212"/>
      <c r="V18" s="1212"/>
      <c r="W18" s="1212"/>
      <c r="X18" s="1212"/>
      <c r="Y18" s="1212"/>
      <c r="Z18" s="1212"/>
      <c r="AA18" s="1212"/>
      <c r="AB18" s="1212"/>
      <c r="AC18" s="1212"/>
    </row>
    <row r="19" spans="1:29" s="317" customFormat="1" ht="17.100000000000001" customHeight="1">
      <c r="A19" s="320" t="s">
        <v>2737</v>
      </c>
      <c r="B19" s="320"/>
      <c r="C19" s="320"/>
      <c r="D19" s="320"/>
      <c r="E19" s="320"/>
      <c r="F19" s="320"/>
      <c r="G19" s="320"/>
      <c r="H19" s="320"/>
      <c r="I19" s="320"/>
      <c r="J19" s="320"/>
      <c r="K19" s="1212"/>
      <c r="L19" s="1212"/>
      <c r="M19" s="1212"/>
      <c r="N19" s="1212"/>
      <c r="O19" s="1212"/>
      <c r="P19" s="1212"/>
      <c r="Q19" s="1212"/>
      <c r="R19" s="1212"/>
      <c r="S19" s="1212"/>
      <c r="T19" s="1212"/>
      <c r="U19" s="1212"/>
      <c r="V19" s="1212"/>
      <c r="W19" s="1212"/>
      <c r="X19" s="1212"/>
      <c r="Y19" s="1212"/>
      <c r="Z19" s="1212"/>
      <c r="AA19" s="1212"/>
      <c r="AB19" s="1212"/>
      <c r="AC19" s="1212"/>
    </row>
    <row r="20" spans="1:29" s="317" customFormat="1" ht="17.100000000000001" customHeight="1">
      <c r="A20" s="320" t="s">
        <v>2738</v>
      </c>
      <c r="B20" s="320"/>
      <c r="C20" s="320"/>
      <c r="D20" s="320"/>
      <c r="E20" s="320"/>
      <c r="F20" s="320"/>
      <c r="G20" s="320"/>
      <c r="H20" s="320"/>
      <c r="I20" s="320"/>
      <c r="J20" s="320"/>
      <c r="K20" s="1211"/>
      <c r="L20" s="1211"/>
      <c r="M20" s="1211"/>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2739</v>
      </c>
      <c r="B21" s="320"/>
      <c r="C21" s="320"/>
      <c r="D21" s="320"/>
      <c r="E21" s="320"/>
      <c r="F21" s="320"/>
      <c r="G21" s="320"/>
      <c r="H21" s="320"/>
      <c r="I21" s="320"/>
      <c r="J21" s="320"/>
      <c r="K21" s="1218"/>
      <c r="L21" s="1218"/>
      <c r="M21" s="1218"/>
      <c r="N21" s="1218"/>
      <c r="O21" s="1218"/>
      <c r="P21" s="1218"/>
      <c r="Q21" s="1218"/>
      <c r="R21" s="1218"/>
      <c r="S21" s="1218"/>
      <c r="T21" s="1218"/>
      <c r="U21" s="1218"/>
      <c r="V21" s="1218"/>
      <c r="W21" s="1218"/>
      <c r="X21" s="1218"/>
      <c r="Y21" s="1218"/>
      <c r="Z21" s="1218"/>
      <c r="AA21" s="1218"/>
      <c r="AB21" s="1218"/>
      <c r="AC21" s="1218"/>
    </row>
    <row r="22" spans="1:29" s="317" customFormat="1" ht="17.100000000000001" customHeight="1">
      <c r="A22" s="320" t="s">
        <v>2740</v>
      </c>
      <c r="B22" s="320"/>
      <c r="C22" s="320"/>
      <c r="D22" s="320"/>
      <c r="E22" s="320"/>
      <c r="F22" s="320"/>
      <c r="G22" s="320"/>
      <c r="H22" s="320"/>
      <c r="I22" s="320"/>
      <c r="J22" s="320"/>
      <c r="K22" s="1214"/>
      <c r="L22" s="1214"/>
      <c r="M22" s="1214"/>
      <c r="N22" s="1214"/>
      <c r="O22" s="1214"/>
      <c r="P22" s="1214"/>
      <c r="Q22" s="1214"/>
      <c r="R22" s="1214"/>
      <c r="S22" s="1214"/>
      <c r="T22" s="1214"/>
      <c r="U22" s="1214"/>
      <c r="V22" s="1214"/>
      <c r="W22" s="1214"/>
      <c r="X22" s="1214"/>
      <c r="Y22" s="1214"/>
      <c r="Z22" s="1214"/>
      <c r="AA22" s="1214"/>
      <c r="AB22" s="1214"/>
      <c r="AC22" s="1214"/>
    </row>
    <row r="23" spans="1:29" s="317" customFormat="1" ht="17.100000000000001" customHeight="1">
      <c r="A23" s="388"/>
      <c r="B23" s="388"/>
      <c r="C23" s="388"/>
      <c r="D23" s="388"/>
      <c r="E23" s="388"/>
      <c r="F23" s="388"/>
      <c r="G23" s="388"/>
      <c r="H23" s="388"/>
      <c r="I23" s="388"/>
      <c r="J23" s="388"/>
      <c r="K23" s="433"/>
      <c r="L23" s="433"/>
      <c r="M23" s="433"/>
      <c r="N23" s="433"/>
      <c r="O23" s="433"/>
      <c r="P23" s="417"/>
      <c r="Q23" s="417"/>
      <c r="R23" s="417"/>
      <c r="S23" s="417"/>
      <c r="T23" s="474"/>
      <c r="U23" s="474"/>
      <c r="V23" s="474"/>
      <c r="W23" s="474"/>
      <c r="X23" s="474"/>
      <c r="Y23" s="474"/>
      <c r="Z23" s="474"/>
      <c r="AA23" s="474"/>
      <c r="AB23" s="474"/>
      <c r="AC23" s="474"/>
    </row>
    <row r="24" spans="1:29" s="317" customFormat="1" ht="17.100000000000001" customHeight="1">
      <c r="A24" s="365" t="s">
        <v>3095</v>
      </c>
      <c r="B24" s="365"/>
      <c r="C24" s="365"/>
      <c r="D24" s="365"/>
      <c r="E24" s="365"/>
      <c r="F24" s="365"/>
      <c r="G24" s="365"/>
      <c r="H24" s="365"/>
      <c r="I24" s="365"/>
      <c r="J24" s="365"/>
      <c r="K24" s="1318"/>
      <c r="L24" s="1318"/>
      <c r="M24" s="1318"/>
      <c r="N24" s="1318"/>
      <c r="O24" s="1318"/>
      <c r="P24" s="1318"/>
      <c r="Q24" s="1318"/>
      <c r="R24" s="1318"/>
      <c r="S24" s="1318"/>
      <c r="T24" s="1318"/>
      <c r="U24" s="1318"/>
      <c r="V24" s="1318"/>
      <c r="W24" s="1318"/>
      <c r="X24" s="1318"/>
      <c r="Y24" s="1318"/>
      <c r="Z24" s="1318"/>
      <c r="AA24" s="1318"/>
      <c r="AB24" s="1318"/>
      <c r="AC24" s="1318"/>
    </row>
    <row r="25" spans="1:29" s="317" customFormat="1" ht="17.100000000000001" customHeight="1">
      <c r="A25" s="320" t="s">
        <v>2736</v>
      </c>
      <c r="B25" s="320"/>
      <c r="C25" s="320"/>
      <c r="D25" s="320"/>
      <c r="E25" s="320"/>
      <c r="F25" s="320"/>
      <c r="G25" s="320"/>
      <c r="H25" s="320"/>
      <c r="I25" s="320"/>
      <c r="J25" s="320"/>
      <c r="K25" s="1212"/>
      <c r="L25" s="1212"/>
      <c r="M25" s="1212"/>
      <c r="N25" s="1212"/>
      <c r="O25" s="1212"/>
      <c r="P25" s="1212"/>
      <c r="Q25" s="1212"/>
      <c r="R25" s="1212"/>
      <c r="S25" s="1212"/>
      <c r="T25" s="1212"/>
      <c r="U25" s="1212"/>
      <c r="V25" s="1212"/>
      <c r="W25" s="1212"/>
      <c r="X25" s="1212"/>
      <c r="Y25" s="1212"/>
      <c r="Z25" s="1212"/>
      <c r="AA25" s="1212"/>
      <c r="AB25" s="1212"/>
      <c r="AC25" s="1212"/>
    </row>
    <row r="26" spans="1:29" s="317" customFormat="1" ht="17.100000000000001" customHeight="1">
      <c r="A26" s="320" t="s">
        <v>2737</v>
      </c>
      <c r="B26" s="320"/>
      <c r="C26" s="320"/>
      <c r="D26" s="320"/>
      <c r="E26" s="320"/>
      <c r="F26" s="320"/>
      <c r="G26" s="320"/>
      <c r="H26" s="320"/>
      <c r="I26" s="320"/>
      <c r="J26" s="320"/>
      <c r="K26" s="1212"/>
      <c r="L26" s="1212"/>
      <c r="M26" s="1212"/>
      <c r="N26" s="1212"/>
      <c r="O26" s="1212"/>
      <c r="P26" s="1212"/>
      <c r="Q26" s="1212"/>
      <c r="R26" s="1212"/>
      <c r="S26" s="1212"/>
      <c r="T26" s="1212"/>
      <c r="U26" s="1212"/>
      <c r="V26" s="1212"/>
      <c r="W26" s="1212"/>
      <c r="X26" s="1212"/>
      <c r="Y26" s="1212"/>
      <c r="Z26" s="1212"/>
      <c r="AA26" s="1212"/>
      <c r="AB26" s="1212"/>
      <c r="AC26" s="1212"/>
    </row>
    <row r="27" spans="1:29" s="317" customFormat="1" ht="17.100000000000001" customHeight="1">
      <c r="A27" s="320" t="s">
        <v>2738</v>
      </c>
      <c r="B27" s="320"/>
      <c r="C27" s="320"/>
      <c r="D27" s="320"/>
      <c r="E27" s="320"/>
      <c r="F27" s="320"/>
      <c r="G27" s="320"/>
      <c r="H27" s="320"/>
      <c r="I27" s="320"/>
      <c r="J27" s="320"/>
      <c r="K27" s="1211"/>
      <c r="L27" s="1211"/>
      <c r="M27" s="1211"/>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2739</v>
      </c>
      <c r="B28" s="320"/>
      <c r="C28" s="320"/>
      <c r="D28" s="320"/>
      <c r="E28" s="320"/>
      <c r="F28" s="320"/>
      <c r="G28" s="320"/>
      <c r="H28" s="320"/>
      <c r="I28" s="320"/>
      <c r="J28" s="320"/>
      <c r="K28" s="1218"/>
      <c r="L28" s="1218"/>
      <c r="M28" s="1218"/>
      <c r="N28" s="1218"/>
      <c r="O28" s="1218"/>
      <c r="P28" s="1218"/>
      <c r="Q28" s="1218"/>
      <c r="R28" s="1218"/>
      <c r="S28" s="1218"/>
      <c r="T28" s="1218"/>
      <c r="U28" s="1218"/>
      <c r="V28" s="1218"/>
      <c r="W28" s="1218"/>
      <c r="X28" s="1218"/>
      <c r="Y28" s="1218"/>
      <c r="Z28" s="1218"/>
      <c r="AA28" s="1218"/>
      <c r="AB28" s="1218"/>
      <c r="AC28" s="1218"/>
    </row>
    <row r="29" spans="1:29" s="317" customFormat="1" ht="17.100000000000001" customHeight="1">
      <c r="A29" s="320" t="s">
        <v>2740</v>
      </c>
      <c r="B29" s="320"/>
      <c r="C29" s="320"/>
      <c r="D29" s="320"/>
      <c r="E29" s="320"/>
      <c r="F29" s="320"/>
      <c r="G29" s="320"/>
      <c r="H29" s="320"/>
      <c r="I29" s="320"/>
      <c r="J29" s="320"/>
      <c r="K29" s="1214"/>
      <c r="L29" s="1214"/>
      <c r="M29" s="1214"/>
      <c r="N29" s="1214"/>
      <c r="O29" s="1214"/>
      <c r="P29" s="1214"/>
      <c r="Q29" s="1214"/>
      <c r="R29" s="1214"/>
      <c r="S29" s="1214"/>
      <c r="T29" s="1214"/>
      <c r="U29" s="1214"/>
      <c r="V29" s="1214"/>
      <c r="W29" s="1214"/>
      <c r="X29" s="1214"/>
      <c r="Y29" s="1214"/>
      <c r="Z29" s="1214"/>
      <c r="AA29" s="1214"/>
      <c r="AB29" s="1214"/>
      <c r="AC29" s="1214"/>
    </row>
    <row r="30" spans="1:29" s="317" customFormat="1" ht="17.100000000000001" customHeight="1">
      <c r="A30" s="388"/>
      <c r="B30" s="388"/>
      <c r="C30" s="388"/>
      <c r="D30" s="388"/>
      <c r="E30" s="388"/>
      <c r="F30" s="388"/>
      <c r="G30" s="388"/>
      <c r="H30" s="388"/>
      <c r="I30" s="388"/>
      <c r="J30" s="388"/>
      <c r="K30" s="433"/>
      <c r="L30" s="433"/>
      <c r="M30" s="433"/>
      <c r="N30" s="433"/>
      <c r="O30" s="433"/>
      <c r="P30" s="417"/>
      <c r="Q30" s="417"/>
      <c r="R30" s="417"/>
      <c r="S30" s="417"/>
      <c r="T30" s="474"/>
      <c r="U30" s="474"/>
      <c r="V30" s="474"/>
      <c r="W30" s="474"/>
      <c r="X30" s="474"/>
      <c r="Y30" s="474"/>
      <c r="Z30" s="474"/>
      <c r="AA30" s="474"/>
      <c r="AB30" s="474"/>
      <c r="AC30" s="474"/>
    </row>
    <row r="31" spans="1:29" s="317" customFormat="1" ht="17.100000000000001" customHeight="1">
      <c r="A31" s="365" t="s">
        <v>3096</v>
      </c>
      <c r="B31" s="365"/>
      <c r="C31" s="365"/>
      <c r="D31" s="365"/>
      <c r="E31" s="365"/>
      <c r="F31" s="365"/>
      <c r="G31" s="365"/>
      <c r="H31" s="365"/>
      <c r="I31" s="365"/>
      <c r="J31" s="365"/>
      <c r="K31" s="1318"/>
      <c r="L31" s="1318"/>
      <c r="M31" s="1318"/>
      <c r="N31" s="1318"/>
      <c r="O31" s="1318"/>
      <c r="P31" s="1318"/>
      <c r="Q31" s="1318"/>
      <c r="R31" s="1318"/>
      <c r="S31" s="1318"/>
      <c r="T31" s="1318"/>
      <c r="U31" s="1318"/>
      <c r="V31" s="1318"/>
      <c r="W31" s="1318"/>
      <c r="X31" s="1318"/>
      <c r="Y31" s="1318"/>
      <c r="Z31" s="1318"/>
      <c r="AA31" s="1318"/>
      <c r="AB31" s="1318"/>
      <c r="AC31" s="1318"/>
    </row>
    <row r="32" spans="1:29" s="317" customFormat="1" ht="17.100000000000001" customHeight="1">
      <c r="A32" s="320" t="s">
        <v>2736</v>
      </c>
      <c r="B32" s="320"/>
      <c r="C32" s="320"/>
      <c r="D32" s="320"/>
      <c r="E32" s="320"/>
      <c r="F32" s="320"/>
      <c r="G32" s="320"/>
      <c r="H32" s="320"/>
      <c r="I32" s="320"/>
      <c r="J32" s="320"/>
      <c r="K32" s="1212"/>
      <c r="L32" s="1212"/>
      <c r="M32" s="1212"/>
      <c r="N32" s="1212"/>
      <c r="O32" s="1212"/>
      <c r="P32" s="1212"/>
      <c r="Q32" s="1212"/>
      <c r="R32" s="1212"/>
      <c r="S32" s="1212"/>
      <c r="T32" s="1212"/>
      <c r="U32" s="1212"/>
      <c r="V32" s="1212"/>
      <c r="W32" s="1212"/>
      <c r="X32" s="1212"/>
      <c r="Y32" s="1212"/>
      <c r="Z32" s="1212"/>
      <c r="AA32" s="1212"/>
      <c r="AB32" s="1212"/>
      <c r="AC32" s="1212"/>
    </row>
    <row r="33" spans="1:32" s="317" customFormat="1" ht="17.100000000000001" customHeight="1">
      <c r="A33" s="320" t="s">
        <v>2737</v>
      </c>
      <c r="B33" s="320"/>
      <c r="C33" s="320"/>
      <c r="D33" s="320"/>
      <c r="E33" s="320"/>
      <c r="F33" s="320"/>
      <c r="G33" s="320"/>
      <c r="H33" s="320"/>
      <c r="I33" s="320"/>
      <c r="J33" s="320"/>
      <c r="K33" s="1212"/>
      <c r="L33" s="1212"/>
      <c r="M33" s="1212"/>
      <c r="N33" s="1212"/>
      <c r="O33" s="1212"/>
      <c r="P33" s="1212"/>
      <c r="Q33" s="1212"/>
      <c r="R33" s="1212"/>
      <c r="S33" s="1212"/>
      <c r="T33" s="1212"/>
      <c r="U33" s="1212"/>
      <c r="V33" s="1212"/>
      <c r="W33" s="1212"/>
      <c r="X33" s="1212"/>
      <c r="Y33" s="1212"/>
      <c r="Z33" s="1212"/>
      <c r="AA33" s="1212"/>
      <c r="AB33" s="1212"/>
      <c r="AC33" s="1212"/>
    </row>
    <row r="34" spans="1:32" s="317" customFormat="1" ht="17.100000000000001" customHeight="1">
      <c r="A34" s="320" t="s">
        <v>2738</v>
      </c>
      <c r="B34" s="320"/>
      <c r="C34" s="320"/>
      <c r="D34" s="320"/>
      <c r="E34" s="320"/>
      <c r="F34" s="320"/>
      <c r="G34" s="320"/>
      <c r="H34" s="320"/>
      <c r="I34" s="320"/>
      <c r="J34" s="320"/>
      <c r="K34" s="1211"/>
      <c r="L34" s="1211"/>
      <c r="M34" s="1211"/>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2739</v>
      </c>
      <c r="B35" s="320"/>
      <c r="C35" s="320"/>
      <c r="D35" s="320"/>
      <c r="E35" s="320"/>
      <c r="F35" s="320"/>
      <c r="G35" s="320"/>
      <c r="H35" s="320"/>
      <c r="I35" s="320"/>
      <c r="J35" s="320"/>
      <c r="K35" s="1218"/>
      <c r="L35" s="1218"/>
      <c r="M35" s="1218"/>
      <c r="N35" s="1218"/>
      <c r="O35" s="1218"/>
      <c r="P35" s="1218"/>
      <c r="Q35" s="1218"/>
      <c r="R35" s="1218"/>
      <c r="S35" s="1218"/>
      <c r="T35" s="1218"/>
      <c r="U35" s="1218"/>
      <c r="V35" s="1218"/>
      <c r="W35" s="1218"/>
      <c r="X35" s="1218"/>
      <c r="Y35" s="1218"/>
      <c r="Z35" s="1218"/>
      <c r="AA35" s="1218"/>
      <c r="AB35" s="1218"/>
      <c r="AC35" s="1218"/>
    </row>
    <row r="36" spans="1:32" s="317" customFormat="1" ht="17.100000000000001" customHeight="1">
      <c r="A36" s="320" t="s">
        <v>2740</v>
      </c>
      <c r="B36" s="320"/>
      <c r="C36" s="320"/>
      <c r="D36" s="320"/>
      <c r="E36" s="320"/>
      <c r="F36" s="320"/>
      <c r="G36" s="320"/>
      <c r="H36" s="320"/>
      <c r="I36" s="320"/>
      <c r="J36" s="320"/>
      <c r="K36" s="1214"/>
      <c r="L36" s="1214"/>
      <c r="M36" s="1214"/>
      <c r="N36" s="1214"/>
      <c r="O36" s="1214"/>
      <c r="P36" s="1214"/>
      <c r="Q36" s="1214"/>
      <c r="R36" s="1214"/>
      <c r="S36" s="1214"/>
      <c r="T36" s="1214"/>
      <c r="U36" s="1214"/>
      <c r="V36" s="1214"/>
      <c r="W36" s="1214"/>
      <c r="X36" s="1214"/>
      <c r="Y36" s="1214"/>
      <c r="Z36" s="1214"/>
      <c r="AA36" s="1214"/>
      <c r="AB36" s="1214"/>
      <c r="AC36" s="1214"/>
    </row>
    <row r="37" spans="1:32" s="317" customFormat="1" ht="17.100000000000001" customHeight="1">
      <c r="A37" s="388"/>
      <c r="B37" s="388"/>
      <c r="C37" s="388"/>
      <c r="D37" s="388"/>
      <c r="E37" s="388"/>
      <c r="F37" s="388"/>
      <c r="G37" s="388"/>
      <c r="H37" s="388"/>
      <c r="I37" s="388"/>
      <c r="J37" s="388"/>
      <c r="K37" s="433"/>
      <c r="L37" s="433"/>
      <c r="M37" s="433"/>
      <c r="N37" s="433"/>
      <c r="O37" s="433"/>
      <c r="P37" s="417"/>
      <c r="Q37" s="417"/>
      <c r="R37" s="417"/>
      <c r="S37" s="417"/>
      <c r="T37" s="474"/>
      <c r="U37" s="474"/>
      <c r="V37" s="474"/>
      <c r="W37" s="474"/>
      <c r="X37" s="474"/>
      <c r="Y37" s="474"/>
      <c r="Z37" s="474"/>
      <c r="AA37" s="474"/>
      <c r="AB37" s="474"/>
      <c r="AC37" s="474"/>
    </row>
    <row r="38" spans="1:32" s="317" customFormat="1" ht="17.100000000000001" customHeight="1">
      <c r="A38" s="365" t="s">
        <v>3097</v>
      </c>
      <c r="B38" s="365"/>
      <c r="C38" s="365"/>
      <c r="D38" s="365"/>
      <c r="E38" s="365"/>
      <c r="F38" s="365"/>
      <c r="G38" s="365"/>
      <c r="H38" s="365"/>
      <c r="I38" s="365"/>
      <c r="J38" s="365"/>
      <c r="K38" s="1318"/>
      <c r="L38" s="1318"/>
      <c r="M38" s="1318"/>
      <c r="N38" s="1318"/>
      <c r="O38" s="1318"/>
      <c r="P38" s="1318"/>
      <c r="Q38" s="1318"/>
      <c r="R38" s="1318"/>
      <c r="S38" s="1318"/>
      <c r="T38" s="1318"/>
      <c r="U38" s="1318"/>
      <c r="V38" s="1318"/>
      <c r="W38" s="1318"/>
      <c r="X38" s="1318"/>
      <c r="Y38" s="1318"/>
      <c r="Z38" s="1318"/>
      <c r="AA38" s="1318"/>
      <c r="AB38" s="1318"/>
      <c r="AC38" s="1318"/>
    </row>
    <row r="39" spans="1:32" s="317" customFormat="1" ht="17.100000000000001" customHeight="1">
      <c r="A39" s="320" t="s">
        <v>2736</v>
      </c>
      <c r="B39" s="320"/>
      <c r="C39" s="320"/>
      <c r="D39" s="320"/>
      <c r="E39" s="320"/>
      <c r="F39" s="320"/>
      <c r="G39" s="320"/>
      <c r="H39" s="320"/>
      <c r="I39" s="320"/>
      <c r="J39" s="320"/>
      <c r="K39" s="1212"/>
      <c r="L39" s="1212"/>
      <c r="M39" s="1212"/>
      <c r="N39" s="1212"/>
      <c r="O39" s="1212"/>
      <c r="P39" s="1212"/>
      <c r="Q39" s="1212"/>
      <c r="R39" s="1212"/>
      <c r="S39" s="1212"/>
      <c r="T39" s="1212"/>
      <c r="U39" s="1212"/>
      <c r="V39" s="1212"/>
      <c r="W39" s="1212"/>
      <c r="X39" s="1212"/>
      <c r="Y39" s="1212"/>
      <c r="Z39" s="1212"/>
      <c r="AA39" s="1212"/>
      <c r="AB39" s="1212"/>
      <c r="AC39" s="1212"/>
    </row>
    <row r="40" spans="1:32" s="317" customFormat="1" ht="17.100000000000001" customHeight="1">
      <c r="A40" s="320" t="s">
        <v>2737</v>
      </c>
      <c r="B40" s="320"/>
      <c r="C40" s="320"/>
      <c r="D40" s="320"/>
      <c r="E40" s="320"/>
      <c r="F40" s="320"/>
      <c r="G40" s="320"/>
      <c r="H40" s="320"/>
      <c r="I40" s="320"/>
      <c r="J40" s="320"/>
      <c r="K40" s="1212"/>
      <c r="L40" s="1212"/>
      <c r="M40" s="1212"/>
      <c r="N40" s="1212"/>
      <c r="O40" s="1212"/>
      <c r="P40" s="1212"/>
      <c r="Q40" s="1212"/>
      <c r="R40" s="1212"/>
      <c r="S40" s="1212"/>
      <c r="T40" s="1212"/>
      <c r="U40" s="1212"/>
      <c r="V40" s="1212"/>
      <c r="W40" s="1212"/>
      <c r="X40" s="1212"/>
      <c r="Y40" s="1212"/>
      <c r="Z40" s="1212"/>
      <c r="AA40" s="1212"/>
      <c r="AB40" s="1212"/>
      <c r="AC40" s="1212"/>
    </row>
    <row r="41" spans="1:32" s="317" customFormat="1" ht="17.100000000000001" customHeight="1">
      <c r="A41" s="320" t="s">
        <v>2738</v>
      </c>
      <c r="B41" s="320"/>
      <c r="C41" s="320"/>
      <c r="D41" s="320"/>
      <c r="E41" s="320"/>
      <c r="F41" s="320"/>
      <c r="G41" s="320"/>
      <c r="H41" s="320"/>
      <c r="I41" s="320"/>
      <c r="J41" s="320"/>
      <c r="K41" s="1211"/>
      <c r="L41" s="1211"/>
      <c r="M41" s="1211"/>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2739</v>
      </c>
      <c r="B42" s="395"/>
      <c r="C42" s="395"/>
      <c r="D42" s="395"/>
      <c r="E42" s="395"/>
      <c r="F42" s="395"/>
      <c r="G42" s="395"/>
      <c r="H42" s="395"/>
      <c r="I42" s="320"/>
      <c r="J42" s="320"/>
      <c r="K42" s="1218"/>
      <c r="L42" s="1218"/>
      <c r="M42" s="1218"/>
      <c r="N42" s="1218"/>
      <c r="O42" s="1218"/>
      <c r="P42" s="1218"/>
      <c r="Q42" s="1218"/>
      <c r="R42" s="1218"/>
      <c r="S42" s="1218"/>
      <c r="T42" s="1218"/>
      <c r="U42" s="1218"/>
      <c r="V42" s="1218"/>
      <c r="W42" s="1218"/>
      <c r="X42" s="1218"/>
      <c r="Y42" s="1218"/>
      <c r="Z42" s="1410"/>
      <c r="AA42" s="1410"/>
      <c r="AB42" s="1410"/>
      <c r="AC42" s="1410"/>
      <c r="AD42" s="380"/>
      <c r="AE42" s="380"/>
      <c r="AF42" s="380"/>
    </row>
    <row r="43" spans="1:32" s="317" customFormat="1" ht="17.100000000000001" customHeight="1">
      <c r="A43" s="320" t="s">
        <v>2740</v>
      </c>
      <c r="B43" s="395"/>
      <c r="C43" s="395"/>
      <c r="D43" s="395"/>
      <c r="E43" s="395"/>
      <c r="F43" s="395"/>
      <c r="G43" s="395"/>
      <c r="H43" s="395"/>
      <c r="I43" s="320"/>
      <c r="J43" s="320"/>
      <c r="K43" s="1214"/>
      <c r="L43" s="1214"/>
      <c r="M43" s="1214"/>
      <c r="N43" s="1214"/>
      <c r="O43" s="1214"/>
      <c r="P43" s="1214"/>
      <c r="Q43" s="1214"/>
      <c r="R43" s="1214"/>
      <c r="S43" s="1214"/>
      <c r="T43" s="1214"/>
      <c r="U43" s="1214"/>
      <c r="V43" s="1214"/>
      <c r="W43" s="1214"/>
      <c r="X43" s="1214"/>
      <c r="Y43" s="1214"/>
      <c r="Z43" s="1335"/>
      <c r="AA43" s="1335"/>
      <c r="AB43" s="1335"/>
      <c r="AC43" s="1335"/>
      <c r="AD43" s="380"/>
      <c r="AE43" s="380"/>
      <c r="AF43" s="380"/>
    </row>
    <row r="44" spans="1:32" s="317" customFormat="1" ht="17.100000000000001" customHeight="1">
      <c r="A44" s="388"/>
      <c r="B44" s="475"/>
      <c r="C44" s="475"/>
      <c r="D44" s="475"/>
      <c r="E44" s="475"/>
      <c r="F44" s="475"/>
      <c r="G44" s="475"/>
      <c r="H44" s="475"/>
      <c r="I44" s="388"/>
      <c r="J44" s="388"/>
      <c r="K44" s="433"/>
      <c r="L44" s="433"/>
      <c r="M44" s="433"/>
      <c r="N44" s="433"/>
      <c r="O44" s="433"/>
      <c r="P44" s="417"/>
      <c r="Q44" s="417"/>
      <c r="R44" s="417"/>
      <c r="S44" s="417"/>
      <c r="T44" s="474"/>
      <c r="U44" s="474"/>
      <c r="V44" s="474"/>
      <c r="W44" s="474"/>
      <c r="X44" s="474"/>
      <c r="Y44" s="474"/>
      <c r="Z44" s="476"/>
      <c r="AA44" s="476"/>
      <c r="AB44" s="476"/>
      <c r="AC44" s="476"/>
      <c r="AD44" s="380"/>
      <c r="AE44" s="380"/>
      <c r="AF44" s="380"/>
    </row>
  </sheetData>
  <mergeCells count="38">
    <mergeCell ref="K6:M6"/>
    <mergeCell ref="A1:AC1"/>
    <mergeCell ref="A2:AC2"/>
    <mergeCell ref="K3:AC3"/>
    <mergeCell ref="K4:AC4"/>
    <mergeCell ref="K5:AC5"/>
    <mergeCell ref="K20:M20"/>
    <mergeCell ref="K7:AC7"/>
    <mergeCell ref="K8:AC8"/>
    <mergeCell ref="K10:AC10"/>
    <mergeCell ref="K11:AC11"/>
    <mergeCell ref="K12:AC12"/>
    <mergeCell ref="K13:M13"/>
    <mergeCell ref="K14:AC14"/>
    <mergeCell ref="K15:AC15"/>
    <mergeCell ref="K17:AC17"/>
    <mergeCell ref="K18:AC18"/>
    <mergeCell ref="K19:AC19"/>
    <mergeCell ref="K34:M34"/>
    <mergeCell ref="K21:AC21"/>
    <mergeCell ref="K22:AC22"/>
    <mergeCell ref="K24:AC24"/>
    <mergeCell ref="K25:AC25"/>
    <mergeCell ref="K26:AC26"/>
    <mergeCell ref="K27:M27"/>
    <mergeCell ref="K28:AC28"/>
    <mergeCell ref="K29:AC29"/>
    <mergeCell ref="K31:AC31"/>
    <mergeCell ref="K32:AC32"/>
    <mergeCell ref="K33:AC33"/>
    <mergeCell ref="K42:AC42"/>
    <mergeCell ref="K43:AC43"/>
    <mergeCell ref="K35:AC35"/>
    <mergeCell ref="K36:AC36"/>
    <mergeCell ref="K38:AC38"/>
    <mergeCell ref="K39:AC39"/>
    <mergeCell ref="K40:AC40"/>
    <mergeCell ref="K41:M41"/>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6"/>
  <sheetViews>
    <sheetView view="pageBreakPreview" zoomScaleNormal="100" zoomScaleSheetLayoutView="100" workbookViewId="0">
      <selection activeCell="E18" sqref="E18:K18"/>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165" t="s">
        <v>2514</v>
      </c>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6"/>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167"/>
      <c r="E3" s="1168"/>
      <c r="F3" s="286" t="s">
        <v>2515</v>
      </c>
      <c r="G3" s="287" t="s">
        <v>2516</v>
      </c>
      <c r="H3" s="285"/>
      <c r="I3" s="285"/>
      <c r="J3" s="285"/>
      <c r="K3" s="1167"/>
      <c r="L3" s="1168"/>
      <c r="M3" s="286" t="s">
        <v>2515</v>
      </c>
      <c r="N3" s="288"/>
      <c r="O3" s="287" t="s">
        <v>2517</v>
      </c>
      <c r="P3" s="289"/>
      <c r="Q3" s="285"/>
      <c r="R3" s="285"/>
      <c r="S3" s="285"/>
      <c r="T3" s="285"/>
      <c r="U3" s="285"/>
      <c r="V3" s="1169" t="s">
        <v>2518</v>
      </c>
      <c r="W3" s="1170"/>
      <c r="X3" s="1170"/>
      <c r="Y3" s="1170"/>
      <c r="Z3" s="1171"/>
      <c r="AB3" s="281" t="s">
        <v>2519</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152" t="str">
        <f>IF(AB4&lt;&gt;"",TEXT(AB4,"gggy年mm月d日"),"")</f>
        <v/>
      </c>
      <c r="W4" s="1142"/>
      <c r="X4" s="1142"/>
      <c r="Y4" s="1142"/>
      <c r="Z4" s="1143"/>
      <c r="AA4" s="290" t="s">
        <v>2520</v>
      </c>
      <c r="AB4" s="1144"/>
      <c r="AC4" s="1145"/>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153" t="s">
        <v>2521</v>
      </c>
      <c r="C6" s="1154"/>
      <c r="D6" s="1154"/>
      <c r="E6" s="1154"/>
      <c r="F6" s="1154"/>
      <c r="G6" s="1154"/>
      <c r="H6" s="1154"/>
      <c r="I6" s="1154"/>
      <c r="J6" s="1154"/>
      <c r="K6" s="1154"/>
      <c r="L6" s="1154"/>
      <c r="M6" s="1154"/>
      <c r="N6" s="1154"/>
      <c r="O6" s="1155"/>
      <c r="P6" s="1156" t="s">
        <v>2522</v>
      </c>
      <c r="Q6" s="1157"/>
      <c r="R6" s="1157"/>
      <c r="S6" s="1157"/>
      <c r="T6" s="1157"/>
      <c r="U6" s="1158"/>
      <c r="V6" s="1159" t="s">
        <v>2523</v>
      </c>
      <c r="W6" s="1160"/>
      <c r="X6" s="1160"/>
      <c r="Y6" s="1160"/>
      <c r="Z6" s="1161"/>
      <c r="AB6" s="281" t="s">
        <v>2524</v>
      </c>
    </row>
    <row r="7" spans="1:29" ht="24.95" customHeight="1" thickBot="1">
      <c r="A7" s="282"/>
      <c r="B7" s="1162"/>
      <c r="C7" s="1163"/>
      <c r="D7" s="1163"/>
      <c r="E7" s="1163"/>
      <c r="F7" s="1163"/>
      <c r="G7" s="1163"/>
      <c r="H7" s="1163"/>
      <c r="I7" s="1163"/>
      <c r="J7" s="1163"/>
      <c r="K7" s="1163"/>
      <c r="L7" s="1163"/>
      <c r="M7" s="1163"/>
      <c r="N7" s="1163"/>
      <c r="O7" s="1164"/>
      <c r="P7" s="1152"/>
      <c r="Q7" s="1142"/>
      <c r="R7" s="1142"/>
      <c r="S7" s="1142"/>
      <c r="T7" s="1142"/>
      <c r="U7" s="1143"/>
      <c r="V7" s="1152" t="str">
        <f>IF(AB7&lt;&gt;"",TEXT(AB7,"ggg年mm月d日"),"")</f>
        <v/>
      </c>
      <c r="W7" s="1142"/>
      <c r="X7" s="1142"/>
      <c r="Y7" s="1142"/>
      <c r="Z7" s="1143"/>
      <c r="AA7" s="272" t="s">
        <v>2520</v>
      </c>
      <c r="AB7" s="1144"/>
      <c r="AC7" s="1145"/>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146" t="s">
        <v>2525</v>
      </c>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8"/>
    </row>
    <row r="11" spans="1:29">
      <c r="A11" s="282"/>
      <c r="B11" s="1149" t="s">
        <v>2526</v>
      </c>
      <c r="C11" s="1150"/>
      <c r="D11" s="1150"/>
      <c r="E11" s="1150"/>
      <c r="F11" s="1150"/>
      <c r="G11" s="1150"/>
      <c r="H11" s="1150" t="s">
        <v>2311</v>
      </c>
      <c r="I11" s="1150"/>
      <c r="J11" s="1150"/>
      <c r="K11" s="1150"/>
      <c r="L11" s="1150"/>
      <c r="M11" s="1150" t="s">
        <v>2527</v>
      </c>
      <c r="N11" s="1150"/>
      <c r="O11" s="1150"/>
      <c r="P11" s="1150" t="s">
        <v>2528</v>
      </c>
      <c r="Q11" s="1150"/>
      <c r="R11" s="1150"/>
      <c r="S11" s="1150" t="s">
        <v>2434</v>
      </c>
      <c r="T11" s="1150"/>
      <c r="U11" s="1150"/>
      <c r="V11" s="1150" t="s">
        <v>2529</v>
      </c>
      <c r="W11" s="1150"/>
      <c r="X11" s="1150"/>
      <c r="Y11" s="1150"/>
      <c r="Z11" s="1151"/>
    </row>
    <row r="12" spans="1:29" ht="24.95" customHeight="1" thickBot="1">
      <c r="A12" s="282"/>
      <c r="B12" s="1152"/>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3"/>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139" t="s">
        <v>2530</v>
      </c>
      <c r="C15" s="1140"/>
      <c r="D15" s="1140"/>
      <c r="E15" s="1140"/>
      <c r="F15" s="1140"/>
      <c r="G15" s="1140"/>
      <c r="H15" s="1140"/>
      <c r="I15" s="1140"/>
      <c r="J15" s="1140"/>
      <c r="K15" s="1140"/>
      <c r="L15" s="1140"/>
      <c r="M15" s="1140"/>
      <c r="N15" s="1140"/>
      <c r="O15" s="1140"/>
      <c r="P15" s="1140"/>
      <c r="Q15" s="1140"/>
      <c r="R15" s="1140"/>
      <c r="S15" s="1140"/>
      <c r="T15" s="1140"/>
      <c r="U15" s="1140"/>
      <c r="V15" s="1140"/>
      <c r="W15" s="1140"/>
      <c r="X15" s="1140"/>
      <c r="Y15" s="1140"/>
      <c r="Z15" s="1141"/>
    </row>
    <row r="16" spans="1:29">
      <c r="A16" s="295"/>
      <c r="B16" s="296"/>
      <c r="C16" s="1119" t="s">
        <v>2531</v>
      </c>
      <c r="D16" s="1117"/>
      <c r="E16" s="1119" t="s">
        <v>2532</v>
      </c>
      <c r="F16" s="1116"/>
      <c r="G16" s="1116"/>
      <c r="H16" s="1116"/>
      <c r="I16" s="1116"/>
      <c r="J16" s="1116"/>
      <c r="K16" s="1117"/>
      <c r="L16" s="1119" t="s">
        <v>8</v>
      </c>
      <c r="M16" s="1116"/>
      <c r="N16" s="1116"/>
      <c r="O16" s="1117"/>
      <c r="P16" s="1119" t="s">
        <v>2533</v>
      </c>
      <c r="Q16" s="1116"/>
      <c r="R16" s="1116"/>
      <c r="S16" s="1116"/>
      <c r="T16" s="1116"/>
      <c r="U16" s="1117"/>
      <c r="V16" s="1119" t="s">
        <v>11</v>
      </c>
      <c r="W16" s="1116"/>
      <c r="X16" s="1116"/>
      <c r="Y16" s="1116"/>
      <c r="Z16" s="1120"/>
    </row>
    <row r="17" spans="1:26" ht="24.95" customHeight="1">
      <c r="A17" s="295"/>
      <c r="B17" s="297" t="s">
        <v>2534</v>
      </c>
      <c r="C17" s="1131" t="s">
        <v>2535</v>
      </c>
      <c r="D17" s="1132"/>
      <c r="E17" s="1133" t="s">
        <v>2536</v>
      </c>
      <c r="F17" s="1134"/>
      <c r="G17" s="1134"/>
      <c r="H17" s="1134"/>
      <c r="I17" s="1134"/>
      <c r="J17" s="1134"/>
      <c r="K17" s="1135"/>
      <c r="L17" s="1131" t="s">
        <v>2537</v>
      </c>
      <c r="M17" s="1136"/>
      <c r="N17" s="1136"/>
      <c r="O17" s="1132"/>
      <c r="P17" s="1131" t="s">
        <v>2538</v>
      </c>
      <c r="Q17" s="1136"/>
      <c r="R17" s="1136"/>
      <c r="S17" s="1136"/>
      <c r="T17" s="1136"/>
      <c r="U17" s="1132"/>
      <c r="V17" s="1131" t="s">
        <v>2539</v>
      </c>
      <c r="W17" s="1136"/>
      <c r="X17" s="1136"/>
      <c r="Y17" s="1136"/>
      <c r="Z17" s="1137"/>
    </row>
    <row r="18" spans="1:26" ht="24.95" customHeight="1">
      <c r="A18" s="295"/>
      <c r="B18" s="298" t="s">
        <v>2308</v>
      </c>
      <c r="C18" s="1119" t="s">
        <v>2535</v>
      </c>
      <c r="D18" s="1117"/>
      <c r="E18" s="1113"/>
      <c r="F18" s="1114"/>
      <c r="G18" s="1114"/>
      <c r="H18" s="1114"/>
      <c r="I18" s="1114"/>
      <c r="J18" s="1114"/>
      <c r="K18" s="1115"/>
      <c r="L18" s="1116"/>
      <c r="M18" s="1116"/>
      <c r="N18" s="1116"/>
      <c r="O18" s="1117"/>
      <c r="P18" s="1138"/>
      <c r="Q18" s="1116"/>
      <c r="R18" s="1116"/>
      <c r="S18" s="1116"/>
      <c r="T18" s="1116"/>
      <c r="U18" s="1117"/>
      <c r="V18" s="1119"/>
      <c r="W18" s="1116"/>
      <c r="X18" s="1116"/>
      <c r="Y18" s="1116"/>
      <c r="Z18" s="1120"/>
    </row>
    <row r="19" spans="1:26" ht="24.95" customHeight="1">
      <c r="A19" s="295"/>
      <c r="B19" s="298" t="s">
        <v>2309</v>
      </c>
      <c r="C19" s="1111"/>
      <c r="D19" s="1112"/>
      <c r="E19" s="1113"/>
      <c r="F19" s="1114"/>
      <c r="G19" s="1114"/>
      <c r="H19" s="1114"/>
      <c r="I19" s="1114"/>
      <c r="J19" s="1114"/>
      <c r="K19" s="1115"/>
      <c r="L19" s="1116"/>
      <c r="M19" s="1116"/>
      <c r="N19" s="1116"/>
      <c r="O19" s="1117"/>
      <c r="P19" s="1118"/>
      <c r="Q19" s="1116"/>
      <c r="R19" s="1116"/>
      <c r="S19" s="1116"/>
      <c r="T19" s="1116"/>
      <c r="U19" s="1117"/>
      <c r="V19" s="1119"/>
      <c r="W19" s="1116"/>
      <c r="X19" s="1116"/>
      <c r="Y19" s="1116"/>
      <c r="Z19" s="1120"/>
    </row>
    <row r="20" spans="1:26" ht="24.95" customHeight="1">
      <c r="A20" s="295"/>
      <c r="B20" s="298" t="s">
        <v>2310</v>
      </c>
      <c r="C20" s="1111"/>
      <c r="D20" s="1112"/>
      <c r="E20" s="1113"/>
      <c r="F20" s="1114"/>
      <c r="G20" s="1114"/>
      <c r="H20" s="1114"/>
      <c r="I20" s="1114"/>
      <c r="J20" s="1114"/>
      <c r="K20" s="1115"/>
      <c r="L20" s="1116"/>
      <c r="M20" s="1116"/>
      <c r="N20" s="1116"/>
      <c r="O20" s="1117"/>
      <c r="P20" s="1118"/>
      <c r="Q20" s="1116"/>
      <c r="R20" s="1116"/>
      <c r="S20" s="1116"/>
      <c r="T20" s="1116"/>
      <c r="U20" s="1117"/>
      <c r="V20" s="1119"/>
      <c r="W20" s="1116"/>
      <c r="X20" s="1116"/>
      <c r="Y20" s="1116"/>
      <c r="Z20" s="1120"/>
    </row>
    <row r="21" spans="1:26" ht="24.95" customHeight="1">
      <c r="A21" s="295"/>
      <c r="B21" s="298" t="s">
        <v>2540</v>
      </c>
      <c r="C21" s="1111"/>
      <c r="D21" s="1112"/>
      <c r="E21" s="1113"/>
      <c r="F21" s="1114"/>
      <c r="G21" s="1114"/>
      <c r="H21" s="1114"/>
      <c r="I21" s="1114"/>
      <c r="J21" s="1114"/>
      <c r="K21" s="1115"/>
      <c r="L21" s="1116"/>
      <c r="M21" s="1116"/>
      <c r="N21" s="1116"/>
      <c r="O21" s="1117"/>
      <c r="P21" s="1118"/>
      <c r="Q21" s="1116"/>
      <c r="R21" s="1116"/>
      <c r="S21" s="1116"/>
      <c r="T21" s="1116"/>
      <c r="U21" s="1117"/>
      <c r="V21" s="1119"/>
      <c r="W21" s="1116"/>
      <c r="X21" s="1116"/>
      <c r="Y21" s="1116"/>
      <c r="Z21" s="1120"/>
    </row>
    <row r="22" spans="1:26" ht="24.95" customHeight="1" thickBot="1">
      <c r="A22" s="295"/>
      <c r="B22" s="299" t="s">
        <v>2541</v>
      </c>
      <c r="C22" s="1121"/>
      <c r="D22" s="1122"/>
      <c r="E22" s="1123"/>
      <c r="F22" s="1124"/>
      <c r="G22" s="1124"/>
      <c r="H22" s="1124"/>
      <c r="I22" s="1124"/>
      <c r="J22" s="1124"/>
      <c r="K22" s="1125"/>
      <c r="L22" s="1126"/>
      <c r="M22" s="1126"/>
      <c r="N22" s="1126"/>
      <c r="O22" s="1127"/>
      <c r="P22" s="1128"/>
      <c r="Q22" s="1126"/>
      <c r="R22" s="1126"/>
      <c r="S22" s="1126"/>
      <c r="T22" s="1126"/>
      <c r="U22" s="1127"/>
      <c r="V22" s="1129"/>
      <c r="W22" s="1126"/>
      <c r="X22" s="1126"/>
      <c r="Y22" s="1126"/>
      <c r="Z22" s="1130"/>
    </row>
    <row r="23" spans="1:26">
      <c r="A23" s="295"/>
      <c r="Z23" s="300"/>
    </row>
    <row r="24" spans="1:26">
      <c r="A24" s="295"/>
      <c r="B24" s="301" t="s">
        <v>2542</v>
      </c>
      <c r="C24" s="281" t="s">
        <v>2543</v>
      </c>
      <c r="O24" s="301" t="s">
        <v>2542</v>
      </c>
      <c r="P24" s="302" t="s">
        <v>2544</v>
      </c>
      <c r="Z24" s="300"/>
    </row>
    <row r="25" spans="1:26">
      <c r="A25" s="295"/>
      <c r="B25" s="301" t="s">
        <v>2542</v>
      </c>
      <c r="C25" s="303" t="s">
        <v>2545</v>
      </c>
      <c r="Z25" s="300"/>
    </row>
    <row r="26" spans="1:26" ht="14.25" thickBot="1">
      <c r="A26" s="304"/>
      <c r="B26" s="305" t="s">
        <v>2542</v>
      </c>
      <c r="C26" s="306" t="s">
        <v>2546</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2547</v>
      </c>
      <c r="B39" s="281" t="s">
        <v>2548</v>
      </c>
    </row>
    <row r="40" spans="1:2">
      <c r="A40" s="281" t="s">
        <v>2549</v>
      </c>
      <c r="B40" s="281" t="s">
        <v>2550</v>
      </c>
    </row>
    <row r="41" spans="1:2">
      <c r="A41" s="281" t="s">
        <v>2551</v>
      </c>
      <c r="B41" s="281" t="s">
        <v>2552</v>
      </c>
    </row>
    <row r="42" spans="1:2">
      <c r="A42" s="281" t="s">
        <v>2553</v>
      </c>
      <c r="B42" s="281" t="s">
        <v>2554</v>
      </c>
    </row>
    <row r="43" spans="1:2">
      <c r="A43" s="281" t="s">
        <v>2434</v>
      </c>
    </row>
    <row r="44" spans="1:2">
      <c r="A44" s="281" t="s">
        <v>2555</v>
      </c>
    </row>
    <row r="45" spans="1:2">
      <c r="A45" s="281" t="s">
        <v>2556</v>
      </c>
    </row>
    <row r="46" spans="1:2">
      <c r="A46" s="281" t="s">
        <v>2557</v>
      </c>
    </row>
  </sheetData>
  <mergeCells count="62">
    <mergeCell ref="AB4:AC4"/>
    <mergeCell ref="B1:Z1"/>
    <mergeCell ref="D3:E3"/>
    <mergeCell ref="K3:L3"/>
    <mergeCell ref="V3:Z3"/>
    <mergeCell ref="V4:Z4"/>
    <mergeCell ref="B6:O6"/>
    <mergeCell ref="P6:U6"/>
    <mergeCell ref="V6:Z6"/>
    <mergeCell ref="B7:O7"/>
    <mergeCell ref="P7:U7"/>
    <mergeCell ref="V7:Z7"/>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1"/>
  <dataValidations count="2">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WVK983059:WVL983062" xr:uid="{17D76D3F-F771-47CB-A692-2A617DB0A21C}">
      <formula1>$A$39:$A$46</formula1>
    </dataValidation>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221" t="s">
        <v>3090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29" ht="17.100000000000001" customHeight="1">
      <c r="A2" s="1263" t="s">
        <v>3091</v>
      </c>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row>
    <row r="3" spans="1:29" s="317" customFormat="1" ht="17.100000000000001" customHeight="1">
      <c r="A3" s="384" t="s">
        <v>3098</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row>
    <row r="4" spans="1:29" s="317" customFormat="1" ht="17.100000000000001" customHeight="1">
      <c r="A4" s="320" t="s">
        <v>2790</v>
      </c>
      <c r="B4" s="320"/>
      <c r="C4" s="320"/>
      <c r="D4" s="320"/>
      <c r="E4" s="320"/>
      <c r="F4" s="320"/>
      <c r="G4" s="320"/>
      <c r="H4" s="320"/>
      <c r="I4" s="320"/>
      <c r="J4" s="320"/>
      <c r="K4" s="1212"/>
      <c r="L4" s="1212"/>
      <c r="M4" s="1212"/>
      <c r="N4" s="1212"/>
      <c r="O4" s="1212"/>
      <c r="P4" s="1212"/>
      <c r="Q4" s="1212"/>
      <c r="R4" s="1212"/>
      <c r="S4" s="1212"/>
      <c r="T4" s="1212"/>
      <c r="U4" s="1212"/>
      <c r="V4" s="1212"/>
      <c r="W4" s="1212"/>
      <c r="X4" s="1212"/>
      <c r="Y4" s="1212"/>
      <c r="Z4" s="1212"/>
      <c r="AA4" s="1212"/>
      <c r="AB4" s="1212"/>
      <c r="AC4" s="1212"/>
    </row>
    <row r="5" spans="1:29" s="317" customFormat="1" ht="17.100000000000001" customHeight="1">
      <c r="A5" s="320" t="s">
        <v>2802</v>
      </c>
      <c r="B5" s="320"/>
      <c r="C5" s="320"/>
      <c r="D5" s="320"/>
      <c r="E5" s="320"/>
      <c r="F5" s="320"/>
      <c r="G5" s="320"/>
      <c r="H5" s="320"/>
      <c r="I5" s="320"/>
      <c r="J5" s="320"/>
      <c r="K5" s="330" t="s">
        <v>2568</v>
      </c>
      <c r="L5" s="1331"/>
      <c r="M5" s="1331"/>
      <c r="N5" s="1331"/>
      <c r="O5" s="1331"/>
      <c r="P5" s="1331"/>
      <c r="Q5" s="320" t="s">
        <v>2803</v>
      </c>
      <c r="R5" s="394"/>
      <c r="S5" s="1332"/>
      <c r="T5" s="1332"/>
      <c r="U5" s="330" t="s">
        <v>16</v>
      </c>
      <c r="V5" s="1333"/>
      <c r="W5" s="1333"/>
      <c r="X5" s="1333"/>
      <c r="Y5" s="1333"/>
      <c r="Z5" s="1333"/>
      <c r="AA5" s="1333"/>
      <c r="AB5" s="1333"/>
      <c r="AC5" s="320" t="s">
        <v>17</v>
      </c>
    </row>
    <row r="6" spans="1:29" s="317" customFormat="1" ht="17.100000000000001" customHeight="1">
      <c r="A6" s="320"/>
      <c r="B6" s="320"/>
      <c r="C6" s="320"/>
      <c r="D6" s="320"/>
      <c r="E6" s="320"/>
      <c r="F6" s="320"/>
      <c r="G6" s="320"/>
      <c r="H6" s="320"/>
      <c r="I6" s="320"/>
      <c r="J6" s="320"/>
      <c r="K6" s="1209"/>
      <c r="L6" s="1209"/>
      <c r="M6" s="1209"/>
      <c r="N6" s="1209"/>
      <c r="O6" s="1209"/>
      <c r="P6" s="1209"/>
      <c r="Q6" s="1209"/>
      <c r="R6" s="1209"/>
      <c r="S6" s="1209"/>
      <c r="T6" s="1209"/>
      <c r="U6" s="1209"/>
      <c r="V6" s="1209"/>
      <c r="W6" s="1209"/>
      <c r="X6" s="1209"/>
      <c r="Y6" s="1209"/>
      <c r="Z6" s="1209"/>
      <c r="AA6" s="1209"/>
      <c r="AB6" s="1209"/>
      <c r="AC6" s="1209"/>
    </row>
    <row r="7" spans="1:29" s="317" customFormat="1" ht="17.100000000000001" customHeight="1">
      <c r="A7" s="320" t="s">
        <v>2738</v>
      </c>
      <c r="B7" s="320"/>
      <c r="C7" s="320"/>
      <c r="D7" s="320"/>
      <c r="E7" s="320"/>
      <c r="F7" s="320"/>
      <c r="G7" s="320"/>
      <c r="H7" s="320"/>
      <c r="I7" s="320"/>
      <c r="J7" s="320"/>
      <c r="K7" s="1211"/>
      <c r="L7" s="1211"/>
      <c r="M7" s="1211"/>
      <c r="N7" s="322"/>
      <c r="O7" s="322"/>
      <c r="P7" s="322"/>
      <c r="Q7" s="322"/>
      <c r="R7" s="320"/>
      <c r="S7" s="320"/>
      <c r="T7" s="320"/>
      <c r="U7" s="320"/>
      <c r="V7" s="320"/>
      <c r="W7" s="320"/>
      <c r="X7" s="320"/>
      <c r="Y7" s="320"/>
      <c r="Z7" s="320"/>
      <c r="AA7" s="320"/>
      <c r="AB7" s="320"/>
      <c r="AC7" s="320"/>
    </row>
    <row r="8" spans="1:29" s="317" customFormat="1" ht="17.100000000000001" customHeight="1">
      <c r="A8" s="320" t="s">
        <v>2792</v>
      </c>
      <c r="B8" s="320"/>
      <c r="C8" s="320"/>
      <c r="D8" s="320"/>
      <c r="E8" s="320"/>
      <c r="F8" s="320"/>
      <c r="G8" s="320"/>
      <c r="H8" s="320"/>
      <c r="I8" s="320"/>
      <c r="J8" s="320"/>
      <c r="K8" s="1212"/>
      <c r="L8" s="1212"/>
      <c r="M8" s="1212"/>
      <c r="N8" s="1212"/>
      <c r="O8" s="1212"/>
      <c r="P8" s="1212"/>
      <c r="Q8" s="1212"/>
      <c r="R8" s="1212"/>
      <c r="S8" s="1212"/>
      <c r="T8" s="1212"/>
      <c r="U8" s="1212"/>
      <c r="V8" s="1212"/>
      <c r="W8" s="1212"/>
      <c r="X8" s="1212"/>
      <c r="Y8" s="1212"/>
      <c r="Z8" s="1212"/>
      <c r="AA8" s="1212"/>
      <c r="AB8" s="1212"/>
      <c r="AC8" s="1212"/>
    </row>
    <row r="9" spans="1:29" s="317" customFormat="1" ht="17.100000000000001" customHeight="1">
      <c r="A9" s="320" t="s">
        <v>2740</v>
      </c>
      <c r="B9" s="320"/>
      <c r="C9" s="320"/>
      <c r="D9" s="320"/>
      <c r="E9" s="320"/>
      <c r="F9" s="320"/>
      <c r="G9" s="320"/>
      <c r="H9" s="320"/>
      <c r="I9" s="320"/>
      <c r="J9" s="320"/>
      <c r="K9" s="1214"/>
      <c r="L9" s="1214"/>
      <c r="M9" s="1214"/>
      <c r="N9" s="1214"/>
      <c r="O9" s="1214"/>
      <c r="P9" s="1214"/>
      <c r="Q9" s="1214"/>
      <c r="R9" s="1214"/>
      <c r="S9" s="1214"/>
      <c r="T9" s="1214"/>
      <c r="U9" s="1214"/>
      <c r="V9" s="1214"/>
      <c r="W9" s="1214"/>
      <c r="X9" s="1214"/>
      <c r="Y9" s="1214"/>
      <c r="Z9" s="1214"/>
      <c r="AA9" s="1214"/>
      <c r="AB9" s="1214"/>
      <c r="AC9" s="1214"/>
    </row>
    <row r="10" spans="1:29" s="317" customFormat="1" ht="17.100000000000001" customHeight="1">
      <c r="A10" s="407"/>
      <c r="B10" s="388"/>
      <c r="C10" s="388"/>
      <c r="D10" s="388"/>
      <c r="E10" s="388"/>
      <c r="F10" s="388"/>
      <c r="G10" s="388"/>
      <c r="H10" s="388"/>
      <c r="I10" s="388"/>
      <c r="J10" s="388"/>
      <c r="K10" s="417"/>
      <c r="L10" s="417"/>
      <c r="M10" s="417"/>
      <c r="N10" s="417"/>
      <c r="O10" s="417"/>
      <c r="P10" s="417"/>
      <c r="Q10" s="417"/>
      <c r="R10" s="417"/>
      <c r="S10" s="417"/>
      <c r="T10" s="417"/>
      <c r="U10" s="417"/>
      <c r="V10" s="474"/>
      <c r="W10" s="474"/>
      <c r="X10" s="474"/>
      <c r="Y10" s="474"/>
      <c r="Z10" s="474"/>
      <c r="AA10" s="474"/>
      <c r="AB10" s="474"/>
      <c r="AC10" s="474"/>
    </row>
    <row r="11" spans="1:29" s="317" customFormat="1" ht="17.100000000000001" customHeight="1">
      <c r="A11" s="384" t="s">
        <v>3099</v>
      </c>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row>
    <row r="12" spans="1:29" s="317" customFormat="1" ht="17.100000000000001" customHeight="1">
      <c r="A12" s="320" t="s">
        <v>2790</v>
      </c>
      <c r="B12" s="320"/>
      <c r="C12" s="320"/>
      <c r="D12" s="320"/>
      <c r="E12" s="320"/>
      <c r="F12" s="320"/>
      <c r="G12" s="320"/>
      <c r="H12" s="320"/>
      <c r="I12" s="320"/>
      <c r="J12" s="320"/>
      <c r="K12" s="1212"/>
      <c r="L12" s="1212"/>
      <c r="M12" s="1212"/>
      <c r="N12" s="1212"/>
      <c r="O12" s="1212"/>
      <c r="P12" s="1212"/>
      <c r="Q12" s="1212"/>
      <c r="R12" s="1212"/>
      <c r="S12" s="1212"/>
      <c r="T12" s="1212"/>
      <c r="U12" s="1212"/>
      <c r="V12" s="1212"/>
      <c r="W12" s="1212"/>
      <c r="X12" s="1212"/>
      <c r="Y12" s="1212"/>
      <c r="Z12" s="1212"/>
      <c r="AA12" s="1212"/>
      <c r="AB12" s="1212"/>
      <c r="AC12" s="1212"/>
    </row>
    <row r="13" spans="1:29" s="317" customFormat="1" ht="17.100000000000001" customHeight="1">
      <c r="A13" s="320" t="s">
        <v>2802</v>
      </c>
      <c r="B13" s="320"/>
      <c r="C13" s="320"/>
      <c r="D13" s="320"/>
      <c r="E13" s="320"/>
      <c r="F13" s="320"/>
      <c r="G13" s="320"/>
      <c r="H13" s="320"/>
      <c r="I13" s="320"/>
      <c r="J13" s="320"/>
      <c r="K13" s="330" t="s">
        <v>2568</v>
      </c>
      <c r="L13" s="1331"/>
      <c r="M13" s="1331"/>
      <c r="N13" s="1331"/>
      <c r="O13" s="1331"/>
      <c r="P13" s="1331"/>
      <c r="Q13" s="320" t="s">
        <v>2803</v>
      </c>
      <c r="R13" s="394"/>
      <c r="S13" s="1332"/>
      <c r="T13" s="1332"/>
      <c r="U13" s="330" t="s">
        <v>16</v>
      </c>
      <c r="V13" s="1333"/>
      <c r="W13" s="1333"/>
      <c r="X13" s="1333"/>
      <c r="Y13" s="1333"/>
      <c r="Z13" s="1333"/>
      <c r="AA13" s="1333"/>
      <c r="AB13" s="1333"/>
      <c r="AC13" s="320" t="s">
        <v>17</v>
      </c>
    </row>
    <row r="14" spans="1:29" s="317" customFormat="1" ht="17.100000000000001" customHeight="1">
      <c r="A14" s="320"/>
      <c r="B14" s="320"/>
      <c r="C14" s="320"/>
      <c r="D14" s="320"/>
      <c r="E14" s="320"/>
      <c r="F14" s="320"/>
      <c r="G14" s="320"/>
      <c r="H14" s="320"/>
      <c r="I14" s="320"/>
      <c r="J14" s="320"/>
      <c r="K14" s="1209"/>
      <c r="L14" s="1209"/>
      <c r="M14" s="1209"/>
      <c r="N14" s="1209"/>
      <c r="O14" s="1209"/>
      <c r="P14" s="1209"/>
      <c r="Q14" s="1209"/>
      <c r="R14" s="1209"/>
      <c r="S14" s="1209"/>
      <c r="T14" s="1209"/>
      <c r="U14" s="1209"/>
      <c r="V14" s="1209"/>
      <c r="W14" s="1209"/>
      <c r="X14" s="1209"/>
      <c r="Y14" s="1209"/>
      <c r="Z14" s="1209"/>
      <c r="AA14" s="1209"/>
      <c r="AB14" s="1209"/>
      <c r="AC14" s="1209"/>
    </row>
    <row r="15" spans="1:29" s="317" customFormat="1" ht="17.100000000000001" customHeight="1">
      <c r="A15" s="320" t="s">
        <v>2738</v>
      </c>
      <c r="B15" s="320"/>
      <c r="C15" s="320"/>
      <c r="D15" s="320"/>
      <c r="E15" s="320"/>
      <c r="F15" s="320"/>
      <c r="G15" s="320"/>
      <c r="H15" s="320"/>
      <c r="I15" s="320"/>
      <c r="J15" s="320"/>
      <c r="K15" s="1211"/>
      <c r="L15" s="1211"/>
      <c r="M15" s="1211"/>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2792</v>
      </c>
      <c r="B16" s="320"/>
      <c r="C16" s="320"/>
      <c r="D16" s="320"/>
      <c r="E16" s="320"/>
      <c r="F16" s="320"/>
      <c r="G16" s="320"/>
      <c r="H16" s="320"/>
      <c r="I16" s="320"/>
      <c r="J16" s="320"/>
      <c r="K16" s="1212"/>
      <c r="L16" s="1212"/>
      <c r="M16" s="1212"/>
      <c r="N16" s="1212"/>
      <c r="O16" s="1212"/>
      <c r="P16" s="1212"/>
      <c r="Q16" s="1212"/>
      <c r="R16" s="1212"/>
      <c r="S16" s="1212"/>
      <c r="T16" s="1212"/>
      <c r="U16" s="1212"/>
      <c r="V16" s="1212"/>
      <c r="W16" s="1212"/>
      <c r="X16" s="1212"/>
      <c r="Y16" s="1212"/>
      <c r="Z16" s="1212"/>
      <c r="AA16" s="1212"/>
      <c r="AB16" s="1212"/>
      <c r="AC16" s="1212"/>
    </row>
    <row r="17" spans="1:29" s="317" customFormat="1" ht="17.100000000000001" customHeight="1">
      <c r="A17" s="320" t="s">
        <v>2740</v>
      </c>
      <c r="B17" s="320"/>
      <c r="C17" s="320"/>
      <c r="D17" s="320"/>
      <c r="E17" s="320"/>
      <c r="F17" s="320"/>
      <c r="G17" s="320"/>
      <c r="H17" s="320"/>
      <c r="I17" s="320"/>
      <c r="J17" s="320"/>
      <c r="K17" s="1214"/>
      <c r="L17" s="1214"/>
      <c r="M17" s="1214"/>
      <c r="N17" s="1214"/>
      <c r="O17" s="1214"/>
      <c r="P17" s="1214"/>
      <c r="Q17" s="1214"/>
      <c r="R17" s="1214"/>
      <c r="S17" s="1214"/>
      <c r="T17" s="1214"/>
      <c r="U17" s="1214"/>
      <c r="V17" s="1214"/>
      <c r="W17" s="1214"/>
      <c r="X17" s="1214"/>
      <c r="Y17" s="1214"/>
      <c r="Z17" s="1214"/>
      <c r="AA17" s="1214"/>
      <c r="AB17" s="1214"/>
      <c r="AC17" s="1214"/>
    </row>
    <row r="18" spans="1:29" s="317" customFormat="1" ht="17.100000000000001" customHeight="1">
      <c r="A18" s="407"/>
      <c r="B18" s="388"/>
      <c r="C18" s="388"/>
      <c r="D18" s="388"/>
      <c r="E18" s="388"/>
      <c r="F18" s="388"/>
      <c r="G18" s="388"/>
      <c r="H18" s="388"/>
      <c r="I18" s="388"/>
      <c r="J18" s="388"/>
      <c r="K18" s="417"/>
      <c r="L18" s="417"/>
      <c r="M18" s="417"/>
      <c r="N18" s="417"/>
      <c r="O18" s="417"/>
      <c r="P18" s="417"/>
      <c r="Q18" s="417"/>
      <c r="R18" s="417"/>
      <c r="S18" s="417"/>
      <c r="T18" s="417"/>
      <c r="U18" s="417"/>
      <c r="V18" s="474"/>
      <c r="W18" s="474"/>
      <c r="X18" s="474"/>
      <c r="Y18" s="474"/>
      <c r="Z18" s="474"/>
      <c r="AA18" s="474"/>
      <c r="AB18" s="474"/>
      <c r="AC18" s="474"/>
    </row>
    <row r="19" spans="1:29" s="317" customFormat="1" ht="17.100000000000001" customHeight="1">
      <c r="A19" s="384" t="s">
        <v>3100</v>
      </c>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row>
    <row r="20" spans="1:29" s="317" customFormat="1" ht="17.100000000000001" customHeight="1">
      <c r="A20" s="320" t="s">
        <v>2790</v>
      </c>
      <c r="B20" s="320"/>
      <c r="C20" s="320"/>
      <c r="D20" s="320"/>
      <c r="E20" s="320"/>
      <c r="F20" s="320"/>
      <c r="G20" s="320"/>
      <c r="H20" s="320"/>
      <c r="I20" s="320"/>
      <c r="J20" s="320"/>
      <c r="K20" s="1212"/>
      <c r="L20" s="1212"/>
      <c r="M20" s="1212"/>
      <c r="N20" s="1212"/>
      <c r="O20" s="1212"/>
      <c r="P20" s="1212"/>
      <c r="Q20" s="1212"/>
      <c r="R20" s="1212"/>
      <c r="S20" s="1212"/>
      <c r="T20" s="1212"/>
      <c r="U20" s="1212"/>
      <c r="V20" s="1212"/>
      <c r="W20" s="1212"/>
      <c r="X20" s="1212"/>
      <c r="Y20" s="1212"/>
      <c r="Z20" s="1212"/>
      <c r="AA20" s="1212"/>
      <c r="AB20" s="1212"/>
      <c r="AC20" s="1212"/>
    </row>
    <row r="21" spans="1:29" s="317" customFormat="1" ht="17.100000000000001" customHeight="1">
      <c r="A21" s="320" t="s">
        <v>2802</v>
      </c>
      <c r="B21" s="320"/>
      <c r="C21" s="320"/>
      <c r="D21" s="320"/>
      <c r="E21" s="320"/>
      <c r="F21" s="320"/>
      <c r="G21" s="320"/>
      <c r="H21" s="320"/>
      <c r="I21" s="320"/>
      <c r="J21" s="320"/>
      <c r="K21" s="330" t="s">
        <v>2568</v>
      </c>
      <c r="L21" s="1331"/>
      <c r="M21" s="1331"/>
      <c r="N21" s="1331"/>
      <c r="O21" s="1331"/>
      <c r="P21" s="1331"/>
      <c r="Q21" s="320" t="s">
        <v>2803</v>
      </c>
      <c r="R21" s="394"/>
      <c r="S21" s="1332"/>
      <c r="T21" s="1332"/>
      <c r="U21" s="330" t="s">
        <v>16</v>
      </c>
      <c r="V21" s="1333"/>
      <c r="W21" s="1333"/>
      <c r="X21" s="1333"/>
      <c r="Y21" s="1333"/>
      <c r="Z21" s="1333"/>
      <c r="AA21" s="1333"/>
      <c r="AB21" s="1333"/>
      <c r="AC21" s="320" t="s">
        <v>17</v>
      </c>
    </row>
    <row r="22" spans="1:29" s="317" customFormat="1" ht="17.100000000000001" customHeight="1">
      <c r="A22" s="320"/>
      <c r="B22" s="320"/>
      <c r="C22" s="320"/>
      <c r="D22" s="320"/>
      <c r="E22" s="320"/>
      <c r="F22" s="320"/>
      <c r="G22" s="320"/>
      <c r="H22" s="320"/>
      <c r="I22" s="320"/>
      <c r="J22" s="320"/>
      <c r="K22" s="1209"/>
      <c r="L22" s="1209"/>
      <c r="M22" s="1209"/>
      <c r="N22" s="1209"/>
      <c r="O22" s="1209"/>
      <c r="P22" s="1209"/>
      <c r="Q22" s="1209"/>
      <c r="R22" s="1209"/>
      <c r="S22" s="1209"/>
      <c r="T22" s="1209"/>
      <c r="U22" s="1209"/>
      <c r="V22" s="1209"/>
      <c r="W22" s="1209"/>
      <c r="X22" s="1209"/>
      <c r="Y22" s="1209"/>
      <c r="Z22" s="1209"/>
      <c r="AA22" s="1209"/>
      <c r="AB22" s="1209"/>
      <c r="AC22" s="1209"/>
    </row>
    <row r="23" spans="1:29" s="317" customFormat="1" ht="17.100000000000001" customHeight="1">
      <c r="A23" s="320" t="s">
        <v>2738</v>
      </c>
      <c r="B23" s="320"/>
      <c r="C23" s="320"/>
      <c r="D23" s="320"/>
      <c r="E23" s="320"/>
      <c r="F23" s="320"/>
      <c r="G23" s="320"/>
      <c r="H23" s="320"/>
      <c r="I23" s="320"/>
      <c r="J23" s="320"/>
      <c r="K23" s="1211"/>
      <c r="L23" s="1211"/>
      <c r="M23" s="1211"/>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2792</v>
      </c>
      <c r="B24" s="320"/>
      <c r="C24" s="320"/>
      <c r="D24" s="320"/>
      <c r="E24" s="320"/>
      <c r="F24" s="320"/>
      <c r="G24" s="320"/>
      <c r="H24" s="320"/>
      <c r="I24" s="320"/>
      <c r="J24" s="320"/>
      <c r="K24" s="1212"/>
      <c r="L24" s="1212"/>
      <c r="M24" s="1212"/>
      <c r="N24" s="1212"/>
      <c r="O24" s="1212"/>
      <c r="P24" s="1212"/>
      <c r="Q24" s="1212"/>
      <c r="R24" s="1212"/>
      <c r="S24" s="1212"/>
      <c r="T24" s="1212"/>
      <c r="U24" s="1212"/>
      <c r="V24" s="1212"/>
      <c r="W24" s="1212"/>
      <c r="X24" s="1212"/>
      <c r="Y24" s="1212"/>
      <c r="Z24" s="1212"/>
      <c r="AA24" s="1212"/>
      <c r="AB24" s="1212"/>
      <c r="AC24" s="1212"/>
    </row>
    <row r="25" spans="1:29" s="317" customFormat="1" ht="17.100000000000001" customHeight="1">
      <c r="A25" s="320" t="s">
        <v>2740</v>
      </c>
      <c r="B25" s="320"/>
      <c r="C25" s="320"/>
      <c r="D25" s="320"/>
      <c r="E25" s="320"/>
      <c r="F25" s="320"/>
      <c r="G25" s="320"/>
      <c r="H25" s="320"/>
      <c r="I25" s="320"/>
      <c r="J25" s="320"/>
      <c r="K25" s="1214"/>
      <c r="L25" s="1214"/>
      <c r="M25" s="1214"/>
      <c r="N25" s="1214"/>
      <c r="O25" s="1214"/>
      <c r="P25" s="1214"/>
      <c r="Q25" s="1214"/>
      <c r="R25" s="1214"/>
      <c r="S25" s="1214"/>
      <c r="T25" s="1214"/>
      <c r="U25" s="1214"/>
      <c r="V25" s="1214"/>
      <c r="W25" s="1214"/>
      <c r="X25" s="1214"/>
      <c r="Y25" s="1214"/>
      <c r="Z25" s="1214"/>
      <c r="AA25" s="1214"/>
      <c r="AB25" s="1214"/>
      <c r="AC25" s="1214"/>
    </row>
    <row r="26" spans="1:29" s="317" customFormat="1" ht="17.100000000000001" customHeight="1">
      <c r="A26" s="407"/>
      <c r="B26" s="388"/>
      <c r="C26" s="388"/>
      <c r="D26" s="388"/>
      <c r="E26" s="388"/>
      <c r="F26" s="388"/>
      <c r="G26" s="388"/>
      <c r="H26" s="388"/>
      <c r="I26" s="388"/>
      <c r="J26" s="388"/>
      <c r="K26" s="417"/>
      <c r="L26" s="417"/>
      <c r="M26" s="417"/>
      <c r="N26" s="417"/>
      <c r="O26" s="417"/>
      <c r="P26" s="417"/>
      <c r="Q26" s="417"/>
      <c r="R26" s="417"/>
      <c r="S26" s="417"/>
      <c r="T26" s="417"/>
      <c r="U26" s="417"/>
      <c r="V26" s="474"/>
      <c r="W26" s="474"/>
      <c r="X26" s="474"/>
      <c r="Y26" s="474"/>
      <c r="Z26" s="474"/>
      <c r="AA26" s="474"/>
      <c r="AB26" s="474"/>
      <c r="AC26" s="474"/>
    </row>
    <row r="27" spans="1:29" s="317" customFormat="1" ht="17.100000000000001" customHeight="1">
      <c r="A27" s="384" t="s">
        <v>3101</v>
      </c>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row>
    <row r="28" spans="1:29" s="317" customFormat="1" ht="17.100000000000001" customHeight="1">
      <c r="A28" s="320" t="s">
        <v>2790</v>
      </c>
      <c r="B28" s="320"/>
      <c r="C28" s="320"/>
      <c r="D28" s="320"/>
      <c r="E28" s="320"/>
      <c r="F28" s="320"/>
      <c r="G28" s="320"/>
      <c r="H28" s="320"/>
      <c r="I28" s="320"/>
      <c r="J28" s="320"/>
      <c r="K28" s="1212"/>
      <c r="L28" s="1212"/>
      <c r="M28" s="1212"/>
      <c r="N28" s="1212"/>
      <c r="O28" s="1212"/>
      <c r="P28" s="1212"/>
      <c r="Q28" s="1212"/>
      <c r="R28" s="1212"/>
      <c r="S28" s="1212"/>
      <c r="T28" s="1212"/>
      <c r="U28" s="1212"/>
      <c r="V28" s="1212"/>
      <c r="W28" s="1212"/>
      <c r="X28" s="1212"/>
      <c r="Y28" s="1212"/>
      <c r="Z28" s="1212"/>
      <c r="AA28" s="1212"/>
      <c r="AB28" s="1212"/>
      <c r="AC28" s="1212"/>
    </row>
    <row r="29" spans="1:29" s="317" customFormat="1" ht="17.100000000000001" customHeight="1">
      <c r="A29" s="320" t="s">
        <v>2802</v>
      </c>
      <c r="B29" s="320"/>
      <c r="C29" s="320"/>
      <c r="D29" s="320"/>
      <c r="E29" s="320"/>
      <c r="F29" s="320"/>
      <c r="G29" s="320"/>
      <c r="H29" s="320"/>
      <c r="I29" s="320"/>
      <c r="J29" s="320"/>
      <c r="K29" s="330" t="s">
        <v>2568</v>
      </c>
      <c r="L29" s="1331"/>
      <c r="M29" s="1331"/>
      <c r="N29" s="1331"/>
      <c r="O29" s="1331"/>
      <c r="P29" s="1331"/>
      <c r="Q29" s="320" t="s">
        <v>2803</v>
      </c>
      <c r="R29" s="394"/>
      <c r="S29" s="1332"/>
      <c r="T29" s="1332"/>
      <c r="U29" s="330" t="s">
        <v>16</v>
      </c>
      <c r="V29" s="1333"/>
      <c r="W29" s="1333"/>
      <c r="X29" s="1333"/>
      <c r="Y29" s="1333"/>
      <c r="Z29" s="1333"/>
      <c r="AA29" s="1333"/>
      <c r="AB29" s="1333"/>
      <c r="AC29" s="320" t="s">
        <v>17</v>
      </c>
    </row>
    <row r="30" spans="1:29" s="317" customFormat="1" ht="17.100000000000001" customHeight="1">
      <c r="A30" s="320"/>
      <c r="B30" s="320"/>
      <c r="C30" s="320"/>
      <c r="D30" s="320"/>
      <c r="E30" s="320"/>
      <c r="F30" s="320"/>
      <c r="G30" s="320"/>
      <c r="H30" s="320"/>
      <c r="I30" s="320"/>
      <c r="J30" s="320"/>
      <c r="K30" s="1209"/>
      <c r="L30" s="1209"/>
      <c r="M30" s="1209"/>
      <c r="N30" s="1209"/>
      <c r="O30" s="1209"/>
      <c r="P30" s="1209"/>
      <c r="Q30" s="1209"/>
      <c r="R30" s="1209"/>
      <c r="S30" s="1209"/>
      <c r="T30" s="1209"/>
      <c r="U30" s="1209"/>
      <c r="V30" s="1209"/>
      <c r="W30" s="1209"/>
      <c r="X30" s="1209"/>
      <c r="Y30" s="1209"/>
      <c r="Z30" s="1209"/>
      <c r="AA30" s="1209"/>
      <c r="AB30" s="1209"/>
      <c r="AC30" s="1209"/>
    </row>
    <row r="31" spans="1:29" s="317" customFormat="1" ht="17.100000000000001" customHeight="1">
      <c r="A31" s="320" t="s">
        <v>2738</v>
      </c>
      <c r="B31" s="320"/>
      <c r="C31" s="320"/>
      <c r="D31" s="320"/>
      <c r="E31" s="320"/>
      <c r="F31" s="320"/>
      <c r="G31" s="320"/>
      <c r="H31" s="320"/>
      <c r="I31" s="320"/>
      <c r="J31" s="320"/>
      <c r="K31" s="1211"/>
      <c r="L31" s="1211"/>
      <c r="M31" s="1211"/>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2792</v>
      </c>
      <c r="B32" s="320"/>
      <c r="C32" s="320"/>
      <c r="D32" s="320"/>
      <c r="E32" s="320"/>
      <c r="F32" s="320"/>
      <c r="G32" s="320"/>
      <c r="H32" s="320"/>
      <c r="I32" s="320"/>
      <c r="J32" s="320"/>
      <c r="K32" s="1212"/>
      <c r="L32" s="1212"/>
      <c r="M32" s="1212"/>
      <c r="N32" s="1212"/>
      <c r="O32" s="1212"/>
      <c r="P32" s="1212"/>
      <c r="Q32" s="1212"/>
      <c r="R32" s="1212"/>
      <c r="S32" s="1212"/>
      <c r="T32" s="1212"/>
      <c r="U32" s="1212"/>
      <c r="V32" s="1212"/>
      <c r="W32" s="1212"/>
      <c r="X32" s="1212"/>
      <c r="Y32" s="1212"/>
      <c r="Z32" s="1212"/>
      <c r="AA32" s="1212"/>
      <c r="AB32" s="1212"/>
      <c r="AC32" s="1212"/>
    </row>
    <row r="33" spans="1:32" s="317" customFormat="1" ht="17.100000000000001" customHeight="1">
      <c r="A33" s="320" t="s">
        <v>2740</v>
      </c>
      <c r="B33" s="320"/>
      <c r="C33" s="320"/>
      <c r="D33" s="320"/>
      <c r="E33" s="320"/>
      <c r="F33" s="320"/>
      <c r="G33" s="320"/>
      <c r="H33" s="320"/>
      <c r="I33" s="320"/>
      <c r="J33" s="320"/>
      <c r="K33" s="1214"/>
      <c r="L33" s="1214"/>
      <c r="M33" s="1214"/>
      <c r="N33" s="1214"/>
      <c r="O33" s="1214"/>
      <c r="P33" s="1214"/>
      <c r="Q33" s="1214"/>
      <c r="R33" s="1214"/>
      <c r="S33" s="1214"/>
      <c r="T33" s="1214"/>
      <c r="U33" s="1214"/>
      <c r="V33" s="1214"/>
      <c r="W33" s="1214"/>
      <c r="X33" s="1214"/>
      <c r="Y33" s="1214"/>
      <c r="Z33" s="1214"/>
      <c r="AA33" s="1214"/>
      <c r="AB33" s="1214"/>
      <c r="AC33" s="1214"/>
    </row>
    <row r="34" spans="1:32" s="317" customFormat="1" ht="17.100000000000001" customHeight="1">
      <c r="A34" s="407"/>
      <c r="B34" s="388"/>
      <c r="C34" s="388"/>
      <c r="D34" s="388"/>
      <c r="E34" s="388"/>
      <c r="F34" s="388"/>
      <c r="G34" s="388"/>
      <c r="H34" s="388"/>
      <c r="I34" s="388"/>
      <c r="J34" s="388"/>
      <c r="K34" s="417"/>
      <c r="L34" s="417"/>
      <c r="M34" s="417"/>
      <c r="N34" s="417"/>
      <c r="O34" s="417"/>
      <c r="P34" s="417"/>
      <c r="Q34" s="417"/>
      <c r="R34" s="417"/>
      <c r="S34" s="417"/>
      <c r="T34" s="417"/>
      <c r="U34" s="417"/>
      <c r="V34" s="474"/>
      <c r="W34" s="474"/>
      <c r="X34" s="474"/>
      <c r="Y34" s="474"/>
      <c r="Z34" s="474"/>
      <c r="AA34" s="474"/>
      <c r="AB34" s="474"/>
      <c r="AC34" s="474"/>
    </row>
    <row r="35" spans="1:32" s="317" customFormat="1" ht="17.100000000000001" customHeight="1">
      <c r="A35" s="384" t="s">
        <v>3102</v>
      </c>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row>
    <row r="36" spans="1:32" s="317" customFormat="1" ht="17.100000000000001" customHeight="1">
      <c r="A36" s="320" t="s">
        <v>2790</v>
      </c>
      <c r="B36" s="320"/>
      <c r="C36" s="320"/>
      <c r="D36" s="320"/>
      <c r="E36" s="320"/>
      <c r="F36" s="320"/>
      <c r="G36" s="320"/>
      <c r="H36" s="320"/>
      <c r="I36" s="320"/>
      <c r="J36" s="320"/>
      <c r="K36" s="1212"/>
      <c r="L36" s="1212"/>
      <c r="M36" s="1212"/>
      <c r="N36" s="1212"/>
      <c r="O36" s="1212"/>
      <c r="P36" s="1212"/>
      <c r="Q36" s="1212"/>
      <c r="R36" s="1212"/>
      <c r="S36" s="1212"/>
      <c r="T36" s="1212"/>
      <c r="U36" s="1212"/>
      <c r="V36" s="1212"/>
      <c r="W36" s="1212"/>
      <c r="X36" s="1212"/>
      <c r="Y36" s="1212"/>
      <c r="Z36" s="1212"/>
      <c r="AA36" s="1212"/>
      <c r="AB36" s="1212"/>
      <c r="AC36" s="1212"/>
    </row>
    <row r="37" spans="1:32" s="317" customFormat="1" ht="17.100000000000001" customHeight="1">
      <c r="A37" s="320" t="s">
        <v>2802</v>
      </c>
      <c r="B37" s="320"/>
      <c r="C37" s="320"/>
      <c r="D37" s="320"/>
      <c r="E37" s="320"/>
      <c r="F37" s="320"/>
      <c r="G37" s="320"/>
      <c r="H37" s="320"/>
      <c r="I37" s="320"/>
      <c r="J37" s="320"/>
      <c r="K37" s="330" t="s">
        <v>2568</v>
      </c>
      <c r="L37" s="1331"/>
      <c r="M37" s="1331"/>
      <c r="N37" s="1331"/>
      <c r="O37" s="1331"/>
      <c r="P37" s="1331"/>
      <c r="Q37" s="320" t="s">
        <v>2803</v>
      </c>
      <c r="R37" s="394"/>
      <c r="S37" s="1332"/>
      <c r="T37" s="1332"/>
      <c r="U37" s="330" t="s">
        <v>16</v>
      </c>
      <c r="V37" s="1333"/>
      <c r="W37" s="1333"/>
      <c r="X37" s="1333"/>
      <c r="Y37" s="1333"/>
      <c r="Z37" s="1333"/>
      <c r="AA37" s="1333"/>
      <c r="AB37" s="1333"/>
      <c r="AC37" s="320" t="s">
        <v>17</v>
      </c>
    </row>
    <row r="38" spans="1:32" s="317" customFormat="1" ht="17.100000000000001" customHeight="1">
      <c r="A38" s="320"/>
      <c r="B38" s="320"/>
      <c r="C38" s="320"/>
      <c r="D38" s="320"/>
      <c r="E38" s="320"/>
      <c r="F38" s="320"/>
      <c r="G38" s="320"/>
      <c r="H38" s="320"/>
      <c r="I38" s="320"/>
      <c r="J38" s="320"/>
      <c r="K38" s="1209"/>
      <c r="L38" s="1209"/>
      <c r="M38" s="1209"/>
      <c r="N38" s="1209"/>
      <c r="O38" s="1209"/>
      <c r="P38" s="1209"/>
      <c r="Q38" s="1209"/>
      <c r="R38" s="1209"/>
      <c r="S38" s="1209"/>
      <c r="T38" s="1209"/>
      <c r="U38" s="1209"/>
      <c r="V38" s="1209"/>
      <c r="W38" s="1209"/>
      <c r="X38" s="1209"/>
      <c r="Y38" s="1209"/>
      <c r="Z38" s="1209"/>
      <c r="AA38" s="1209"/>
      <c r="AB38" s="1209"/>
      <c r="AC38" s="1209"/>
    </row>
    <row r="39" spans="1:32" s="317" customFormat="1" ht="17.100000000000001" customHeight="1">
      <c r="A39" s="320" t="s">
        <v>2738</v>
      </c>
      <c r="B39" s="320"/>
      <c r="C39" s="320"/>
      <c r="D39" s="320"/>
      <c r="E39" s="320"/>
      <c r="F39" s="320"/>
      <c r="G39" s="320"/>
      <c r="H39" s="320"/>
      <c r="I39" s="320"/>
      <c r="J39" s="320"/>
      <c r="K39" s="1211"/>
      <c r="L39" s="1211"/>
      <c r="M39" s="1211"/>
      <c r="N39" s="322"/>
      <c r="O39" s="322"/>
      <c r="P39" s="322"/>
      <c r="Q39" s="322"/>
      <c r="R39" s="320"/>
      <c r="S39" s="320"/>
      <c r="T39" s="320"/>
      <c r="U39" s="320"/>
      <c r="V39" s="320"/>
      <c r="W39" s="320"/>
      <c r="X39" s="320"/>
      <c r="Y39" s="320"/>
      <c r="Z39" s="320"/>
      <c r="AA39" s="320"/>
      <c r="AB39" s="320"/>
      <c r="AC39" s="320"/>
    </row>
    <row r="40" spans="1:32" ht="16.5" customHeight="1">
      <c r="A40" s="320" t="s">
        <v>2792</v>
      </c>
      <c r="B40" s="320"/>
      <c r="C40" s="320"/>
      <c r="D40" s="320"/>
      <c r="E40" s="320"/>
      <c r="F40" s="320"/>
      <c r="G40" s="320"/>
      <c r="H40" s="320"/>
      <c r="I40" s="320"/>
      <c r="J40" s="320"/>
      <c r="K40" s="1212"/>
      <c r="L40" s="1212"/>
      <c r="M40" s="1212"/>
      <c r="N40" s="1212"/>
      <c r="O40" s="1212"/>
      <c r="P40" s="1212"/>
      <c r="Q40" s="1212"/>
      <c r="R40" s="1212"/>
      <c r="S40" s="1212"/>
      <c r="T40" s="1212"/>
      <c r="U40" s="1212"/>
      <c r="V40" s="1212"/>
      <c r="W40" s="1212"/>
      <c r="X40" s="1212"/>
      <c r="Y40" s="1212"/>
      <c r="Z40" s="1212"/>
      <c r="AA40" s="1212"/>
      <c r="AB40" s="1212"/>
      <c r="AC40" s="1212"/>
    </row>
    <row r="41" spans="1:32" ht="16.5" customHeight="1">
      <c r="A41" s="320" t="s">
        <v>2740</v>
      </c>
      <c r="B41" s="320"/>
      <c r="C41" s="320"/>
      <c r="D41" s="320"/>
      <c r="E41" s="320"/>
      <c r="F41" s="320"/>
      <c r="G41" s="320"/>
      <c r="H41" s="320"/>
      <c r="I41" s="320"/>
      <c r="J41" s="320"/>
      <c r="K41" s="1214"/>
      <c r="L41" s="1214"/>
      <c r="M41" s="1214"/>
      <c r="N41" s="1214"/>
      <c r="O41" s="1214"/>
      <c r="P41" s="1214"/>
      <c r="Q41" s="1214"/>
      <c r="R41" s="1214"/>
      <c r="S41" s="1214"/>
      <c r="T41" s="1214"/>
      <c r="U41" s="1214"/>
      <c r="V41" s="1214"/>
      <c r="W41" s="1214"/>
      <c r="X41" s="1214"/>
      <c r="Y41" s="1214"/>
      <c r="Z41" s="1214"/>
      <c r="AA41" s="1214"/>
      <c r="AB41" s="1214"/>
      <c r="AC41" s="1214"/>
    </row>
    <row r="42" spans="1:32" ht="16.5" customHeight="1">
      <c r="A42" s="407"/>
      <c r="B42" s="475"/>
      <c r="C42" s="475"/>
      <c r="D42" s="475"/>
      <c r="E42" s="475"/>
      <c r="F42" s="475"/>
      <c r="G42" s="475"/>
      <c r="H42" s="475"/>
      <c r="I42" s="388"/>
      <c r="J42" s="388"/>
      <c r="K42" s="417"/>
      <c r="L42" s="417"/>
      <c r="M42" s="417"/>
      <c r="N42" s="417"/>
      <c r="O42" s="417"/>
      <c r="P42" s="417"/>
      <c r="Q42" s="417"/>
      <c r="R42" s="417"/>
      <c r="S42" s="417"/>
      <c r="T42" s="417"/>
      <c r="U42" s="417"/>
      <c r="V42" s="474"/>
      <c r="W42" s="474"/>
      <c r="X42" s="474"/>
      <c r="Y42" s="474"/>
      <c r="Z42" s="476"/>
      <c r="AA42" s="476"/>
      <c r="AB42" s="476"/>
      <c r="AC42" s="476"/>
      <c r="AD42" s="391"/>
      <c r="AE42" s="391"/>
      <c r="AF42" s="391"/>
    </row>
    <row r="43" spans="1:32" ht="13.5">
      <c r="B43" s="391"/>
      <c r="C43" s="391"/>
      <c r="D43" s="391"/>
      <c r="E43" s="391"/>
      <c r="F43" s="391"/>
      <c r="G43" s="391"/>
      <c r="H43" s="391"/>
      <c r="Z43" s="391"/>
      <c r="AA43" s="391"/>
      <c r="AB43" s="391"/>
      <c r="AC43" s="391"/>
      <c r="AD43" s="391"/>
      <c r="AE43" s="391"/>
      <c r="AF43" s="391"/>
    </row>
    <row r="44" spans="1:32" ht="13.5">
      <c r="B44" s="391"/>
      <c r="C44" s="391"/>
      <c r="D44" s="391"/>
      <c r="E44" s="391"/>
      <c r="F44" s="391"/>
      <c r="G44" s="391"/>
      <c r="H44" s="391"/>
      <c r="Z44" s="391"/>
      <c r="AA44" s="391"/>
      <c r="AB44" s="391"/>
      <c r="AC44" s="391"/>
      <c r="AD44" s="391"/>
      <c r="AE44" s="391"/>
      <c r="AF44" s="391"/>
    </row>
    <row r="84" spans="29:29">
      <c r="AC84" s="333" t="s">
        <v>2591</v>
      </c>
    </row>
    <row r="85" spans="29:29">
      <c r="AC85" s="333" t="s">
        <v>2594</v>
      </c>
    </row>
    <row r="86" spans="29:29">
      <c r="AC86" s="333" t="s">
        <v>2597</v>
      </c>
    </row>
    <row r="87" spans="29:29">
      <c r="AC87" s="333" t="s">
        <v>2600</v>
      </c>
    </row>
    <row r="88" spans="29:29">
      <c r="AC88" s="333" t="s">
        <v>2603</v>
      </c>
    </row>
    <row r="89" spans="29:29">
      <c r="AC89" s="333" t="s">
        <v>2606</v>
      </c>
    </row>
    <row r="90" spans="29:29">
      <c r="AC90" s="333" t="s">
        <v>2609</v>
      </c>
    </row>
    <row r="91" spans="29:29">
      <c r="AC91" s="333" t="s">
        <v>2612</v>
      </c>
    </row>
    <row r="92" spans="29:29">
      <c r="AC92" s="333" t="s">
        <v>2615</v>
      </c>
    </row>
    <row r="93" spans="29:29">
      <c r="AC93" s="333" t="s">
        <v>2618</v>
      </c>
    </row>
    <row r="94" spans="29:29">
      <c r="AC94" s="333" t="s">
        <v>2621</v>
      </c>
    </row>
    <row r="95" spans="29:29">
      <c r="AC95" s="333" t="s">
        <v>2624</v>
      </c>
    </row>
    <row r="96" spans="29:29">
      <c r="AC96" s="333" t="s">
        <v>2627</v>
      </c>
    </row>
    <row r="97" spans="29:29">
      <c r="AC97" s="333" t="s">
        <v>2630</v>
      </c>
    </row>
    <row r="98" spans="29:29">
      <c r="AC98" s="333" t="s">
        <v>2633</v>
      </c>
    </row>
    <row r="99" spans="29:29">
      <c r="AC99" s="333" t="s">
        <v>2636</v>
      </c>
    </row>
    <row r="100" spans="29:29">
      <c r="AC100" s="333" t="s">
        <v>2639</v>
      </c>
    </row>
    <row r="101" spans="29:29">
      <c r="AC101" s="333" t="s">
        <v>2642</v>
      </c>
    </row>
    <row r="102" spans="29:29">
      <c r="AC102" s="333" t="s">
        <v>2644</v>
      </c>
    </row>
    <row r="103" spans="29:29">
      <c r="AC103" s="333" t="s">
        <v>2646</v>
      </c>
    </row>
    <row r="104" spans="29:29">
      <c r="AC104" s="333" t="s">
        <v>2648</v>
      </c>
    </row>
    <row r="105" spans="29:29">
      <c r="AC105" s="333" t="s">
        <v>2650</v>
      </c>
    </row>
    <row r="106" spans="29:29">
      <c r="AC106" s="333" t="s">
        <v>2652</v>
      </c>
    </row>
    <row r="107" spans="29:29">
      <c r="AC107" s="333" t="s">
        <v>2654</v>
      </c>
    </row>
    <row r="108" spans="29:29">
      <c r="AC108" s="333" t="s">
        <v>2656</v>
      </c>
    </row>
    <row r="109" spans="29:29">
      <c r="AC109" s="333" t="s">
        <v>2658</v>
      </c>
    </row>
    <row r="110" spans="29:29">
      <c r="AC110" s="333" t="s">
        <v>2660</v>
      </c>
    </row>
    <row r="111" spans="29:29">
      <c r="AC111" s="333" t="s">
        <v>2662</v>
      </c>
    </row>
    <row r="112" spans="29:29">
      <c r="AC112" s="333" t="s">
        <v>2664</v>
      </c>
    </row>
    <row r="113" spans="29:29">
      <c r="AC113" s="333" t="s">
        <v>2666</v>
      </c>
    </row>
    <row r="114" spans="29:29">
      <c r="AC114" s="333" t="s">
        <v>2668</v>
      </c>
    </row>
    <row r="115" spans="29:29">
      <c r="AC115" s="333" t="s">
        <v>2670</v>
      </c>
    </row>
    <row r="116" spans="29:29">
      <c r="AC116" s="333" t="s">
        <v>2672</v>
      </c>
    </row>
    <row r="117" spans="29:29">
      <c r="AC117" s="333" t="s">
        <v>2674</v>
      </c>
    </row>
    <row r="118" spans="29:29">
      <c r="AC118" s="333" t="s">
        <v>2676</v>
      </c>
    </row>
    <row r="119" spans="29:29">
      <c r="AC119" s="333" t="s">
        <v>2678</v>
      </c>
    </row>
    <row r="120" spans="29:29">
      <c r="AC120" s="333" t="s">
        <v>2680</v>
      </c>
    </row>
    <row r="121" spans="29:29">
      <c r="AC121" s="333" t="s">
        <v>2682</v>
      </c>
    </row>
    <row r="122" spans="29:29">
      <c r="AC122" s="333" t="s">
        <v>2684</v>
      </c>
    </row>
    <row r="123" spans="29:29">
      <c r="AC123" s="333" t="s">
        <v>2686</v>
      </c>
    </row>
    <row r="124" spans="29:29">
      <c r="AC124" s="333" t="s">
        <v>2688</v>
      </c>
    </row>
    <row r="125" spans="29:29">
      <c r="AC125" s="333" t="s">
        <v>2690</v>
      </c>
    </row>
    <row r="126" spans="29:29">
      <c r="AC126" s="333" t="s">
        <v>2692</v>
      </c>
    </row>
    <row r="127" spans="29:29">
      <c r="AC127" s="333" t="s">
        <v>2694</v>
      </c>
    </row>
    <row r="128" spans="29:29">
      <c r="AC128" s="333" t="s">
        <v>2696</v>
      </c>
    </row>
    <row r="129" spans="29:29">
      <c r="AC129" s="333" t="s">
        <v>2698</v>
      </c>
    </row>
    <row r="130" spans="29:29">
      <c r="AC130" s="333" t="s">
        <v>2700</v>
      </c>
    </row>
    <row r="131" spans="29:29">
      <c r="AC131" s="333" t="s">
        <v>2702</v>
      </c>
    </row>
  </sheetData>
  <mergeCells count="42">
    <mergeCell ref="L13:P13"/>
    <mergeCell ref="S13:T13"/>
    <mergeCell ref="V13:AB13"/>
    <mergeCell ref="A1:AC1"/>
    <mergeCell ref="A2:AC2"/>
    <mergeCell ref="K4:AC4"/>
    <mergeCell ref="L5:P5"/>
    <mergeCell ref="S5:T5"/>
    <mergeCell ref="V5:AB5"/>
    <mergeCell ref="K6:AC6"/>
    <mergeCell ref="K7:M7"/>
    <mergeCell ref="K8:AC8"/>
    <mergeCell ref="K9:AC9"/>
    <mergeCell ref="K12:AC12"/>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K38:AC38"/>
    <mergeCell ref="K39:M39"/>
    <mergeCell ref="K40:AC40"/>
    <mergeCell ref="K41:AC41"/>
    <mergeCell ref="K30:AC30"/>
    <mergeCell ref="K31:M31"/>
    <mergeCell ref="K32:AC32"/>
    <mergeCell ref="K33:AC33"/>
    <mergeCell ref="K36:AC36"/>
    <mergeCell ref="L37:P37"/>
    <mergeCell ref="S37:T37"/>
    <mergeCell ref="V37:AB37"/>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9"/>
  <sheetViews>
    <sheetView view="pageBreakPreview" zoomScale="85" zoomScaleNormal="100" zoomScaleSheetLayoutView="85" workbookViewId="0"/>
  </sheetViews>
  <sheetFormatPr defaultRowHeight="13.5"/>
  <cols>
    <col min="1" max="1" width="2.5" style="392" customWidth="1"/>
    <col min="2" max="2" width="5.5" style="477" bestFit="1" customWidth="1"/>
    <col min="3" max="3" width="135.75" style="478" customWidth="1"/>
    <col min="4" max="256" width="9" style="392"/>
    <col min="257" max="257" width="2.5" style="392" customWidth="1"/>
    <col min="258" max="258" width="5.5" style="392" bestFit="1" customWidth="1"/>
    <col min="259" max="259" width="135.75" style="392" customWidth="1"/>
    <col min="260" max="512" width="9" style="392"/>
    <col min="513" max="513" width="2.5" style="392" customWidth="1"/>
    <col min="514" max="514" width="5.5" style="392" bestFit="1" customWidth="1"/>
    <col min="515" max="515" width="135.75" style="392" customWidth="1"/>
    <col min="516" max="768" width="9" style="392"/>
    <col min="769" max="769" width="2.5" style="392" customWidth="1"/>
    <col min="770" max="770" width="5.5" style="392" bestFit="1" customWidth="1"/>
    <col min="771" max="771" width="135.75" style="392" customWidth="1"/>
    <col min="772" max="1024" width="9" style="392"/>
    <col min="1025" max="1025" width="2.5" style="392" customWidth="1"/>
    <col min="1026" max="1026" width="5.5" style="392" bestFit="1" customWidth="1"/>
    <col min="1027" max="1027" width="135.75" style="392" customWidth="1"/>
    <col min="1028" max="1280" width="9" style="392"/>
    <col min="1281" max="1281" width="2.5" style="392" customWidth="1"/>
    <col min="1282" max="1282" width="5.5" style="392" bestFit="1" customWidth="1"/>
    <col min="1283" max="1283" width="135.75" style="392" customWidth="1"/>
    <col min="1284" max="1536" width="9" style="392"/>
    <col min="1537" max="1537" width="2.5" style="392" customWidth="1"/>
    <col min="1538" max="1538" width="5.5" style="392" bestFit="1" customWidth="1"/>
    <col min="1539" max="1539" width="135.75" style="392" customWidth="1"/>
    <col min="1540" max="1792" width="9" style="392"/>
    <col min="1793" max="1793" width="2.5" style="392" customWidth="1"/>
    <col min="1794" max="1794" width="5.5" style="392" bestFit="1" customWidth="1"/>
    <col min="1795" max="1795" width="135.75" style="392" customWidth="1"/>
    <col min="1796" max="2048" width="9" style="392"/>
    <col min="2049" max="2049" width="2.5" style="392" customWidth="1"/>
    <col min="2050" max="2050" width="5.5" style="392" bestFit="1" customWidth="1"/>
    <col min="2051" max="2051" width="135.75" style="392" customWidth="1"/>
    <col min="2052" max="2304" width="9" style="392"/>
    <col min="2305" max="2305" width="2.5" style="392" customWidth="1"/>
    <col min="2306" max="2306" width="5.5" style="392" bestFit="1" customWidth="1"/>
    <col min="2307" max="2307" width="135.75" style="392" customWidth="1"/>
    <col min="2308" max="2560" width="9" style="392"/>
    <col min="2561" max="2561" width="2.5" style="392" customWidth="1"/>
    <col min="2562" max="2562" width="5.5" style="392" bestFit="1" customWidth="1"/>
    <col min="2563" max="2563" width="135.75" style="392" customWidth="1"/>
    <col min="2564" max="2816" width="9" style="392"/>
    <col min="2817" max="2817" width="2.5" style="392" customWidth="1"/>
    <col min="2818" max="2818" width="5.5" style="392" bestFit="1" customWidth="1"/>
    <col min="2819" max="2819" width="135.75" style="392" customWidth="1"/>
    <col min="2820" max="3072" width="9" style="392"/>
    <col min="3073" max="3073" width="2.5" style="392" customWidth="1"/>
    <col min="3074" max="3074" width="5.5" style="392" bestFit="1" customWidth="1"/>
    <col min="3075" max="3075" width="135.75" style="392" customWidth="1"/>
    <col min="3076" max="3328" width="9" style="392"/>
    <col min="3329" max="3329" width="2.5" style="392" customWidth="1"/>
    <col min="3330" max="3330" width="5.5" style="392" bestFit="1" customWidth="1"/>
    <col min="3331" max="3331" width="135.75" style="392" customWidth="1"/>
    <col min="3332" max="3584" width="9" style="392"/>
    <col min="3585" max="3585" width="2.5" style="392" customWidth="1"/>
    <col min="3586" max="3586" width="5.5" style="392" bestFit="1" customWidth="1"/>
    <col min="3587" max="3587" width="135.75" style="392" customWidth="1"/>
    <col min="3588" max="3840" width="9" style="392"/>
    <col min="3841" max="3841" width="2.5" style="392" customWidth="1"/>
    <col min="3842" max="3842" width="5.5" style="392" bestFit="1" customWidth="1"/>
    <col min="3843" max="3843" width="135.75" style="392" customWidth="1"/>
    <col min="3844" max="4096" width="9" style="392"/>
    <col min="4097" max="4097" width="2.5" style="392" customWidth="1"/>
    <col min="4098" max="4098" width="5.5" style="392" bestFit="1" customWidth="1"/>
    <col min="4099" max="4099" width="135.75" style="392" customWidth="1"/>
    <col min="4100" max="4352" width="9" style="392"/>
    <col min="4353" max="4353" width="2.5" style="392" customWidth="1"/>
    <col min="4354" max="4354" width="5.5" style="392" bestFit="1" customWidth="1"/>
    <col min="4355" max="4355" width="135.75" style="392" customWidth="1"/>
    <col min="4356" max="4608" width="9" style="392"/>
    <col min="4609" max="4609" width="2.5" style="392" customWidth="1"/>
    <col min="4610" max="4610" width="5.5" style="392" bestFit="1" customWidth="1"/>
    <col min="4611" max="4611" width="135.75" style="392" customWidth="1"/>
    <col min="4612" max="4864" width="9" style="392"/>
    <col min="4865" max="4865" width="2.5" style="392" customWidth="1"/>
    <col min="4866" max="4866" width="5.5" style="392" bestFit="1" customWidth="1"/>
    <col min="4867" max="4867" width="135.75" style="392" customWidth="1"/>
    <col min="4868" max="5120" width="9" style="392"/>
    <col min="5121" max="5121" width="2.5" style="392" customWidth="1"/>
    <col min="5122" max="5122" width="5.5" style="392" bestFit="1" customWidth="1"/>
    <col min="5123" max="5123" width="135.75" style="392" customWidth="1"/>
    <col min="5124" max="5376" width="9" style="392"/>
    <col min="5377" max="5377" width="2.5" style="392" customWidth="1"/>
    <col min="5378" max="5378" width="5.5" style="392" bestFit="1" customWidth="1"/>
    <col min="5379" max="5379" width="135.75" style="392" customWidth="1"/>
    <col min="5380" max="5632" width="9" style="392"/>
    <col min="5633" max="5633" width="2.5" style="392" customWidth="1"/>
    <col min="5634" max="5634" width="5.5" style="392" bestFit="1" customWidth="1"/>
    <col min="5635" max="5635" width="135.75" style="392" customWidth="1"/>
    <col min="5636" max="5888" width="9" style="392"/>
    <col min="5889" max="5889" width="2.5" style="392" customWidth="1"/>
    <col min="5890" max="5890" width="5.5" style="392" bestFit="1" customWidth="1"/>
    <col min="5891" max="5891" width="135.75" style="392" customWidth="1"/>
    <col min="5892" max="6144" width="9" style="392"/>
    <col min="6145" max="6145" width="2.5" style="392" customWidth="1"/>
    <col min="6146" max="6146" width="5.5" style="392" bestFit="1" customWidth="1"/>
    <col min="6147" max="6147" width="135.75" style="392" customWidth="1"/>
    <col min="6148" max="6400" width="9" style="392"/>
    <col min="6401" max="6401" width="2.5" style="392" customWidth="1"/>
    <col min="6402" max="6402" width="5.5" style="392" bestFit="1" customWidth="1"/>
    <col min="6403" max="6403" width="135.75" style="392" customWidth="1"/>
    <col min="6404" max="6656" width="9" style="392"/>
    <col min="6657" max="6657" width="2.5" style="392" customWidth="1"/>
    <col min="6658" max="6658" width="5.5" style="392" bestFit="1" customWidth="1"/>
    <col min="6659" max="6659" width="135.75" style="392" customWidth="1"/>
    <col min="6660" max="6912" width="9" style="392"/>
    <col min="6913" max="6913" width="2.5" style="392" customWidth="1"/>
    <col min="6914" max="6914" width="5.5" style="392" bestFit="1" customWidth="1"/>
    <col min="6915" max="6915" width="135.75" style="392" customWidth="1"/>
    <col min="6916" max="7168" width="9" style="392"/>
    <col min="7169" max="7169" width="2.5" style="392" customWidth="1"/>
    <col min="7170" max="7170" width="5.5" style="392" bestFit="1" customWidth="1"/>
    <col min="7171" max="7171" width="135.75" style="392" customWidth="1"/>
    <col min="7172" max="7424" width="9" style="392"/>
    <col min="7425" max="7425" width="2.5" style="392" customWidth="1"/>
    <col min="7426" max="7426" width="5.5" style="392" bestFit="1" customWidth="1"/>
    <col min="7427" max="7427" width="135.75" style="392" customWidth="1"/>
    <col min="7428" max="7680" width="9" style="392"/>
    <col min="7681" max="7681" width="2.5" style="392" customWidth="1"/>
    <col min="7682" max="7682" width="5.5" style="392" bestFit="1" customWidth="1"/>
    <col min="7683" max="7683" width="135.75" style="392" customWidth="1"/>
    <col min="7684" max="7936" width="9" style="392"/>
    <col min="7937" max="7937" width="2.5" style="392" customWidth="1"/>
    <col min="7938" max="7938" width="5.5" style="392" bestFit="1" customWidth="1"/>
    <col min="7939" max="7939" width="135.75" style="392" customWidth="1"/>
    <col min="7940" max="8192" width="9" style="392"/>
    <col min="8193" max="8193" width="2.5" style="392" customWidth="1"/>
    <col min="8194" max="8194" width="5.5" style="392" bestFit="1" customWidth="1"/>
    <col min="8195" max="8195" width="135.75" style="392" customWidth="1"/>
    <col min="8196" max="8448" width="9" style="392"/>
    <col min="8449" max="8449" width="2.5" style="392" customWidth="1"/>
    <col min="8450" max="8450" width="5.5" style="392" bestFit="1" customWidth="1"/>
    <col min="8451" max="8451" width="135.75" style="392" customWidth="1"/>
    <col min="8452" max="8704" width="9" style="392"/>
    <col min="8705" max="8705" width="2.5" style="392" customWidth="1"/>
    <col min="8706" max="8706" width="5.5" style="392" bestFit="1" customWidth="1"/>
    <col min="8707" max="8707" width="135.75" style="392" customWidth="1"/>
    <col min="8708" max="8960" width="9" style="392"/>
    <col min="8961" max="8961" width="2.5" style="392" customWidth="1"/>
    <col min="8962" max="8962" width="5.5" style="392" bestFit="1" customWidth="1"/>
    <col min="8963" max="8963" width="135.75" style="392" customWidth="1"/>
    <col min="8964" max="9216" width="9" style="392"/>
    <col min="9217" max="9217" width="2.5" style="392" customWidth="1"/>
    <col min="9218" max="9218" width="5.5" style="392" bestFit="1" customWidth="1"/>
    <col min="9219" max="9219" width="135.75" style="392" customWidth="1"/>
    <col min="9220" max="9472" width="9" style="392"/>
    <col min="9473" max="9473" width="2.5" style="392" customWidth="1"/>
    <col min="9474" max="9474" width="5.5" style="392" bestFit="1" customWidth="1"/>
    <col min="9475" max="9475" width="135.75" style="392" customWidth="1"/>
    <col min="9476" max="9728" width="9" style="392"/>
    <col min="9729" max="9729" width="2.5" style="392" customWidth="1"/>
    <col min="9730" max="9730" width="5.5" style="392" bestFit="1" customWidth="1"/>
    <col min="9731" max="9731" width="135.75" style="392" customWidth="1"/>
    <col min="9732" max="9984" width="9" style="392"/>
    <col min="9985" max="9985" width="2.5" style="392" customWidth="1"/>
    <col min="9986" max="9986" width="5.5" style="392" bestFit="1" customWidth="1"/>
    <col min="9987" max="9987" width="135.75" style="392" customWidth="1"/>
    <col min="9988" max="10240" width="9" style="392"/>
    <col min="10241" max="10241" width="2.5" style="392" customWidth="1"/>
    <col min="10242" max="10242" width="5.5" style="392" bestFit="1" customWidth="1"/>
    <col min="10243" max="10243" width="135.75" style="392" customWidth="1"/>
    <col min="10244" max="10496" width="9" style="392"/>
    <col min="10497" max="10497" width="2.5" style="392" customWidth="1"/>
    <col min="10498" max="10498" width="5.5" style="392" bestFit="1" customWidth="1"/>
    <col min="10499" max="10499" width="135.75" style="392" customWidth="1"/>
    <col min="10500" max="10752" width="9" style="392"/>
    <col min="10753" max="10753" width="2.5" style="392" customWidth="1"/>
    <col min="10754" max="10754" width="5.5" style="392" bestFit="1" customWidth="1"/>
    <col min="10755" max="10755" width="135.75" style="392" customWidth="1"/>
    <col min="10756" max="11008" width="9" style="392"/>
    <col min="11009" max="11009" width="2.5" style="392" customWidth="1"/>
    <col min="11010" max="11010" width="5.5" style="392" bestFit="1" customWidth="1"/>
    <col min="11011" max="11011" width="135.75" style="392" customWidth="1"/>
    <col min="11012" max="11264" width="9" style="392"/>
    <col min="11265" max="11265" width="2.5" style="392" customWidth="1"/>
    <col min="11266" max="11266" width="5.5" style="392" bestFit="1" customWidth="1"/>
    <col min="11267" max="11267" width="135.75" style="392" customWidth="1"/>
    <col min="11268" max="11520" width="9" style="392"/>
    <col min="11521" max="11521" width="2.5" style="392" customWidth="1"/>
    <col min="11522" max="11522" width="5.5" style="392" bestFit="1" customWidth="1"/>
    <col min="11523" max="11523" width="135.75" style="392" customWidth="1"/>
    <col min="11524" max="11776" width="9" style="392"/>
    <col min="11777" max="11777" width="2.5" style="392" customWidth="1"/>
    <col min="11778" max="11778" width="5.5" style="392" bestFit="1" customWidth="1"/>
    <col min="11779" max="11779" width="135.75" style="392" customWidth="1"/>
    <col min="11780" max="12032" width="9" style="392"/>
    <col min="12033" max="12033" width="2.5" style="392" customWidth="1"/>
    <col min="12034" max="12034" width="5.5" style="392" bestFit="1" customWidth="1"/>
    <col min="12035" max="12035" width="135.75" style="392" customWidth="1"/>
    <col min="12036" max="12288" width="9" style="392"/>
    <col min="12289" max="12289" width="2.5" style="392" customWidth="1"/>
    <col min="12290" max="12290" width="5.5" style="392" bestFit="1" customWidth="1"/>
    <col min="12291" max="12291" width="135.75" style="392" customWidth="1"/>
    <col min="12292" max="12544" width="9" style="392"/>
    <col min="12545" max="12545" width="2.5" style="392" customWidth="1"/>
    <col min="12546" max="12546" width="5.5" style="392" bestFit="1" customWidth="1"/>
    <col min="12547" max="12547" width="135.75" style="392" customWidth="1"/>
    <col min="12548" max="12800" width="9" style="392"/>
    <col min="12801" max="12801" width="2.5" style="392" customWidth="1"/>
    <col min="12802" max="12802" width="5.5" style="392" bestFit="1" customWidth="1"/>
    <col min="12803" max="12803" width="135.75" style="392" customWidth="1"/>
    <col min="12804" max="13056" width="9" style="392"/>
    <col min="13057" max="13057" width="2.5" style="392" customWidth="1"/>
    <col min="13058" max="13058" width="5.5" style="392" bestFit="1" customWidth="1"/>
    <col min="13059" max="13059" width="135.75" style="392" customWidth="1"/>
    <col min="13060" max="13312" width="9" style="392"/>
    <col min="13313" max="13313" width="2.5" style="392" customWidth="1"/>
    <col min="13314" max="13314" width="5.5" style="392" bestFit="1" customWidth="1"/>
    <col min="13315" max="13315" width="135.75" style="392" customWidth="1"/>
    <col min="13316" max="13568" width="9" style="392"/>
    <col min="13569" max="13569" width="2.5" style="392" customWidth="1"/>
    <col min="13570" max="13570" width="5.5" style="392" bestFit="1" customWidth="1"/>
    <col min="13571" max="13571" width="135.75" style="392" customWidth="1"/>
    <col min="13572" max="13824" width="9" style="392"/>
    <col min="13825" max="13825" width="2.5" style="392" customWidth="1"/>
    <col min="13826" max="13826" width="5.5" style="392" bestFit="1" customWidth="1"/>
    <col min="13827" max="13827" width="135.75" style="392" customWidth="1"/>
    <col min="13828" max="14080" width="9" style="392"/>
    <col min="14081" max="14081" width="2.5" style="392" customWidth="1"/>
    <col min="14082" max="14082" width="5.5" style="392" bestFit="1" customWidth="1"/>
    <col min="14083" max="14083" width="135.75" style="392" customWidth="1"/>
    <col min="14084" max="14336" width="9" style="392"/>
    <col min="14337" max="14337" width="2.5" style="392" customWidth="1"/>
    <col min="14338" max="14338" width="5.5" style="392" bestFit="1" customWidth="1"/>
    <col min="14339" max="14339" width="135.75" style="392" customWidth="1"/>
    <col min="14340" max="14592" width="9" style="392"/>
    <col min="14593" max="14593" width="2.5" style="392" customWidth="1"/>
    <col min="14594" max="14594" width="5.5" style="392" bestFit="1" customWidth="1"/>
    <col min="14595" max="14595" width="135.75" style="392" customWidth="1"/>
    <col min="14596" max="14848" width="9" style="392"/>
    <col min="14849" max="14849" width="2.5" style="392" customWidth="1"/>
    <col min="14850" max="14850" width="5.5" style="392" bestFit="1" customWidth="1"/>
    <col min="14851" max="14851" width="135.75" style="392" customWidth="1"/>
    <col min="14852" max="15104" width="9" style="392"/>
    <col min="15105" max="15105" width="2.5" style="392" customWidth="1"/>
    <col min="15106" max="15106" width="5.5" style="392" bestFit="1" customWidth="1"/>
    <col min="15107" max="15107" width="135.75" style="392" customWidth="1"/>
    <col min="15108" max="15360" width="9" style="392"/>
    <col min="15361" max="15361" width="2.5" style="392" customWidth="1"/>
    <col min="15362" max="15362" width="5.5" style="392" bestFit="1" customWidth="1"/>
    <col min="15363" max="15363" width="135.75" style="392" customWidth="1"/>
    <col min="15364" max="15616" width="9" style="392"/>
    <col min="15617" max="15617" width="2.5" style="392" customWidth="1"/>
    <col min="15618" max="15618" width="5.5" style="392" bestFit="1" customWidth="1"/>
    <col min="15619" max="15619" width="135.75" style="392" customWidth="1"/>
    <col min="15620" max="15872" width="9" style="392"/>
    <col min="15873" max="15873" width="2.5" style="392" customWidth="1"/>
    <col min="15874" max="15874" width="5.5" style="392" bestFit="1" customWidth="1"/>
    <col min="15875" max="15875" width="135.75" style="392" customWidth="1"/>
    <col min="15876" max="16128" width="9" style="392"/>
    <col min="16129" max="16129" width="2.5" style="392" customWidth="1"/>
    <col min="16130" max="16130" width="5.5" style="392" bestFit="1" customWidth="1"/>
    <col min="16131" max="16131" width="135.75" style="392" customWidth="1"/>
    <col min="16132" max="16384" width="9" style="392"/>
  </cols>
  <sheetData>
    <row r="2" spans="1:3">
      <c r="A2" s="392" t="s">
        <v>3103</v>
      </c>
    </row>
    <row r="4" spans="1:3">
      <c r="A4" s="392" t="s">
        <v>3104</v>
      </c>
    </row>
    <row r="5" spans="1:3">
      <c r="C5" s="478" t="s">
        <v>3105</v>
      </c>
    </row>
    <row r="7" spans="1:3">
      <c r="A7" s="392" t="s">
        <v>3106</v>
      </c>
    </row>
    <row r="8" spans="1:3">
      <c r="C8" s="478" t="s">
        <v>3107</v>
      </c>
    </row>
    <row r="10" spans="1:3">
      <c r="A10" s="392" t="s">
        <v>3108</v>
      </c>
    </row>
    <row r="11" spans="1:3">
      <c r="B11" s="477" t="s">
        <v>3109</v>
      </c>
      <c r="C11" s="478" t="s">
        <v>3110</v>
      </c>
    </row>
    <row r="12" spans="1:3">
      <c r="B12" s="477" t="s">
        <v>3111</v>
      </c>
      <c r="C12" s="478" t="s">
        <v>3112</v>
      </c>
    </row>
    <row r="13" spans="1:3" ht="27">
      <c r="B13" s="477" t="s">
        <v>3113</v>
      </c>
      <c r="C13" s="478" t="s">
        <v>3114</v>
      </c>
    </row>
    <row r="14" spans="1:3">
      <c r="B14" s="477" t="s">
        <v>3115</v>
      </c>
      <c r="C14" s="478" t="s">
        <v>3116</v>
      </c>
    </row>
    <row r="15" spans="1:3" ht="54">
      <c r="B15" s="477" t="s">
        <v>3117</v>
      </c>
      <c r="C15" s="479" t="s">
        <v>3118</v>
      </c>
    </row>
    <row r="16" spans="1:3" ht="40.5">
      <c r="B16" s="477" t="s">
        <v>3119</v>
      </c>
      <c r="C16" s="478" t="s">
        <v>3120</v>
      </c>
    </row>
    <row r="17" spans="1:3">
      <c r="B17" s="477" t="s">
        <v>3121</v>
      </c>
      <c r="C17" s="478" t="s">
        <v>3122</v>
      </c>
    </row>
    <row r="18" spans="1:3" ht="27">
      <c r="B18" s="477" t="s">
        <v>3123</v>
      </c>
      <c r="C18" s="479" t="s">
        <v>3124</v>
      </c>
    </row>
    <row r="19" spans="1:3" ht="54">
      <c r="B19" s="477" t="s">
        <v>3125</v>
      </c>
      <c r="C19" s="478" t="s">
        <v>3126</v>
      </c>
    </row>
    <row r="20" spans="1:3" ht="135">
      <c r="B20" s="477" t="s">
        <v>3127</v>
      </c>
      <c r="C20" s="479" t="s">
        <v>4514</v>
      </c>
    </row>
    <row r="21" spans="1:3">
      <c r="B21" s="477" t="s">
        <v>3128</v>
      </c>
      <c r="C21" s="478" t="s">
        <v>3129</v>
      </c>
    </row>
    <row r="23" spans="1:3">
      <c r="A23" s="392" t="s">
        <v>3130</v>
      </c>
    </row>
    <row r="24" spans="1:3">
      <c r="B24" s="477" t="s">
        <v>3109</v>
      </c>
      <c r="C24" s="478" t="s">
        <v>3131</v>
      </c>
    </row>
    <row r="25" spans="1:3" ht="54">
      <c r="B25" s="477" t="s">
        <v>3111</v>
      </c>
      <c r="C25" s="479" t="s">
        <v>3132</v>
      </c>
    </row>
    <row r="26" spans="1:3" ht="27">
      <c r="B26" s="477" t="s">
        <v>3113</v>
      </c>
      <c r="C26" s="478" t="s">
        <v>3133</v>
      </c>
    </row>
    <row r="27" spans="1:3" ht="27">
      <c r="B27" s="477" t="s">
        <v>3115</v>
      </c>
      <c r="C27" s="478" t="s">
        <v>3134</v>
      </c>
    </row>
    <row r="28" spans="1:3">
      <c r="B28" s="477" t="s">
        <v>3117</v>
      </c>
      <c r="C28" s="478" t="s">
        <v>3135</v>
      </c>
    </row>
    <row r="29" spans="1:3" ht="108">
      <c r="B29" s="477" t="s">
        <v>3119</v>
      </c>
      <c r="C29" s="479" t="s">
        <v>4509</v>
      </c>
    </row>
    <row r="30" spans="1:3">
      <c r="B30" s="477" t="s">
        <v>3121</v>
      </c>
      <c r="C30" s="478" t="s">
        <v>3136</v>
      </c>
    </row>
    <row r="31" spans="1:3">
      <c r="B31" s="477" t="s">
        <v>3123</v>
      </c>
      <c r="C31" s="478" t="s">
        <v>3137</v>
      </c>
    </row>
    <row r="32" spans="1:3" ht="40.5">
      <c r="B32" s="477" t="s">
        <v>3125</v>
      </c>
      <c r="C32" s="478" t="s">
        <v>4510</v>
      </c>
    </row>
    <row r="33" spans="2:3" ht="27">
      <c r="B33" s="477" t="s">
        <v>3127</v>
      </c>
      <c r="C33" s="478" t="s">
        <v>3138</v>
      </c>
    </row>
    <row r="34" spans="2:3" ht="27">
      <c r="B34" s="477" t="s">
        <v>3139</v>
      </c>
      <c r="C34" s="478" t="s">
        <v>4511</v>
      </c>
    </row>
    <row r="35" spans="2:3">
      <c r="B35" s="477" t="s">
        <v>3140</v>
      </c>
      <c r="C35" s="478" t="s">
        <v>3141</v>
      </c>
    </row>
    <row r="36" spans="2:3">
      <c r="B36" s="477" t="s">
        <v>3142</v>
      </c>
      <c r="C36" s="478" t="s">
        <v>3143</v>
      </c>
    </row>
    <row r="37" spans="2:3" ht="54">
      <c r="B37" s="477" t="s">
        <v>3144</v>
      </c>
      <c r="C37" s="478" t="s">
        <v>3145</v>
      </c>
    </row>
    <row r="38" spans="2:3" ht="162">
      <c r="B38" s="477" t="s">
        <v>3146</v>
      </c>
      <c r="C38" s="479" t="s">
        <v>4512</v>
      </c>
    </row>
    <row r="39" spans="2:3" ht="40.5">
      <c r="B39" s="477" t="s">
        <v>3147</v>
      </c>
      <c r="C39" s="478" t="s">
        <v>4513</v>
      </c>
    </row>
    <row r="40" spans="2:3" ht="121.5">
      <c r="B40" s="477" t="s">
        <v>3148</v>
      </c>
      <c r="C40" s="478" t="s">
        <v>3149</v>
      </c>
    </row>
    <row r="41" spans="2:3">
      <c r="C41" s="478" t="s">
        <v>3150</v>
      </c>
    </row>
    <row r="42" spans="2:3">
      <c r="C42" s="478" t="s">
        <v>3151</v>
      </c>
    </row>
    <row r="43" spans="2:3">
      <c r="C43" s="478" t="s">
        <v>3152</v>
      </c>
    </row>
    <row r="44" spans="2:3">
      <c r="C44" s="478" t="s">
        <v>3153</v>
      </c>
    </row>
    <row r="45" spans="2:3">
      <c r="C45" s="478" t="s">
        <v>3154</v>
      </c>
    </row>
    <row r="46" spans="2:3">
      <c r="C46" s="478" t="s">
        <v>3155</v>
      </c>
    </row>
    <row r="47" spans="2:3">
      <c r="B47" s="477" t="s">
        <v>3156</v>
      </c>
      <c r="C47" s="478" t="s">
        <v>3157</v>
      </c>
    </row>
    <row r="48" spans="2:3" ht="27">
      <c r="B48" s="477" t="s">
        <v>3158</v>
      </c>
      <c r="C48" s="478" t="s">
        <v>3159</v>
      </c>
    </row>
    <row r="49" spans="1:3">
      <c r="B49" s="477" t="s">
        <v>3160</v>
      </c>
      <c r="C49" s="478" t="s">
        <v>3161</v>
      </c>
    </row>
    <row r="50" spans="1:3">
      <c r="B50" s="477" t="s">
        <v>3162</v>
      </c>
      <c r="C50" s="478" t="s">
        <v>3163</v>
      </c>
    </row>
    <row r="51" spans="1:3" ht="40.5">
      <c r="B51" s="477" t="s">
        <v>3164</v>
      </c>
      <c r="C51" s="478" t="s">
        <v>3165</v>
      </c>
    </row>
    <row r="52" spans="1:3" ht="27">
      <c r="B52" s="477" t="s">
        <v>3166</v>
      </c>
      <c r="C52" s="478" t="s">
        <v>3167</v>
      </c>
    </row>
    <row r="53" spans="1:3">
      <c r="B53" s="477" t="s">
        <v>3168</v>
      </c>
      <c r="C53" s="478" t="s">
        <v>3169</v>
      </c>
    </row>
    <row r="54" spans="1:3" ht="54">
      <c r="B54" s="477" t="s">
        <v>4490</v>
      </c>
      <c r="C54" s="478" t="s">
        <v>4494</v>
      </c>
    </row>
    <row r="55" spans="1:3" ht="40.5">
      <c r="B55" s="477" t="s">
        <v>4491</v>
      </c>
      <c r="C55" s="478" t="s">
        <v>4495</v>
      </c>
    </row>
    <row r="56" spans="1:3" ht="40.5">
      <c r="B56" s="477" t="s">
        <v>4492</v>
      </c>
      <c r="C56" s="478" t="s">
        <v>4493</v>
      </c>
    </row>
    <row r="57" spans="1:3">
      <c r="B57" s="477" t="s">
        <v>4488</v>
      </c>
      <c r="C57" s="478" t="s">
        <v>3170</v>
      </c>
    </row>
    <row r="58" spans="1:3">
      <c r="B58" s="477" t="s">
        <v>4489</v>
      </c>
      <c r="C58" s="478" t="s">
        <v>3171</v>
      </c>
    </row>
    <row r="60" spans="1:3">
      <c r="A60" s="392" t="s">
        <v>3172</v>
      </c>
    </row>
    <row r="61" spans="1:3">
      <c r="B61" s="477" t="s">
        <v>3109</v>
      </c>
      <c r="C61" s="478" t="s">
        <v>4515</v>
      </c>
    </row>
    <row r="62" spans="1:3">
      <c r="B62" s="477" t="s">
        <v>3111</v>
      </c>
      <c r="C62" s="478" t="s">
        <v>4516</v>
      </c>
    </row>
    <row r="63" spans="1:3">
      <c r="B63" s="477" t="s">
        <v>3113</v>
      </c>
      <c r="C63" s="478" t="s">
        <v>3173</v>
      </c>
    </row>
    <row r="64" spans="1:3">
      <c r="B64" s="477" t="s">
        <v>3115</v>
      </c>
      <c r="C64" s="478" t="s">
        <v>3174</v>
      </c>
    </row>
    <row r="65" spans="2:3">
      <c r="B65" s="477" t="s">
        <v>3117</v>
      </c>
      <c r="C65" s="478" t="s">
        <v>3175</v>
      </c>
    </row>
    <row r="66" spans="2:3" ht="67.5">
      <c r="B66" s="477" t="s">
        <v>3119</v>
      </c>
      <c r="C66" s="478" t="s">
        <v>4517</v>
      </c>
    </row>
    <row r="67" spans="2:3" ht="81">
      <c r="B67" s="477" t="s">
        <v>3121</v>
      </c>
      <c r="C67" s="479" t="s">
        <v>4518</v>
      </c>
    </row>
    <row r="68" spans="2:3" ht="54">
      <c r="B68" s="477" t="s">
        <v>3123</v>
      </c>
      <c r="C68" s="479" t="s">
        <v>4519</v>
      </c>
    </row>
    <row r="69" spans="2:3" ht="27">
      <c r="B69" s="477" t="s">
        <v>3125</v>
      </c>
      <c r="C69" s="478" t="s">
        <v>4520</v>
      </c>
    </row>
    <row r="70" spans="2:3" ht="27">
      <c r="B70" s="477" t="s">
        <v>3127</v>
      </c>
      <c r="C70" s="478" t="s">
        <v>3176</v>
      </c>
    </row>
    <row r="71" spans="2:3" ht="27">
      <c r="B71" s="477" t="s">
        <v>3139</v>
      </c>
      <c r="C71" s="478" t="s">
        <v>3177</v>
      </c>
    </row>
    <row r="72" spans="2:3">
      <c r="B72" s="477" t="s">
        <v>3140</v>
      </c>
      <c r="C72" s="478" t="s">
        <v>4496</v>
      </c>
    </row>
    <row r="73" spans="2:3" ht="27">
      <c r="B73" s="477" t="s">
        <v>3142</v>
      </c>
      <c r="C73" s="478" t="s">
        <v>4497</v>
      </c>
    </row>
    <row r="74" spans="2:3" ht="27">
      <c r="B74" s="477" t="s">
        <v>3178</v>
      </c>
      <c r="C74" s="478" t="s">
        <v>4521</v>
      </c>
    </row>
    <row r="75" spans="2:3" ht="81">
      <c r="B75" s="477" t="s">
        <v>3179</v>
      </c>
      <c r="C75" s="479" t="s">
        <v>4522</v>
      </c>
    </row>
    <row r="76" spans="2:3">
      <c r="B76" s="477" t="s">
        <v>3147</v>
      </c>
      <c r="C76" s="478" t="s">
        <v>3180</v>
      </c>
    </row>
    <row r="77" spans="2:3">
      <c r="B77" s="477" t="s">
        <v>3148</v>
      </c>
      <c r="C77" s="478" t="s">
        <v>4523</v>
      </c>
    </row>
    <row r="78" spans="2:3" ht="27">
      <c r="B78" s="477" t="s">
        <v>3181</v>
      </c>
      <c r="C78" s="478" t="s">
        <v>3182</v>
      </c>
    </row>
    <row r="79" spans="2:3">
      <c r="B79" s="477" t="s">
        <v>3183</v>
      </c>
      <c r="C79" s="478" t="s">
        <v>3184</v>
      </c>
    </row>
    <row r="80" spans="2:3" ht="27">
      <c r="B80" s="477" t="s">
        <v>3185</v>
      </c>
      <c r="C80" s="478" t="s">
        <v>3186</v>
      </c>
    </row>
    <row r="81" spans="1:3" ht="27">
      <c r="B81" s="477" t="s">
        <v>3187</v>
      </c>
      <c r="C81" s="478" t="s">
        <v>3188</v>
      </c>
    </row>
    <row r="82" spans="1:3" ht="27">
      <c r="B82" s="477" t="s">
        <v>3189</v>
      </c>
      <c r="C82" s="478" t="s">
        <v>3190</v>
      </c>
    </row>
    <row r="83" spans="1:3" ht="27">
      <c r="B83" s="477" t="s">
        <v>3191</v>
      </c>
      <c r="C83" s="478" t="s">
        <v>3192</v>
      </c>
    </row>
    <row r="84" spans="1:3">
      <c r="B84" s="477" t="s">
        <v>3193</v>
      </c>
      <c r="C84" s="478" t="s">
        <v>3194</v>
      </c>
    </row>
    <row r="91" spans="1:3">
      <c r="A91" s="392" t="s">
        <v>3195</v>
      </c>
    </row>
    <row r="92" spans="1:3">
      <c r="B92" s="477" t="s">
        <v>3109</v>
      </c>
      <c r="C92" s="478" t="s">
        <v>3196</v>
      </c>
    </row>
    <row r="93" spans="1:3" ht="27">
      <c r="B93" s="477" t="s">
        <v>3111</v>
      </c>
      <c r="C93" s="478" t="s">
        <v>3197</v>
      </c>
    </row>
    <row r="94" spans="1:3">
      <c r="B94" s="477" t="s">
        <v>3113</v>
      </c>
      <c r="C94" s="478" t="s">
        <v>3198</v>
      </c>
    </row>
    <row r="95" spans="1:3">
      <c r="B95" s="477" t="s">
        <v>3115</v>
      </c>
      <c r="C95" s="478" t="s">
        <v>3199</v>
      </c>
    </row>
    <row r="96" spans="1:3">
      <c r="B96" s="477" t="s">
        <v>3117</v>
      </c>
      <c r="C96" s="478" t="s">
        <v>3200</v>
      </c>
    </row>
    <row r="97" spans="1:3" ht="27">
      <c r="B97" s="477" t="s">
        <v>3119</v>
      </c>
      <c r="C97" s="478" t="s">
        <v>3201</v>
      </c>
    </row>
    <row r="98" spans="1:3">
      <c r="B98" s="477" t="s">
        <v>3121</v>
      </c>
      <c r="C98" s="478" t="s">
        <v>3202</v>
      </c>
    </row>
    <row r="99" spans="1:3">
      <c r="B99" s="477" t="s">
        <v>3123</v>
      </c>
      <c r="C99" s="478" t="s">
        <v>3203</v>
      </c>
    </row>
    <row r="101" spans="1:3">
      <c r="A101" s="392" t="s">
        <v>3204</v>
      </c>
    </row>
    <row r="102" spans="1:3" ht="27">
      <c r="B102" s="477" t="s">
        <v>3109</v>
      </c>
      <c r="C102" s="478" t="s">
        <v>3205</v>
      </c>
    </row>
    <row r="103" spans="1:3">
      <c r="B103" s="477" t="s">
        <v>3111</v>
      </c>
      <c r="C103" s="478" t="s">
        <v>3173</v>
      </c>
    </row>
    <row r="104" spans="1:3" ht="27">
      <c r="B104" s="477" t="s">
        <v>3113</v>
      </c>
      <c r="C104" s="478" t="s">
        <v>3206</v>
      </c>
    </row>
    <row r="105" spans="1:3">
      <c r="B105" s="477" t="s">
        <v>3115</v>
      </c>
      <c r="C105" s="478" t="s">
        <v>3207</v>
      </c>
    </row>
    <row r="106" spans="1:3">
      <c r="B106" s="477" t="s">
        <v>3117</v>
      </c>
      <c r="C106" s="478" t="s">
        <v>3208</v>
      </c>
    </row>
    <row r="107" spans="1:3">
      <c r="B107" s="477" t="s">
        <v>3119</v>
      </c>
      <c r="C107" s="478" t="s">
        <v>3209</v>
      </c>
    </row>
    <row r="108" spans="1:3">
      <c r="B108" s="477" t="s">
        <v>3121</v>
      </c>
      <c r="C108" s="478" t="s">
        <v>3210</v>
      </c>
    </row>
    <row r="109" spans="1:3">
      <c r="B109" s="477" t="s">
        <v>3123</v>
      </c>
      <c r="C109" s="478" t="s">
        <v>3211</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0" ht="15" customHeight="1">
      <c r="A1" s="1422" t="s">
        <v>3212</v>
      </c>
      <c r="B1" s="1422"/>
      <c r="C1" s="1423"/>
      <c r="D1" s="1423"/>
      <c r="E1" s="1423"/>
      <c r="F1" s="1423"/>
      <c r="G1" s="1423"/>
      <c r="H1" s="1423"/>
      <c r="I1" s="1423"/>
      <c r="J1" s="1423"/>
      <c r="K1" s="1423"/>
      <c r="L1" s="1423"/>
      <c r="M1" s="481"/>
      <c r="N1" s="481"/>
      <c r="O1" s="481"/>
      <c r="P1" s="481"/>
      <c r="Q1" s="481"/>
      <c r="R1" s="481"/>
      <c r="S1" s="481"/>
      <c r="T1" s="481"/>
      <c r="U1" s="481"/>
      <c r="V1" s="481"/>
      <c r="W1" s="481"/>
      <c r="X1" s="481"/>
      <c r="Y1" s="481"/>
      <c r="Z1" s="481"/>
      <c r="AA1" s="481"/>
      <c r="AB1" s="481"/>
      <c r="AC1" s="481"/>
    </row>
    <row r="2" spans="1:30" ht="15" customHeight="1">
      <c r="A2" s="480" t="s">
        <v>3213</v>
      </c>
      <c r="B2" s="483"/>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5"/>
    </row>
    <row r="3" spans="1:30" ht="15" customHeight="1">
      <c r="A3" s="480"/>
      <c r="B3" s="483"/>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5"/>
    </row>
    <row r="4" spans="1:30" ht="15" customHeight="1">
      <c r="A4" s="486"/>
      <c r="B4" s="487"/>
      <c r="C4" s="487"/>
      <c r="D4" s="487"/>
      <c r="E4" s="487"/>
      <c r="F4" s="487"/>
      <c r="G4" s="487"/>
      <c r="H4" s="487"/>
      <c r="I4" s="1424" t="s">
        <v>3214</v>
      </c>
      <c r="J4" s="1427" t="s">
        <v>3215</v>
      </c>
      <c r="K4" s="1428"/>
      <c r="L4" s="1428"/>
      <c r="M4" s="1428"/>
      <c r="N4" s="1428"/>
      <c r="O4" s="1428"/>
      <c r="P4" s="1428"/>
      <c r="Q4" s="1428"/>
      <c r="R4" s="1428"/>
      <c r="S4" s="1429"/>
      <c r="T4" s="1430" t="s">
        <v>3216</v>
      </c>
      <c r="U4" s="1431"/>
      <c r="V4" s="1431"/>
      <c r="W4" s="1431"/>
      <c r="X4" s="1431"/>
      <c r="Y4" s="1431"/>
      <c r="Z4" s="1431"/>
      <c r="AA4" s="1431"/>
      <c r="AB4" s="1431"/>
      <c r="AC4" s="1432"/>
    </row>
    <row r="5" spans="1:30" ht="15" customHeight="1">
      <c r="A5" s="486"/>
      <c r="B5" s="487"/>
      <c r="C5" s="487"/>
      <c r="D5" s="487"/>
      <c r="E5" s="487"/>
      <c r="F5" s="487"/>
      <c r="G5" s="487"/>
      <c r="H5" s="487"/>
      <c r="I5" s="1425"/>
      <c r="J5" s="1433"/>
      <c r="K5" s="1434"/>
      <c r="L5" s="1434"/>
      <c r="M5" s="1434"/>
      <c r="N5" s="1434"/>
      <c r="O5" s="1434"/>
      <c r="P5" s="1434"/>
      <c r="Q5" s="1434"/>
      <c r="R5" s="1434"/>
      <c r="S5" s="1435"/>
      <c r="T5" s="1442" t="str">
        <f>IF('第一面 (計変)'!AS2&lt;&gt;"",TEXT('第一面 (計変)'!AS2,"ggge年m月d日"),IF(第一面!AS2&lt;&gt;"",TEXT(第一面!AS2,"ggge年m月d日"),"令和　　年　　月　　日"))</f>
        <v>令和　　年　　月　　日</v>
      </c>
      <c r="U5" s="1443"/>
      <c r="V5" s="1443"/>
      <c r="W5" s="1443"/>
      <c r="X5" s="1443"/>
      <c r="Y5" s="1443"/>
      <c r="Z5" s="1443"/>
      <c r="AA5" s="1443"/>
      <c r="AB5" s="1443"/>
      <c r="AC5" s="1444"/>
    </row>
    <row r="6" spans="1:30" ht="15" customHeight="1">
      <c r="A6" s="486"/>
      <c r="B6" s="487"/>
      <c r="C6" s="487"/>
      <c r="D6" s="487"/>
      <c r="E6" s="487"/>
      <c r="F6" s="487"/>
      <c r="G6" s="487"/>
      <c r="H6" s="487"/>
      <c r="I6" s="1425"/>
      <c r="J6" s="1436"/>
      <c r="K6" s="1437"/>
      <c r="L6" s="1437"/>
      <c r="M6" s="1437"/>
      <c r="N6" s="1437"/>
      <c r="O6" s="1437"/>
      <c r="P6" s="1437"/>
      <c r="Q6" s="1437"/>
      <c r="R6" s="1437"/>
      <c r="S6" s="1438"/>
      <c r="T6" s="1445"/>
      <c r="U6" s="1446"/>
      <c r="V6" s="1446"/>
      <c r="W6" s="1446"/>
      <c r="X6" s="1446"/>
      <c r="Y6" s="1446"/>
      <c r="Z6" s="1446"/>
      <c r="AA6" s="1446"/>
      <c r="AB6" s="1446"/>
      <c r="AC6" s="1447"/>
    </row>
    <row r="7" spans="1:30" ht="15" customHeight="1">
      <c r="A7" s="486"/>
      <c r="B7" s="487"/>
      <c r="C7" s="487"/>
      <c r="D7" s="487"/>
      <c r="E7" s="487"/>
      <c r="F7" s="487"/>
      <c r="G7" s="487"/>
      <c r="H7" s="487"/>
      <c r="I7" s="1425"/>
      <c r="J7" s="1436"/>
      <c r="K7" s="1437"/>
      <c r="L7" s="1437"/>
      <c r="M7" s="1437"/>
      <c r="N7" s="1437"/>
      <c r="O7" s="1437"/>
      <c r="P7" s="1437"/>
      <c r="Q7" s="1437"/>
      <c r="R7" s="1437"/>
      <c r="S7" s="1438"/>
      <c r="T7" s="1448" t="str">
        <f>IF('第一面 (計変)'!AS1&lt;&gt;"","第"&amp;'第一面 (計変)'!B43&amp;"号",IF(第一面!AS1&lt;&gt;"","第"&amp;第一面!B42&amp;"号",IF('第一面 (計変)'!T19&lt;&gt;"","第　"&amp;'第一面 (計変)'!B43&amp;"　　　　　　号","第　"&amp;第一面!B42&amp;"　　　　　　号")))</f>
        <v>第　TKC  　建確　　　　　　号</v>
      </c>
      <c r="U7" s="1449"/>
      <c r="V7" s="1449"/>
      <c r="W7" s="1449"/>
      <c r="X7" s="1449"/>
      <c r="Y7" s="1449"/>
      <c r="Z7" s="1449"/>
      <c r="AA7" s="1449"/>
      <c r="AB7" s="1449"/>
      <c r="AC7" s="1450"/>
    </row>
    <row r="8" spans="1:30" ht="15" customHeight="1">
      <c r="A8" s="486"/>
      <c r="B8" s="487"/>
      <c r="C8" s="487"/>
      <c r="D8" s="487"/>
      <c r="E8" s="487"/>
      <c r="F8" s="487"/>
      <c r="G8" s="487"/>
      <c r="H8" s="487"/>
      <c r="I8" s="1426"/>
      <c r="J8" s="1439"/>
      <c r="K8" s="1440"/>
      <c r="L8" s="1440"/>
      <c r="M8" s="1440"/>
      <c r="N8" s="1440"/>
      <c r="O8" s="1440"/>
      <c r="P8" s="1440"/>
      <c r="Q8" s="1440"/>
      <c r="R8" s="1440"/>
      <c r="S8" s="1441"/>
      <c r="T8" s="1451"/>
      <c r="U8" s="1452"/>
      <c r="V8" s="1452"/>
      <c r="W8" s="1452"/>
      <c r="X8" s="1452"/>
      <c r="Y8" s="1452"/>
      <c r="Z8" s="1452"/>
      <c r="AA8" s="1452"/>
      <c r="AB8" s="1452"/>
      <c r="AC8" s="1453"/>
    </row>
    <row r="9" spans="1:30" ht="15" customHeight="1">
      <c r="A9" s="488"/>
      <c r="B9" s="488"/>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row>
    <row r="10" spans="1:30" ht="15" customHeight="1">
      <c r="A10" s="1454" t="s">
        <v>3217</v>
      </c>
      <c r="B10" s="1454"/>
      <c r="C10" s="1454"/>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row>
    <row r="11" spans="1:30" ht="15" customHeight="1">
      <c r="A11" s="1455" t="s">
        <v>2734</v>
      </c>
      <c r="B11" s="1455"/>
      <c r="C11" s="1456"/>
      <c r="D11" s="1456"/>
      <c r="E11" s="1456"/>
      <c r="F11" s="1456"/>
      <c r="G11" s="1456"/>
      <c r="H11" s="1456"/>
      <c r="I11" s="1456"/>
      <c r="J11" s="1456"/>
      <c r="K11" s="1456"/>
      <c r="L11" s="1456"/>
      <c r="M11" s="1456"/>
      <c r="N11" s="1456"/>
      <c r="O11" s="1456"/>
      <c r="P11" s="1456"/>
      <c r="Q11" s="1456"/>
      <c r="R11" s="1456"/>
      <c r="S11" s="481"/>
      <c r="T11" s="481"/>
      <c r="U11" s="481"/>
      <c r="V11" s="481"/>
      <c r="W11" s="481"/>
      <c r="X11" s="481"/>
      <c r="Y11" s="481"/>
      <c r="Z11" s="481"/>
      <c r="AA11" s="481"/>
      <c r="AB11" s="481"/>
      <c r="AC11" s="481"/>
    </row>
    <row r="12" spans="1:30" ht="15" customHeight="1">
      <c r="A12" s="489" t="s">
        <v>2735</v>
      </c>
      <c r="B12" s="489"/>
      <c r="C12" s="489"/>
      <c r="D12" s="489"/>
      <c r="E12" s="489"/>
      <c r="F12" s="489"/>
      <c r="G12" s="489"/>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row>
    <row r="13" spans="1:30" ht="15" customHeight="1">
      <c r="A13" s="490"/>
      <c r="B13" s="490" t="s">
        <v>2736</v>
      </c>
      <c r="C13" s="490"/>
      <c r="D13" s="490"/>
      <c r="E13" s="490"/>
      <c r="F13" s="490"/>
      <c r="G13" s="490"/>
      <c r="H13" s="1413" t="str">
        <f>IF(第二面!K4="","",第二面!K4)</f>
        <v/>
      </c>
      <c r="I13" s="1413"/>
      <c r="J13" s="1413"/>
      <c r="K13" s="1413"/>
      <c r="L13" s="1413"/>
      <c r="M13" s="1413"/>
      <c r="N13" s="1413"/>
      <c r="O13" s="1413"/>
      <c r="P13" s="1413"/>
      <c r="Q13" s="1413"/>
      <c r="R13" s="1413"/>
      <c r="S13" s="1413"/>
      <c r="T13" s="1413"/>
      <c r="U13" s="1413"/>
      <c r="V13" s="1413"/>
      <c r="W13" s="1413"/>
      <c r="X13" s="1413"/>
      <c r="Y13" s="1413"/>
      <c r="Z13" s="1413"/>
      <c r="AA13" s="1413"/>
      <c r="AB13" s="1413"/>
      <c r="AC13" s="1413"/>
    </row>
    <row r="14" spans="1:30" ht="15" customHeight="1">
      <c r="A14" s="490"/>
      <c r="B14" s="490" t="s">
        <v>2737</v>
      </c>
      <c r="C14" s="490"/>
      <c r="D14" s="490"/>
      <c r="E14" s="490"/>
      <c r="F14" s="490"/>
      <c r="G14" s="490"/>
      <c r="H14" s="1413" t="str">
        <f>IF(第二面!K5="","",第二面!K5)</f>
        <v/>
      </c>
      <c r="I14" s="1413"/>
      <c r="J14" s="1413"/>
      <c r="K14" s="1413"/>
      <c r="L14" s="1413"/>
      <c r="M14" s="1413"/>
      <c r="N14" s="1413"/>
      <c r="O14" s="1413"/>
      <c r="P14" s="1413"/>
      <c r="Q14" s="1413"/>
      <c r="R14" s="1413"/>
      <c r="S14" s="1413"/>
      <c r="T14" s="1413"/>
      <c r="U14" s="1413"/>
      <c r="V14" s="1413"/>
      <c r="W14" s="1413"/>
      <c r="X14" s="1413"/>
      <c r="Y14" s="1413"/>
      <c r="Z14" s="1413"/>
      <c r="AA14" s="1413"/>
      <c r="AB14" s="1413"/>
      <c r="AC14" s="1413"/>
    </row>
    <row r="15" spans="1:30" ht="15" customHeight="1">
      <c r="A15" s="490"/>
      <c r="B15" s="490" t="s">
        <v>2738</v>
      </c>
      <c r="C15" s="490"/>
      <c r="D15" s="490"/>
      <c r="E15" s="490"/>
      <c r="F15" s="490"/>
      <c r="G15" s="490"/>
      <c r="H15" s="490"/>
      <c r="I15" s="1412" t="str">
        <f>IF(第二面!K6="","",第二面!K6)</f>
        <v/>
      </c>
      <c r="J15" s="1420"/>
      <c r="K15" s="1420"/>
      <c r="L15" s="491"/>
      <c r="M15" s="491"/>
      <c r="N15" s="491"/>
      <c r="O15" s="490"/>
      <c r="P15" s="490"/>
      <c r="Q15" s="490"/>
      <c r="R15" s="490"/>
      <c r="S15" s="490"/>
      <c r="T15" s="490"/>
      <c r="U15" s="490"/>
      <c r="V15" s="490"/>
      <c r="W15" s="490"/>
      <c r="X15" s="490"/>
      <c r="Y15" s="490"/>
      <c r="Z15" s="490"/>
      <c r="AA15" s="490"/>
      <c r="AB15" s="490"/>
      <c r="AC15" s="490"/>
    </row>
    <row r="16" spans="1:30" ht="15" customHeight="1">
      <c r="A16" s="490"/>
      <c r="B16" s="490" t="s">
        <v>2739</v>
      </c>
      <c r="C16" s="490"/>
      <c r="D16" s="490"/>
      <c r="E16" s="490"/>
      <c r="F16" s="490"/>
      <c r="G16" s="490"/>
      <c r="H16" s="1413" t="str">
        <f>IF(第二面!K7="","",第二面!K7)</f>
        <v/>
      </c>
      <c r="I16" s="1413"/>
      <c r="J16" s="1413"/>
      <c r="K16" s="1413"/>
      <c r="L16" s="1413"/>
      <c r="M16" s="1413"/>
      <c r="N16" s="1413"/>
      <c r="O16" s="1413"/>
      <c r="P16" s="1413"/>
      <c r="Q16" s="1413"/>
      <c r="R16" s="1413"/>
      <c r="S16" s="1413"/>
      <c r="T16" s="1413"/>
      <c r="U16" s="1413"/>
      <c r="V16" s="1413"/>
      <c r="W16" s="1413"/>
      <c r="X16" s="1413"/>
      <c r="Y16" s="1413"/>
      <c r="Z16" s="1413"/>
      <c r="AA16" s="1413"/>
      <c r="AB16" s="1413"/>
      <c r="AC16" s="1413"/>
    </row>
    <row r="17" spans="1:29" ht="15" customHeight="1">
      <c r="A17" s="490"/>
      <c r="B17" s="490"/>
      <c r="C17" s="490"/>
      <c r="D17" s="490"/>
      <c r="E17" s="490"/>
      <c r="F17" s="490"/>
      <c r="G17" s="490"/>
      <c r="H17" s="1421"/>
      <c r="I17" s="1421"/>
      <c r="J17" s="1421"/>
      <c r="K17" s="1421"/>
      <c r="L17" s="1421"/>
      <c r="M17" s="492"/>
      <c r="N17" s="492"/>
      <c r="O17" s="492"/>
      <c r="P17" s="492"/>
      <c r="Q17" s="492"/>
      <c r="R17" s="492"/>
      <c r="S17" s="493"/>
      <c r="T17" s="493"/>
      <c r="U17" s="493"/>
      <c r="V17" s="493"/>
      <c r="W17" s="493"/>
      <c r="X17" s="493"/>
      <c r="Y17" s="493"/>
      <c r="Z17" s="493"/>
      <c r="AA17" s="493"/>
      <c r="AB17" s="493"/>
      <c r="AC17" s="493"/>
    </row>
    <row r="18" spans="1:29" ht="15" customHeight="1">
      <c r="A18" s="489" t="s">
        <v>2741</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row>
    <row r="19" spans="1:29" ht="15" customHeight="1">
      <c r="A19" s="490"/>
      <c r="B19" s="490" t="s">
        <v>2742</v>
      </c>
      <c r="C19" s="490"/>
      <c r="D19" s="490"/>
      <c r="E19" s="490"/>
      <c r="F19" s="494"/>
      <c r="G19" s="494"/>
      <c r="H19" s="490"/>
      <c r="I19" s="494" t="s">
        <v>2568</v>
      </c>
      <c r="J19" s="1415" t="str">
        <f>IF(第二面!L11="","",第二面!L11)</f>
        <v/>
      </c>
      <c r="K19" s="1415"/>
      <c r="L19" s="1415"/>
      <c r="M19" s="1416" t="s">
        <v>2569</v>
      </c>
      <c r="N19" s="1416"/>
      <c r="O19" s="1416"/>
      <c r="P19" s="1418" t="str">
        <f>IF(第二面!R11="","",第二面!R11)</f>
        <v/>
      </c>
      <c r="Q19" s="1418"/>
      <c r="R19" s="1418"/>
      <c r="S19" s="1418"/>
      <c r="T19" s="1416" t="s">
        <v>2570</v>
      </c>
      <c r="U19" s="1416"/>
      <c r="V19" s="1416"/>
      <c r="W19" s="1415" t="str">
        <f>IF(第二面!X11="","",第二面!X11)</f>
        <v/>
      </c>
      <c r="X19" s="1415"/>
      <c r="Y19" s="1415"/>
      <c r="Z19" s="1415"/>
      <c r="AA19" s="1415"/>
      <c r="AB19" s="1415"/>
      <c r="AC19" s="490" t="s">
        <v>17</v>
      </c>
    </row>
    <row r="20" spans="1:29" ht="15" customHeight="1">
      <c r="A20" s="490"/>
      <c r="B20" s="490" t="s">
        <v>2737</v>
      </c>
      <c r="C20" s="490"/>
      <c r="D20" s="490"/>
      <c r="E20" s="490"/>
      <c r="F20" s="497"/>
      <c r="G20" s="497"/>
      <c r="H20" s="1419" t="str">
        <f>IF(第二面!K12="","",第二面!K12)</f>
        <v/>
      </c>
      <c r="I20" s="1419"/>
      <c r="J20" s="1419"/>
      <c r="K20" s="1419"/>
      <c r="L20" s="1419"/>
      <c r="M20" s="1419"/>
      <c r="N20" s="1419"/>
      <c r="O20" s="1419"/>
      <c r="P20" s="1419"/>
      <c r="Q20" s="1419"/>
      <c r="R20" s="1419"/>
      <c r="S20" s="1419"/>
      <c r="T20" s="1419"/>
      <c r="U20" s="1419"/>
      <c r="V20" s="1419"/>
      <c r="W20" s="1419"/>
      <c r="X20" s="1419"/>
      <c r="Y20" s="1419"/>
      <c r="Z20" s="1419"/>
      <c r="AA20" s="1419"/>
      <c r="AB20" s="1419"/>
      <c r="AC20" s="1419"/>
    </row>
    <row r="21" spans="1:29" ht="15" customHeight="1">
      <c r="A21" s="490"/>
      <c r="B21" s="490" t="s">
        <v>3218</v>
      </c>
      <c r="C21" s="490"/>
      <c r="D21" s="490"/>
      <c r="E21" s="490"/>
      <c r="F21" s="490"/>
      <c r="G21" s="490"/>
      <c r="H21" s="490"/>
      <c r="I21" s="1415" t="str">
        <f>IF(第二面!L13="","",第二面!L13)</f>
        <v/>
      </c>
      <c r="J21" s="1415"/>
      <c r="K21" s="1415"/>
      <c r="L21" s="1416" t="s">
        <v>2573</v>
      </c>
      <c r="M21" s="1416"/>
      <c r="N21" s="1416"/>
      <c r="O21" s="1416"/>
      <c r="P21" s="1416"/>
      <c r="Q21" s="1415" t="str">
        <f>IF(第二面!S13="","",第二面!S13)</f>
        <v/>
      </c>
      <c r="R21" s="1415"/>
      <c r="S21" s="1415"/>
      <c r="T21" s="1418" t="s">
        <v>2574</v>
      </c>
      <c r="U21" s="1418"/>
      <c r="V21" s="1418"/>
      <c r="W21" s="1418"/>
      <c r="X21" s="1415" t="str">
        <f>IF(第二面!Y13="","",第二面!Y13)</f>
        <v/>
      </c>
      <c r="Y21" s="1415"/>
      <c r="Z21" s="1415"/>
      <c r="AA21" s="1415"/>
      <c r="AB21" s="1415"/>
      <c r="AC21" s="490" t="s">
        <v>17</v>
      </c>
    </row>
    <row r="22" spans="1:29" ht="15" customHeight="1">
      <c r="A22" s="490"/>
      <c r="B22" s="490"/>
      <c r="C22" s="490"/>
      <c r="D22" s="490"/>
      <c r="E22" s="490"/>
      <c r="F22" s="490"/>
      <c r="G22" s="490"/>
      <c r="H22" s="1417" t="str">
        <f>IF(第二面!K14="","",第二面!K14)</f>
        <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row>
    <row r="23" spans="1:29" ht="15" customHeight="1">
      <c r="A23" s="490"/>
      <c r="B23" s="490" t="s">
        <v>2744</v>
      </c>
      <c r="C23" s="490"/>
      <c r="D23" s="490"/>
      <c r="E23" s="490"/>
      <c r="F23" s="490"/>
      <c r="G23" s="490"/>
      <c r="H23" s="490"/>
      <c r="I23" s="1412" t="str">
        <f>IF(第二面!K15="","",第二面!K15)</f>
        <v/>
      </c>
      <c r="J23" s="1420"/>
      <c r="K23" s="1420"/>
      <c r="L23" s="491"/>
      <c r="M23" s="491"/>
      <c r="N23" s="491"/>
      <c r="O23" s="490"/>
      <c r="P23" s="490"/>
      <c r="Q23" s="490"/>
      <c r="R23" s="490"/>
      <c r="S23" s="490"/>
      <c r="T23" s="490"/>
      <c r="U23" s="490"/>
      <c r="V23" s="490"/>
      <c r="W23" s="490"/>
      <c r="X23" s="490"/>
      <c r="Y23" s="490"/>
      <c r="Z23" s="490"/>
      <c r="AA23" s="490"/>
      <c r="AB23" s="490"/>
      <c r="AC23" s="490"/>
    </row>
    <row r="24" spans="1:29" ht="15" customHeight="1">
      <c r="A24" s="490"/>
      <c r="B24" s="490" t="s">
        <v>2745</v>
      </c>
      <c r="C24" s="490"/>
      <c r="D24" s="490"/>
      <c r="E24" s="490"/>
      <c r="F24" s="490"/>
      <c r="G24" s="490"/>
      <c r="H24" s="1413" t="str">
        <f>IF(第二面!K16="","",第二面!K16)</f>
        <v/>
      </c>
      <c r="I24" s="1413"/>
      <c r="J24" s="1413"/>
      <c r="K24" s="1413"/>
      <c r="L24" s="1413"/>
      <c r="M24" s="1413"/>
      <c r="N24" s="1413"/>
      <c r="O24" s="1413"/>
      <c r="P24" s="1413"/>
      <c r="Q24" s="1413"/>
      <c r="R24" s="1413"/>
      <c r="S24" s="1413"/>
      <c r="T24" s="1413"/>
      <c r="U24" s="1413"/>
      <c r="V24" s="1413"/>
      <c r="W24" s="1413"/>
      <c r="X24" s="1413"/>
      <c r="Y24" s="1413"/>
      <c r="Z24" s="1413"/>
      <c r="AA24" s="1413"/>
      <c r="AB24" s="1413"/>
      <c r="AC24" s="1413"/>
    </row>
    <row r="25" spans="1:29" ht="15" customHeight="1">
      <c r="A25" s="490"/>
      <c r="B25" s="490" t="s">
        <v>2746</v>
      </c>
      <c r="C25" s="490"/>
      <c r="D25" s="490"/>
      <c r="E25" s="490"/>
      <c r="F25" s="490"/>
      <c r="G25" s="490"/>
      <c r="H25" s="1411" t="str">
        <f>IF(第二面!K17="","",第二面!K17)</f>
        <v/>
      </c>
      <c r="I25" s="1411"/>
      <c r="J25" s="1411"/>
      <c r="K25" s="1411"/>
      <c r="L25" s="1411"/>
      <c r="M25" s="492"/>
      <c r="N25" s="492"/>
      <c r="O25" s="492"/>
      <c r="P25" s="492"/>
      <c r="Q25" s="492"/>
      <c r="R25" s="492"/>
      <c r="S25" s="490"/>
      <c r="T25" s="490"/>
      <c r="U25" s="490"/>
      <c r="V25" s="490"/>
      <c r="W25" s="490"/>
      <c r="X25" s="490"/>
      <c r="Y25" s="490"/>
      <c r="Z25" s="490"/>
      <c r="AA25" s="490"/>
      <c r="AB25" s="490"/>
      <c r="AC25" s="490"/>
    </row>
    <row r="26" spans="1:29" ht="15" customHeight="1">
      <c r="A26" s="489" t="s">
        <v>3219</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89"/>
    </row>
    <row r="27" spans="1:29" ht="15" customHeight="1">
      <c r="A27" s="490"/>
      <c r="B27" s="490" t="s">
        <v>2748</v>
      </c>
      <c r="C27" s="490"/>
      <c r="D27" s="490"/>
      <c r="E27" s="490"/>
      <c r="F27" s="490"/>
      <c r="G27" s="490"/>
      <c r="H27" s="490"/>
      <c r="I27" s="490"/>
      <c r="J27" s="490"/>
      <c r="K27" s="490"/>
      <c r="L27" s="490"/>
      <c r="M27" s="490"/>
      <c r="N27" s="490"/>
      <c r="O27" s="490"/>
      <c r="P27" s="490"/>
      <c r="Q27" s="490"/>
      <c r="R27" s="490"/>
      <c r="S27" s="490"/>
      <c r="T27" s="490"/>
      <c r="U27" s="490"/>
      <c r="V27" s="490"/>
      <c r="W27" s="490"/>
      <c r="X27" s="490"/>
      <c r="Y27" s="490"/>
      <c r="Z27" s="490"/>
      <c r="AA27" s="490"/>
      <c r="AB27" s="490"/>
      <c r="AC27" s="490"/>
    </row>
    <row r="28" spans="1:29" ht="15" customHeight="1">
      <c r="A28" s="490"/>
      <c r="B28" s="490" t="s">
        <v>2742</v>
      </c>
      <c r="C28" s="490"/>
      <c r="D28" s="490"/>
      <c r="E28" s="490"/>
      <c r="F28" s="494"/>
      <c r="G28" s="494"/>
      <c r="H28" s="490"/>
      <c r="I28" s="494" t="s">
        <v>2568</v>
      </c>
      <c r="J28" s="1415" t="str">
        <f>IF(第二面!L21="","",第二面!L21)</f>
        <v/>
      </c>
      <c r="K28" s="1415"/>
      <c r="L28" s="1415"/>
      <c r="M28" s="1416" t="s">
        <v>2569</v>
      </c>
      <c r="N28" s="1416"/>
      <c r="O28" s="1416"/>
      <c r="P28" s="1418" t="str">
        <f>IF(第二面!R21="","",第二面!R21)</f>
        <v/>
      </c>
      <c r="Q28" s="1418"/>
      <c r="R28" s="1418"/>
      <c r="S28" s="1418"/>
      <c r="T28" s="1416" t="s">
        <v>2570</v>
      </c>
      <c r="U28" s="1416"/>
      <c r="V28" s="1416"/>
      <c r="W28" s="1415" t="str">
        <f>IF(第二面!X21="","",第二面!X21)</f>
        <v/>
      </c>
      <c r="X28" s="1415"/>
      <c r="Y28" s="1415"/>
      <c r="Z28" s="1415"/>
      <c r="AA28" s="1415"/>
      <c r="AB28" s="1415"/>
      <c r="AC28" s="490" t="s">
        <v>17</v>
      </c>
    </row>
    <row r="29" spans="1:29" ht="15" customHeight="1">
      <c r="A29" s="490"/>
      <c r="B29" s="490" t="s">
        <v>2749</v>
      </c>
      <c r="C29" s="490"/>
      <c r="D29" s="490"/>
      <c r="E29" s="490"/>
      <c r="F29" s="497"/>
      <c r="G29" s="497"/>
      <c r="H29" s="1413" t="str">
        <f>IF(第二面!K22="","",第二面!K22)</f>
        <v/>
      </c>
      <c r="I29" s="1413"/>
      <c r="J29" s="1413"/>
      <c r="K29" s="1413"/>
      <c r="L29" s="1413"/>
      <c r="M29" s="1413"/>
      <c r="N29" s="1413"/>
      <c r="O29" s="1413"/>
      <c r="P29" s="1413"/>
      <c r="Q29" s="1413"/>
      <c r="R29" s="1413"/>
      <c r="S29" s="1413"/>
      <c r="T29" s="1413"/>
      <c r="U29" s="1413"/>
      <c r="V29" s="1413"/>
      <c r="W29" s="1413"/>
      <c r="X29" s="1413"/>
      <c r="Y29" s="1413"/>
      <c r="Z29" s="1413"/>
      <c r="AA29" s="1413"/>
      <c r="AB29" s="1413"/>
      <c r="AC29" s="1413"/>
    </row>
    <row r="30" spans="1:29" ht="15" customHeight="1">
      <c r="A30" s="490"/>
      <c r="B30" s="490" t="s">
        <v>3218</v>
      </c>
      <c r="C30" s="490"/>
      <c r="D30" s="490"/>
      <c r="E30" s="490"/>
      <c r="F30" s="490"/>
      <c r="G30" s="490"/>
      <c r="H30" s="490"/>
      <c r="I30" s="491"/>
      <c r="J30" s="1415" t="str">
        <f>IF(第二面!L23="","",第二面!L23)</f>
        <v/>
      </c>
      <c r="K30" s="1415"/>
      <c r="L30" s="1416" t="s">
        <v>2573</v>
      </c>
      <c r="M30" s="1416"/>
      <c r="N30" s="1416"/>
      <c r="O30" s="1416"/>
      <c r="P30" s="1416"/>
      <c r="Q30" s="1415" t="str">
        <f>IF(第二面!S23="","",第二面!S23)</f>
        <v/>
      </c>
      <c r="R30" s="1415"/>
      <c r="S30" s="1415"/>
      <c r="T30" s="1416" t="s">
        <v>2574</v>
      </c>
      <c r="U30" s="1416"/>
      <c r="V30" s="1416"/>
      <c r="W30" s="1416"/>
      <c r="X30" s="1415" t="str">
        <f>IF(第二面!Y23="","",第二面!Y23)</f>
        <v/>
      </c>
      <c r="Y30" s="1415"/>
      <c r="Z30" s="1415"/>
      <c r="AA30" s="1415"/>
      <c r="AB30" s="1415"/>
      <c r="AC30" s="490" t="s">
        <v>17</v>
      </c>
    </row>
    <row r="31" spans="1:29" ht="15" customHeight="1">
      <c r="A31" s="490"/>
      <c r="B31" s="490"/>
      <c r="C31" s="490"/>
      <c r="D31" s="490"/>
      <c r="E31" s="490"/>
      <c r="F31" s="490"/>
      <c r="G31" s="490"/>
      <c r="H31" s="1411" t="str">
        <f>IF(第二面!K24="","",第二面!K24)</f>
        <v/>
      </c>
      <c r="I31" s="1411"/>
      <c r="J31" s="1411"/>
      <c r="K31" s="1411"/>
      <c r="L31" s="1411"/>
      <c r="M31" s="1411"/>
      <c r="N31" s="1411"/>
      <c r="O31" s="1411"/>
      <c r="P31" s="1411"/>
      <c r="Q31" s="1411"/>
      <c r="R31" s="1411"/>
      <c r="S31" s="1411"/>
      <c r="T31" s="1411"/>
      <c r="U31" s="1411"/>
      <c r="V31" s="1411"/>
      <c r="W31" s="1411"/>
      <c r="X31" s="1411"/>
      <c r="Y31" s="1411"/>
      <c r="Z31" s="1411"/>
      <c r="AA31" s="1411"/>
      <c r="AB31" s="1411"/>
      <c r="AC31" s="1411"/>
    </row>
    <row r="32" spans="1:29" ht="15" customHeight="1">
      <c r="A32" s="490"/>
      <c r="B32" s="490" t="s">
        <v>2744</v>
      </c>
      <c r="C32" s="490"/>
      <c r="D32" s="490"/>
      <c r="E32" s="490"/>
      <c r="F32" s="490"/>
      <c r="G32" s="490"/>
      <c r="H32" s="490"/>
      <c r="I32" s="1412" t="str">
        <f>IF(第二面!K25="","",第二面!K25)</f>
        <v/>
      </c>
      <c r="J32" s="1412"/>
      <c r="K32" s="1412"/>
      <c r="L32" s="491"/>
      <c r="M32" s="491"/>
      <c r="N32" s="491"/>
      <c r="O32" s="490"/>
      <c r="P32" s="490"/>
      <c r="Q32" s="490"/>
      <c r="R32" s="490"/>
      <c r="S32" s="490"/>
      <c r="T32" s="490"/>
      <c r="U32" s="490"/>
      <c r="V32" s="490"/>
      <c r="W32" s="490"/>
      <c r="X32" s="490"/>
      <c r="Y32" s="490"/>
      <c r="Z32" s="490"/>
      <c r="AA32" s="490"/>
      <c r="AB32" s="490"/>
      <c r="AC32" s="490"/>
    </row>
    <row r="33" spans="1:29" ht="15" customHeight="1">
      <c r="A33" s="490"/>
      <c r="B33" s="490" t="s">
        <v>2745</v>
      </c>
      <c r="C33" s="490"/>
      <c r="D33" s="490"/>
      <c r="E33" s="490"/>
      <c r="F33" s="490"/>
      <c r="G33" s="490"/>
      <c r="H33" s="1413" t="str">
        <f>IF(第二面!K26="","",第二面!K26)</f>
        <v/>
      </c>
      <c r="I33" s="1413"/>
      <c r="J33" s="1413"/>
      <c r="K33" s="1413"/>
      <c r="L33" s="1413"/>
      <c r="M33" s="1413"/>
      <c r="N33" s="1413"/>
      <c r="O33" s="1413"/>
      <c r="P33" s="1413"/>
      <c r="Q33" s="1413"/>
      <c r="R33" s="1413"/>
      <c r="S33" s="1413"/>
      <c r="T33" s="1413"/>
      <c r="U33" s="1413"/>
      <c r="V33" s="1413"/>
      <c r="W33" s="1413"/>
      <c r="X33" s="1413"/>
      <c r="Y33" s="1413"/>
      <c r="Z33" s="1413"/>
      <c r="AA33" s="1413"/>
      <c r="AB33" s="1413"/>
      <c r="AC33" s="1413"/>
    </row>
    <row r="34" spans="1:29" ht="15" customHeight="1">
      <c r="A34" s="490"/>
      <c r="B34" s="490" t="s">
        <v>2746</v>
      </c>
      <c r="C34" s="490"/>
      <c r="D34" s="490"/>
      <c r="E34" s="490"/>
      <c r="F34" s="490"/>
      <c r="G34" s="490"/>
      <c r="H34" s="1411" t="str">
        <f>IF(第二面!K27="","",第二面!K27)</f>
        <v/>
      </c>
      <c r="I34" s="1411"/>
      <c r="J34" s="1411"/>
      <c r="K34" s="1411"/>
      <c r="L34" s="1411"/>
      <c r="M34" s="492"/>
      <c r="N34" s="492"/>
      <c r="O34" s="492"/>
      <c r="P34" s="492"/>
      <c r="Q34" s="492"/>
      <c r="R34" s="492"/>
      <c r="S34" s="493"/>
      <c r="T34" s="493"/>
      <c r="U34" s="493"/>
      <c r="V34" s="493"/>
      <c r="W34" s="493"/>
      <c r="X34" s="493"/>
      <c r="Y34" s="493"/>
      <c r="Z34" s="493"/>
      <c r="AA34" s="493"/>
      <c r="AB34" s="493"/>
      <c r="AC34" s="493"/>
    </row>
    <row r="35" spans="1:29" ht="15" customHeight="1">
      <c r="A35" s="500"/>
      <c r="B35" s="500" t="s">
        <v>2750</v>
      </c>
      <c r="C35" s="500"/>
      <c r="D35" s="500"/>
      <c r="E35" s="500"/>
      <c r="F35" s="500"/>
      <c r="G35" s="500"/>
      <c r="H35" s="501"/>
      <c r="I35" s="502"/>
      <c r="J35" s="502"/>
      <c r="K35" s="502"/>
      <c r="L35" s="1414" t="str">
        <f>IF(第二面!K28="","",第二面!K28)</f>
        <v/>
      </c>
      <c r="M35" s="1414"/>
      <c r="N35" s="1414"/>
      <c r="O35" s="1414"/>
      <c r="P35" s="1414"/>
      <c r="Q35" s="1414"/>
      <c r="R35" s="1414"/>
      <c r="S35" s="1414"/>
      <c r="T35" s="1414"/>
      <c r="U35" s="1414"/>
      <c r="V35" s="1414"/>
      <c r="W35" s="1414"/>
      <c r="X35" s="1414"/>
      <c r="Y35" s="1414"/>
      <c r="Z35" s="1414"/>
      <c r="AA35" s="1414"/>
      <c r="AB35" s="1414"/>
      <c r="AC35" s="1414"/>
    </row>
    <row r="36" spans="1:29" ht="15" customHeight="1">
      <c r="A36" s="490"/>
      <c r="B36" s="490" t="s">
        <v>2751</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row>
    <row r="37" spans="1:29" ht="15" customHeight="1">
      <c r="A37" s="490"/>
      <c r="B37" s="490" t="s">
        <v>2742</v>
      </c>
      <c r="C37" s="490"/>
      <c r="D37" s="490"/>
      <c r="E37" s="490"/>
      <c r="F37" s="494"/>
      <c r="G37" s="494"/>
      <c r="H37" s="490"/>
      <c r="I37" s="494" t="s">
        <v>2568</v>
      </c>
      <c r="J37" s="1415" t="str">
        <f>IF(第二面!L31="","",第二面!L31)</f>
        <v/>
      </c>
      <c r="K37" s="1415"/>
      <c r="L37" s="1415"/>
      <c r="M37" s="1416" t="s">
        <v>2569</v>
      </c>
      <c r="N37" s="1416"/>
      <c r="O37" s="1416"/>
      <c r="P37" s="1418" t="str">
        <f>IF(第二面!R31="","",第二面!R31)</f>
        <v/>
      </c>
      <c r="Q37" s="1418"/>
      <c r="R37" s="1418"/>
      <c r="S37" s="1418"/>
      <c r="T37" s="1416" t="s">
        <v>2570</v>
      </c>
      <c r="U37" s="1416"/>
      <c r="V37" s="1416"/>
      <c r="W37" s="1415" t="str">
        <f>IF(第二面!X31="","",第二面!X31)</f>
        <v/>
      </c>
      <c r="X37" s="1415"/>
      <c r="Y37" s="1415"/>
      <c r="Z37" s="1415"/>
      <c r="AA37" s="1415"/>
      <c r="AB37" s="1415"/>
      <c r="AC37" s="490" t="s">
        <v>17</v>
      </c>
    </row>
    <row r="38" spans="1:29" ht="15" customHeight="1">
      <c r="A38" s="490"/>
      <c r="B38" s="490" t="s">
        <v>2749</v>
      </c>
      <c r="C38" s="490"/>
      <c r="D38" s="490"/>
      <c r="E38" s="490"/>
      <c r="F38" s="497"/>
      <c r="G38" s="497"/>
      <c r="H38" s="1413" t="str">
        <f>IF(第二面!K32="","",第二面!K32)</f>
        <v/>
      </c>
      <c r="I38" s="1413"/>
      <c r="J38" s="1413"/>
      <c r="K38" s="1413"/>
      <c r="L38" s="1413"/>
      <c r="M38" s="1413"/>
      <c r="N38" s="1413"/>
      <c r="O38" s="1413"/>
      <c r="P38" s="1413"/>
      <c r="Q38" s="1413"/>
      <c r="R38" s="1413"/>
      <c r="S38" s="1413"/>
      <c r="T38" s="1413"/>
      <c r="U38" s="1413"/>
      <c r="V38" s="1413"/>
      <c r="W38" s="1413"/>
      <c r="X38" s="1413"/>
      <c r="Y38" s="1413"/>
      <c r="Z38" s="1413"/>
      <c r="AA38" s="1413"/>
      <c r="AB38" s="1413"/>
      <c r="AC38" s="1413"/>
    </row>
    <row r="39" spans="1:29" ht="15" customHeight="1">
      <c r="A39" s="490"/>
      <c r="B39" s="490" t="s">
        <v>3218</v>
      </c>
      <c r="C39" s="490"/>
      <c r="D39" s="490"/>
      <c r="E39" s="490"/>
      <c r="F39" s="490"/>
      <c r="G39" s="490"/>
      <c r="H39" s="490"/>
      <c r="I39" s="491"/>
      <c r="J39" s="1415" t="str">
        <f>IF(第二面!L33="","",第二面!L33)</f>
        <v/>
      </c>
      <c r="K39" s="1415"/>
      <c r="L39" s="1416" t="s">
        <v>2573</v>
      </c>
      <c r="M39" s="1416"/>
      <c r="N39" s="1416"/>
      <c r="O39" s="1416"/>
      <c r="P39" s="1416"/>
      <c r="Q39" s="1415" t="str">
        <f>IF(第二面!S33="","",第二面!S33)</f>
        <v/>
      </c>
      <c r="R39" s="1415"/>
      <c r="S39" s="1415"/>
      <c r="T39" s="1416" t="s">
        <v>2574</v>
      </c>
      <c r="U39" s="1416"/>
      <c r="V39" s="1416"/>
      <c r="W39" s="1416"/>
      <c r="X39" s="1415" t="str">
        <f>IF(第二面!Y33="","",第二面!Y33)</f>
        <v/>
      </c>
      <c r="Y39" s="1415"/>
      <c r="Z39" s="1415"/>
      <c r="AA39" s="1415"/>
      <c r="AB39" s="1415"/>
      <c r="AC39" s="490" t="s">
        <v>17</v>
      </c>
    </row>
    <row r="40" spans="1:29" ht="15" customHeight="1">
      <c r="A40" s="490"/>
      <c r="B40" s="490"/>
      <c r="C40" s="490"/>
      <c r="D40" s="490"/>
      <c r="E40" s="490"/>
      <c r="F40" s="490"/>
      <c r="G40" s="490"/>
      <c r="H40" s="1411" t="str">
        <f>IF(第二面!K34="","",第二面!K34)</f>
        <v/>
      </c>
      <c r="I40" s="1411"/>
      <c r="J40" s="1411"/>
      <c r="K40" s="1411"/>
      <c r="L40" s="1411"/>
      <c r="M40" s="1411"/>
      <c r="N40" s="1411"/>
      <c r="O40" s="1411"/>
      <c r="P40" s="1411"/>
      <c r="Q40" s="1411"/>
      <c r="R40" s="1411"/>
      <c r="S40" s="1411"/>
      <c r="T40" s="1411"/>
      <c r="U40" s="1411"/>
      <c r="V40" s="1411"/>
      <c r="W40" s="1411"/>
      <c r="X40" s="1411"/>
      <c r="Y40" s="1411"/>
      <c r="Z40" s="1411"/>
      <c r="AA40" s="1411"/>
      <c r="AB40" s="1411"/>
      <c r="AC40" s="1411"/>
    </row>
    <row r="41" spans="1:29" ht="15" customHeight="1">
      <c r="A41" s="490"/>
      <c r="B41" s="490" t="s">
        <v>2744</v>
      </c>
      <c r="C41" s="490"/>
      <c r="D41" s="490"/>
      <c r="E41" s="490"/>
      <c r="F41" s="490"/>
      <c r="G41" s="490"/>
      <c r="H41" s="490"/>
      <c r="I41" s="1412" t="str">
        <f>IF(第二面!K35="","",第二面!K35)</f>
        <v/>
      </c>
      <c r="J41" s="1412"/>
      <c r="K41" s="1412"/>
      <c r="L41" s="491"/>
      <c r="M41" s="491"/>
      <c r="N41" s="491"/>
      <c r="O41" s="490"/>
      <c r="P41" s="490"/>
      <c r="Q41" s="490"/>
      <c r="R41" s="490"/>
      <c r="S41" s="490"/>
      <c r="T41" s="490"/>
      <c r="U41" s="490"/>
      <c r="V41" s="490"/>
      <c r="W41" s="490"/>
      <c r="X41" s="490"/>
      <c r="Y41" s="490"/>
      <c r="Z41" s="490"/>
      <c r="AA41" s="490"/>
      <c r="AB41" s="490"/>
      <c r="AC41" s="490"/>
    </row>
    <row r="42" spans="1:29" ht="15" customHeight="1">
      <c r="A42" s="490"/>
      <c r="B42" s="490" t="s">
        <v>2745</v>
      </c>
      <c r="C42" s="490"/>
      <c r="D42" s="490"/>
      <c r="E42" s="490"/>
      <c r="F42" s="490"/>
      <c r="G42" s="490"/>
      <c r="H42" s="1413" t="str">
        <f>IF(第二面!K36="","",第二面!K36)</f>
        <v/>
      </c>
      <c r="I42" s="1413"/>
      <c r="J42" s="1413"/>
      <c r="K42" s="1413"/>
      <c r="L42" s="1413"/>
      <c r="M42" s="1413"/>
      <c r="N42" s="1413"/>
      <c r="O42" s="1413"/>
      <c r="P42" s="1413"/>
      <c r="Q42" s="1413"/>
      <c r="R42" s="1413"/>
      <c r="S42" s="1413"/>
      <c r="T42" s="1413"/>
      <c r="U42" s="1413"/>
      <c r="V42" s="1413"/>
      <c r="W42" s="1413"/>
      <c r="X42" s="1413"/>
      <c r="Y42" s="1413"/>
      <c r="Z42" s="1413"/>
      <c r="AA42" s="1413"/>
      <c r="AB42" s="1413"/>
      <c r="AC42" s="1413"/>
    </row>
    <row r="43" spans="1:29" ht="15" customHeight="1">
      <c r="A43" s="490"/>
      <c r="B43" s="490" t="s">
        <v>2746</v>
      </c>
      <c r="C43" s="490"/>
      <c r="D43" s="490"/>
      <c r="E43" s="490"/>
      <c r="F43" s="490"/>
      <c r="G43" s="490"/>
      <c r="H43" s="1411" t="str">
        <f>IF(第二面!K37="","",第二面!K37)</f>
        <v/>
      </c>
      <c r="I43" s="1411"/>
      <c r="J43" s="1411"/>
      <c r="K43" s="1411"/>
      <c r="L43" s="1411"/>
      <c r="M43" s="492"/>
      <c r="N43" s="492"/>
      <c r="O43" s="492"/>
      <c r="P43" s="492"/>
      <c r="Q43" s="492"/>
      <c r="R43" s="492"/>
      <c r="S43" s="493"/>
      <c r="T43" s="493"/>
      <c r="U43" s="493"/>
      <c r="V43" s="493"/>
      <c r="W43" s="493"/>
      <c r="X43" s="493"/>
      <c r="Y43" s="493"/>
      <c r="Z43" s="493"/>
      <c r="AA43" s="493"/>
      <c r="AB43" s="493"/>
      <c r="AC43" s="493"/>
    </row>
    <row r="44" spans="1:29" ht="15" customHeight="1">
      <c r="A44" s="500"/>
      <c r="B44" s="500" t="s">
        <v>2750</v>
      </c>
      <c r="C44" s="500"/>
      <c r="D44" s="500"/>
      <c r="E44" s="500"/>
      <c r="F44" s="500"/>
      <c r="G44" s="500"/>
      <c r="H44" s="501"/>
      <c r="I44" s="502"/>
      <c r="J44" s="502"/>
      <c r="K44" s="502"/>
      <c r="L44" s="1414" t="str">
        <f>IF(第二面!K38="","",第二面!K38)</f>
        <v/>
      </c>
      <c r="M44" s="1414"/>
      <c r="N44" s="1414"/>
      <c r="O44" s="1414"/>
      <c r="P44" s="1414"/>
      <c r="Q44" s="1414"/>
      <c r="R44" s="1414"/>
      <c r="S44" s="1414"/>
      <c r="T44" s="1414"/>
      <c r="U44" s="1414"/>
      <c r="V44" s="1414"/>
      <c r="W44" s="1414"/>
      <c r="X44" s="1414"/>
      <c r="Y44" s="1414"/>
      <c r="Z44" s="1414"/>
      <c r="AA44" s="1414"/>
      <c r="AB44" s="1414"/>
      <c r="AC44" s="1414"/>
    </row>
    <row r="45" spans="1:29" ht="15" customHeight="1">
      <c r="A45" s="490"/>
      <c r="B45" s="490" t="s">
        <v>2742</v>
      </c>
      <c r="C45" s="490"/>
      <c r="D45" s="490"/>
      <c r="E45" s="490"/>
      <c r="F45" s="494"/>
      <c r="G45" s="494"/>
      <c r="H45" s="490"/>
      <c r="I45" s="494" t="s">
        <v>2568</v>
      </c>
      <c r="J45" s="1415" t="str">
        <f>IF(第二面!L40="","",第二面!L40)</f>
        <v/>
      </c>
      <c r="K45" s="1415"/>
      <c r="L45" s="1415"/>
      <c r="M45" s="1416" t="s">
        <v>2569</v>
      </c>
      <c r="N45" s="1416"/>
      <c r="O45" s="1416"/>
      <c r="P45" s="1418" t="str">
        <f>IF(第二面!R40="","",第二面!R40)</f>
        <v/>
      </c>
      <c r="Q45" s="1418"/>
      <c r="R45" s="1418"/>
      <c r="S45" s="1418"/>
      <c r="T45" s="1416" t="s">
        <v>2570</v>
      </c>
      <c r="U45" s="1416"/>
      <c r="V45" s="1416"/>
      <c r="W45" s="1415" t="str">
        <f>IF(第二面!X40="","",第二面!X40)</f>
        <v/>
      </c>
      <c r="X45" s="1415"/>
      <c r="Y45" s="1415"/>
      <c r="Z45" s="1415"/>
      <c r="AA45" s="1415"/>
      <c r="AB45" s="1415"/>
      <c r="AC45" s="490" t="s">
        <v>17</v>
      </c>
    </row>
    <row r="46" spans="1:29" ht="15" customHeight="1">
      <c r="A46" s="490"/>
      <c r="B46" s="490" t="s">
        <v>2749</v>
      </c>
      <c r="C46" s="490"/>
      <c r="D46" s="490"/>
      <c r="E46" s="490"/>
      <c r="F46" s="497"/>
      <c r="G46" s="497"/>
      <c r="H46" s="1419" t="str">
        <f>第二面!K41</f>
        <v/>
      </c>
      <c r="I46" s="1419"/>
      <c r="J46" s="1419"/>
      <c r="K46" s="1419"/>
      <c r="L46" s="1419"/>
      <c r="M46" s="1419"/>
      <c r="N46" s="1419"/>
      <c r="O46" s="1419"/>
      <c r="P46" s="1419"/>
      <c r="Q46" s="1419"/>
      <c r="R46" s="1419"/>
      <c r="S46" s="1419"/>
      <c r="T46" s="1419"/>
      <c r="U46" s="1419"/>
      <c r="V46" s="1419"/>
      <c r="W46" s="1419"/>
      <c r="X46" s="1419"/>
      <c r="Y46" s="1419"/>
      <c r="Z46" s="1419"/>
      <c r="AA46" s="1419"/>
      <c r="AB46" s="1419"/>
      <c r="AC46" s="1419"/>
    </row>
    <row r="47" spans="1:29" ht="15" customHeight="1">
      <c r="A47" s="490"/>
      <c r="B47" s="490" t="s">
        <v>3218</v>
      </c>
      <c r="C47" s="490"/>
      <c r="D47" s="490"/>
      <c r="E47" s="490"/>
      <c r="F47" s="490"/>
      <c r="G47" s="490"/>
      <c r="H47" s="490"/>
      <c r="I47" s="491"/>
      <c r="J47" s="1415" t="str">
        <f>IF(第二面!L42="","",第二面!L42)</f>
        <v/>
      </c>
      <c r="K47" s="1415"/>
      <c r="L47" s="1416" t="s">
        <v>2573</v>
      </c>
      <c r="M47" s="1416"/>
      <c r="N47" s="1416"/>
      <c r="O47" s="1416"/>
      <c r="P47" s="1416"/>
      <c r="Q47" s="1415" t="str">
        <f>IF(第二面!S42="","",第二面!S42)</f>
        <v/>
      </c>
      <c r="R47" s="1415"/>
      <c r="S47" s="1415"/>
      <c r="T47" s="1416" t="s">
        <v>2574</v>
      </c>
      <c r="U47" s="1416"/>
      <c r="V47" s="1416"/>
      <c r="W47" s="1416"/>
      <c r="X47" s="1415" t="str">
        <f>IF(第二面!Y42="","",第二面!Y42)</f>
        <v/>
      </c>
      <c r="Y47" s="1415"/>
      <c r="Z47" s="1415"/>
      <c r="AA47" s="1415"/>
      <c r="AB47" s="1415"/>
      <c r="AC47" s="490" t="s">
        <v>17</v>
      </c>
    </row>
    <row r="48" spans="1:29" ht="15" customHeight="1">
      <c r="A48" s="490"/>
      <c r="B48" s="490"/>
      <c r="C48" s="490"/>
      <c r="D48" s="490"/>
      <c r="E48" s="490"/>
      <c r="F48" s="490"/>
      <c r="G48" s="490"/>
      <c r="H48" s="1417" t="str">
        <f>第二面!K43</f>
        <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row>
    <row r="49" spans="1:29" ht="15" customHeight="1">
      <c r="A49" s="490"/>
      <c r="B49" s="490" t="s">
        <v>2744</v>
      </c>
      <c r="C49" s="490"/>
      <c r="D49" s="490"/>
      <c r="E49" s="490"/>
      <c r="F49" s="490"/>
      <c r="G49" s="490"/>
      <c r="H49" s="490"/>
      <c r="I49" s="1412" t="str">
        <f>IF(第二面!K44="","",第二面!K44)</f>
        <v/>
      </c>
      <c r="J49" s="1412"/>
      <c r="K49" s="1412"/>
      <c r="L49" s="491"/>
      <c r="M49" s="491"/>
      <c r="N49" s="491"/>
      <c r="O49" s="490"/>
      <c r="P49" s="490"/>
      <c r="Q49" s="490"/>
      <c r="R49" s="490"/>
      <c r="S49" s="490"/>
      <c r="T49" s="490"/>
      <c r="U49" s="490"/>
      <c r="V49" s="490"/>
      <c r="W49" s="490"/>
      <c r="X49" s="490"/>
      <c r="Y49" s="490"/>
      <c r="Z49" s="490"/>
      <c r="AA49" s="490"/>
      <c r="AB49" s="490"/>
      <c r="AC49" s="490"/>
    </row>
    <row r="50" spans="1:29" ht="15" customHeight="1">
      <c r="A50" s="490"/>
      <c r="B50" s="490" t="s">
        <v>2745</v>
      </c>
      <c r="C50" s="490"/>
      <c r="D50" s="490"/>
      <c r="E50" s="490"/>
      <c r="F50" s="490"/>
      <c r="G50" s="490"/>
      <c r="H50" s="1413" t="str">
        <f>IF(第二面!K45="","",第二面!K45)</f>
        <v/>
      </c>
      <c r="I50" s="1413"/>
      <c r="J50" s="1413"/>
      <c r="K50" s="1413"/>
      <c r="L50" s="1413"/>
      <c r="M50" s="1413"/>
      <c r="N50" s="1413"/>
      <c r="O50" s="1413"/>
      <c r="P50" s="1413"/>
      <c r="Q50" s="1413"/>
      <c r="R50" s="1413"/>
      <c r="S50" s="1413"/>
      <c r="T50" s="1413"/>
      <c r="U50" s="1413"/>
      <c r="V50" s="1413"/>
      <c r="W50" s="1413"/>
      <c r="X50" s="1413"/>
      <c r="Y50" s="1413"/>
      <c r="Z50" s="1413"/>
      <c r="AA50" s="1413"/>
      <c r="AB50" s="1413"/>
      <c r="AC50" s="1413"/>
    </row>
    <row r="51" spans="1:29" ht="15" customHeight="1">
      <c r="A51" s="490"/>
      <c r="B51" s="490" t="s">
        <v>2746</v>
      </c>
      <c r="C51" s="490"/>
      <c r="D51" s="490"/>
      <c r="E51" s="490"/>
      <c r="F51" s="490"/>
      <c r="G51" s="490"/>
      <c r="H51" s="1411" t="str">
        <f>IF(第二面!K46="","",第二面!K46)</f>
        <v/>
      </c>
      <c r="I51" s="1411"/>
      <c r="J51" s="1411"/>
      <c r="K51" s="1411"/>
      <c r="L51" s="1411"/>
      <c r="M51" s="492"/>
      <c r="N51" s="492"/>
      <c r="O51" s="492"/>
      <c r="P51" s="492"/>
      <c r="Q51" s="492"/>
      <c r="R51" s="492"/>
      <c r="S51" s="493"/>
      <c r="T51" s="493"/>
      <c r="U51" s="493"/>
      <c r="V51" s="493"/>
      <c r="W51" s="493"/>
      <c r="X51" s="493"/>
      <c r="Y51" s="493"/>
      <c r="Z51" s="493"/>
      <c r="AA51" s="493"/>
      <c r="AB51" s="493"/>
      <c r="AC51" s="493"/>
    </row>
    <row r="52" spans="1:29" ht="15" customHeight="1">
      <c r="A52" s="500"/>
      <c r="B52" s="500" t="s">
        <v>2750</v>
      </c>
      <c r="C52" s="500"/>
      <c r="D52" s="500"/>
      <c r="E52" s="500"/>
      <c r="F52" s="500"/>
      <c r="G52" s="500"/>
      <c r="H52" s="501"/>
      <c r="I52" s="502"/>
      <c r="J52" s="502"/>
      <c r="K52" s="502"/>
      <c r="L52" s="1414" t="str">
        <f>IF(第二面!K47="","",第二面!K47)</f>
        <v/>
      </c>
      <c r="M52" s="1414"/>
      <c r="N52" s="1414"/>
      <c r="O52" s="1414"/>
      <c r="P52" s="1414"/>
      <c r="Q52" s="1414"/>
      <c r="R52" s="1414"/>
      <c r="S52" s="1414"/>
      <c r="T52" s="1414"/>
      <c r="U52" s="1414"/>
      <c r="V52" s="1414"/>
      <c r="W52" s="1414"/>
      <c r="X52" s="1414"/>
      <c r="Y52" s="1414"/>
      <c r="Z52" s="1414"/>
      <c r="AA52" s="1414"/>
      <c r="AB52" s="1414"/>
      <c r="AC52" s="1414"/>
    </row>
    <row r="53" spans="1:29" ht="15" customHeight="1">
      <c r="A53" s="490"/>
      <c r="B53" s="490" t="s">
        <v>2742</v>
      </c>
      <c r="C53" s="490"/>
      <c r="D53" s="490"/>
      <c r="E53" s="490"/>
      <c r="F53" s="494"/>
      <c r="G53" s="494"/>
      <c r="H53" s="490"/>
      <c r="I53" s="494" t="s">
        <v>2568</v>
      </c>
      <c r="J53" s="1415" t="str">
        <f>IF(第二面!L49="","",第二面!L49)</f>
        <v/>
      </c>
      <c r="K53" s="1415"/>
      <c r="L53" s="1415"/>
      <c r="M53" s="1416" t="s">
        <v>2569</v>
      </c>
      <c r="N53" s="1416"/>
      <c r="O53" s="1416"/>
      <c r="P53" s="1418" t="str">
        <f>IF(第二面!R49="","",第二面!R49)</f>
        <v/>
      </c>
      <c r="Q53" s="1418"/>
      <c r="R53" s="1418"/>
      <c r="S53" s="1418"/>
      <c r="T53" s="1416" t="s">
        <v>2570</v>
      </c>
      <c r="U53" s="1416"/>
      <c r="V53" s="1416"/>
      <c r="W53" s="1415" t="str">
        <f>IF(第二面!X49="","",第二面!X49)</f>
        <v/>
      </c>
      <c r="X53" s="1415"/>
      <c r="Y53" s="1415"/>
      <c r="Z53" s="1415"/>
      <c r="AA53" s="1415"/>
      <c r="AB53" s="1415"/>
      <c r="AC53" s="490" t="s">
        <v>17</v>
      </c>
    </row>
    <row r="54" spans="1:29" ht="15" customHeight="1">
      <c r="A54" s="490"/>
      <c r="B54" s="490" t="s">
        <v>2749</v>
      </c>
      <c r="C54" s="490"/>
      <c r="D54" s="490"/>
      <c r="E54" s="490"/>
      <c r="F54" s="497"/>
      <c r="G54" s="497"/>
      <c r="H54" s="1413" t="str">
        <f>IF(第二面!K50="","",第二面!K50)</f>
        <v/>
      </c>
      <c r="I54" s="1413"/>
      <c r="J54" s="1413"/>
      <c r="K54" s="1413"/>
      <c r="L54" s="1413"/>
      <c r="M54" s="1413"/>
      <c r="N54" s="1413"/>
      <c r="O54" s="1413"/>
      <c r="P54" s="1413"/>
      <c r="Q54" s="1413"/>
      <c r="R54" s="1413"/>
      <c r="S54" s="1413"/>
      <c r="T54" s="1413"/>
      <c r="U54" s="1413"/>
      <c r="V54" s="1413"/>
      <c r="W54" s="1413"/>
      <c r="X54" s="1413"/>
      <c r="Y54" s="1413"/>
      <c r="Z54" s="1413"/>
      <c r="AA54" s="1413"/>
      <c r="AB54" s="1413"/>
      <c r="AC54" s="1413"/>
    </row>
    <row r="55" spans="1:29" ht="15" customHeight="1">
      <c r="A55" s="490"/>
      <c r="B55" s="490" t="s">
        <v>3218</v>
      </c>
      <c r="C55" s="490"/>
      <c r="D55" s="490"/>
      <c r="E55" s="490"/>
      <c r="F55" s="490"/>
      <c r="G55" s="490"/>
      <c r="H55" s="490"/>
      <c r="I55" s="491"/>
      <c r="J55" s="1415" t="str">
        <f>IF(第二面!L51="","",第二面!L51)</f>
        <v/>
      </c>
      <c r="K55" s="1415"/>
      <c r="L55" s="1416" t="s">
        <v>2573</v>
      </c>
      <c r="M55" s="1416"/>
      <c r="N55" s="1416"/>
      <c r="O55" s="1416"/>
      <c r="P55" s="1416"/>
      <c r="Q55" s="1415" t="str">
        <f>IF(第二面!S51="","",第二面!S51)</f>
        <v/>
      </c>
      <c r="R55" s="1415"/>
      <c r="S55" s="1415"/>
      <c r="T55" s="1416" t="s">
        <v>2574</v>
      </c>
      <c r="U55" s="1416"/>
      <c r="V55" s="1416"/>
      <c r="W55" s="1416"/>
      <c r="X55" s="1415" t="str">
        <f>IF(第二面!Y51="","",第二面!Y51)</f>
        <v/>
      </c>
      <c r="Y55" s="1415"/>
      <c r="Z55" s="1415"/>
      <c r="AA55" s="1415"/>
      <c r="AB55" s="1415"/>
      <c r="AC55" s="490" t="s">
        <v>17</v>
      </c>
    </row>
    <row r="56" spans="1:29" ht="15" customHeight="1">
      <c r="A56" s="490"/>
      <c r="B56" s="490"/>
      <c r="C56" s="490"/>
      <c r="D56" s="490"/>
      <c r="E56" s="490"/>
      <c r="F56" s="490"/>
      <c r="G56" s="490"/>
      <c r="H56" s="1411" t="str">
        <f>IF(第二面!K52="","",第二面!K52)</f>
        <v/>
      </c>
      <c r="I56" s="1411"/>
      <c r="J56" s="1411"/>
      <c r="K56" s="1411"/>
      <c r="L56" s="1411"/>
      <c r="M56" s="1411"/>
      <c r="N56" s="1411"/>
      <c r="O56" s="1411"/>
      <c r="P56" s="1411"/>
      <c r="Q56" s="1411"/>
      <c r="R56" s="1411"/>
      <c r="S56" s="1411"/>
      <c r="T56" s="1411"/>
      <c r="U56" s="1411"/>
      <c r="V56" s="1411"/>
      <c r="W56" s="1411"/>
      <c r="X56" s="1411"/>
      <c r="Y56" s="1411"/>
      <c r="Z56" s="1411"/>
      <c r="AA56" s="1411"/>
      <c r="AB56" s="1411"/>
      <c r="AC56" s="1411"/>
    </row>
    <row r="57" spans="1:29" ht="15" customHeight="1">
      <c r="A57" s="490"/>
      <c r="B57" s="490" t="s">
        <v>2744</v>
      </c>
      <c r="C57" s="490"/>
      <c r="D57" s="490"/>
      <c r="E57" s="490"/>
      <c r="F57" s="490"/>
      <c r="G57" s="490"/>
      <c r="H57" s="490"/>
      <c r="I57" s="1412" t="str">
        <f>IF(第二面!K53="","",第二面!K53)</f>
        <v/>
      </c>
      <c r="J57" s="1412"/>
      <c r="K57" s="1412"/>
      <c r="L57" s="491"/>
      <c r="M57" s="491"/>
      <c r="N57" s="491"/>
      <c r="O57" s="490"/>
      <c r="P57" s="490"/>
      <c r="Q57" s="490"/>
      <c r="R57" s="490"/>
      <c r="S57" s="490"/>
      <c r="T57" s="490"/>
      <c r="U57" s="490"/>
      <c r="V57" s="490"/>
      <c r="W57" s="490"/>
      <c r="X57" s="490"/>
      <c r="Y57" s="490"/>
      <c r="Z57" s="490"/>
      <c r="AA57" s="490"/>
      <c r="AB57" s="490"/>
      <c r="AC57" s="490"/>
    </row>
    <row r="58" spans="1:29" ht="15" customHeight="1">
      <c r="A58" s="490"/>
      <c r="B58" s="490" t="s">
        <v>2745</v>
      </c>
      <c r="C58" s="490"/>
      <c r="D58" s="490"/>
      <c r="E58" s="490"/>
      <c r="F58" s="490"/>
      <c r="G58" s="490"/>
      <c r="H58" s="1413" t="str">
        <f>IF(第二面!K54="","",第二面!K54)</f>
        <v/>
      </c>
      <c r="I58" s="1413"/>
      <c r="J58" s="1413"/>
      <c r="K58" s="1413"/>
      <c r="L58" s="1413"/>
      <c r="M58" s="1413"/>
      <c r="N58" s="1413"/>
      <c r="O58" s="1413"/>
      <c r="P58" s="1413"/>
      <c r="Q58" s="1413"/>
      <c r="R58" s="1413"/>
      <c r="S58" s="1413"/>
      <c r="T58" s="1413"/>
      <c r="U58" s="1413"/>
      <c r="V58" s="1413"/>
      <c r="W58" s="1413"/>
      <c r="X58" s="1413"/>
      <c r="Y58" s="1413"/>
      <c r="Z58" s="1413"/>
      <c r="AA58" s="1413"/>
      <c r="AB58" s="1413"/>
      <c r="AC58" s="1413"/>
    </row>
    <row r="59" spans="1:29" ht="15" customHeight="1">
      <c r="A59" s="490"/>
      <c r="B59" s="490" t="s">
        <v>2746</v>
      </c>
      <c r="C59" s="490"/>
      <c r="D59" s="490"/>
      <c r="E59" s="490"/>
      <c r="F59" s="490"/>
      <c r="G59" s="490"/>
      <c r="H59" s="1411" t="str">
        <f>IF(第二面!K55="","",第二面!K55)</f>
        <v/>
      </c>
      <c r="I59" s="1411"/>
      <c r="J59" s="1411"/>
      <c r="K59" s="1411"/>
      <c r="L59" s="1411"/>
      <c r="M59" s="492"/>
      <c r="N59" s="492"/>
      <c r="O59" s="492"/>
      <c r="P59" s="492"/>
      <c r="Q59" s="492"/>
      <c r="R59" s="492"/>
      <c r="S59" s="493"/>
      <c r="T59" s="493"/>
      <c r="U59" s="493"/>
      <c r="V59" s="493"/>
      <c r="W59" s="493"/>
      <c r="X59" s="493"/>
      <c r="Y59" s="493"/>
      <c r="Z59" s="493"/>
      <c r="AA59" s="493"/>
      <c r="AB59" s="493"/>
      <c r="AC59" s="493"/>
    </row>
    <row r="60" spans="1:29" ht="15" customHeight="1">
      <c r="A60" s="500"/>
      <c r="B60" s="500" t="s">
        <v>2750</v>
      </c>
      <c r="C60" s="500"/>
      <c r="D60" s="500"/>
      <c r="E60" s="500"/>
      <c r="F60" s="500"/>
      <c r="G60" s="500"/>
      <c r="H60" s="501"/>
      <c r="I60" s="502"/>
      <c r="J60" s="502"/>
      <c r="K60" s="502"/>
      <c r="L60" s="1414" t="str">
        <f>IF(第二面!K56="","",第二面!K56)</f>
        <v/>
      </c>
      <c r="M60" s="1414"/>
      <c r="N60" s="1414"/>
      <c r="O60" s="1414"/>
      <c r="P60" s="1414"/>
      <c r="Q60" s="1414"/>
      <c r="R60" s="1414"/>
      <c r="S60" s="1414"/>
      <c r="T60" s="1414"/>
      <c r="U60" s="1414"/>
      <c r="V60" s="1414"/>
      <c r="W60" s="1414"/>
      <c r="X60" s="1414"/>
      <c r="Y60" s="1414"/>
      <c r="Z60" s="1414"/>
      <c r="AA60" s="1414"/>
      <c r="AB60" s="1414"/>
      <c r="AC60" s="1414"/>
    </row>
    <row r="61" spans="1:29" ht="15" customHeight="1"/>
  </sheetData>
  <mergeCells count="94">
    <mergeCell ref="I15:K15"/>
    <mergeCell ref="A1:L1"/>
    <mergeCell ref="I4:I8"/>
    <mergeCell ref="J4:S4"/>
    <mergeCell ref="T4:AC4"/>
    <mergeCell ref="J5:S8"/>
    <mergeCell ref="T5:AC6"/>
    <mergeCell ref="T7:AC8"/>
    <mergeCell ref="A10:AC10"/>
    <mergeCell ref="A11:R11"/>
    <mergeCell ref="H12:AC12"/>
    <mergeCell ref="H13:AC13"/>
    <mergeCell ref="H14:AC14"/>
    <mergeCell ref="H16:AC16"/>
    <mergeCell ref="H17:L17"/>
    <mergeCell ref="J19:L19"/>
    <mergeCell ref="M19:O19"/>
    <mergeCell ref="P19:S19"/>
    <mergeCell ref="T19:V19"/>
    <mergeCell ref="W19:AB19"/>
    <mergeCell ref="H20:AC20"/>
    <mergeCell ref="I21:K21"/>
    <mergeCell ref="L21:P21"/>
    <mergeCell ref="Q21:S21"/>
    <mergeCell ref="T21:W21"/>
    <mergeCell ref="X21:AB21"/>
    <mergeCell ref="H22:AC22"/>
    <mergeCell ref="I23:K23"/>
    <mergeCell ref="H24:AC24"/>
    <mergeCell ref="H25:L25"/>
    <mergeCell ref="J28:L28"/>
    <mergeCell ref="M28:O28"/>
    <mergeCell ref="P28:S28"/>
    <mergeCell ref="T28:V28"/>
    <mergeCell ref="W28:AB28"/>
    <mergeCell ref="H29:AC29"/>
    <mergeCell ref="J30:K30"/>
    <mergeCell ref="L30:P30"/>
    <mergeCell ref="Q30:S30"/>
    <mergeCell ref="T30:W30"/>
    <mergeCell ref="X30:AB30"/>
    <mergeCell ref="J37:L37"/>
    <mergeCell ref="M37:O37"/>
    <mergeCell ref="P37:S37"/>
    <mergeCell ref="T37:V37"/>
    <mergeCell ref="W37:AB37"/>
    <mergeCell ref="H31:AC31"/>
    <mergeCell ref="I32:K32"/>
    <mergeCell ref="H33:AC33"/>
    <mergeCell ref="H34:L34"/>
    <mergeCell ref="L35:AC35"/>
    <mergeCell ref="H38:AC38"/>
    <mergeCell ref="J39:K39"/>
    <mergeCell ref="L39:P39"/>
    <mergeCell ref="Q39:S39"/>
    <mergeCell ref="T39:W39"/>
    <mergeCell ref="X39:AB39"/>
    <mergeCell ref="J45:L45"/>
    <mergeCell ref="M45:O45"/>
    <mergeCell ref="P45:S45"/>
    <mergeCell ref="T45:V45"/>
    <mergeCell ref="W45:AB45"/>
    <mergeCell ref="H40:AC40"/>
    <mergeCell ref="I41:K41"/>
    <mergeCell ref="H42:AC42"/>
    <mergeCell ref="H43:L43"/>
    <mergeCell ref="L44:AC44"/>
    <mergeCell ref="H46:AC46"/>
    <mergeCell ref="J47:K47"/>
    <mergeCell ref="L47:P47"/>
    <mergeCell ref="Q47:S47"/>
    <mergeCell ref="T47:W47"/>
    <mergeCell ref="X47:AB47"/>
    <mergeCell ref="J53:L53"/>
    <mergeCell ref="M53:O53"/>
    <mergeCell ref="P53:S53"/>
    <mergeCell ref="T53:V53"/>
    <mergeCell ref="W53:AB53"/>
    <mergeCell ref="H48:AC48"/>
    <mergeCell ref="I49:K49"/>
    <mergeCell ref="H50:AC50"/>
    <mergeCell ref="H51:L51"/>
    <mergeCell ref="L52:AC52"/>
    <mergeCell ref="H54:AC54"/>
    <mergeCell ref="J55:K55"/>
    <mergeCell ref="L55:P55"/>
    <mergeCell ref="Q55:S55"/>
    <mergeCell ref="T55:W55"/>
    <mergeCell ref="X55:AB55"/>
    <mergeCell ref="H56:AC56"/>
    <mergeCell ref="I57:K57"/>
    <mergeCell ref="H58:AC58"/>
    <mergeCell ref="H59:L59"/>
    <mergeCell ref="L60:AC6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31" ht="15" customHeight="1">
      <c r="A1" s="489" t="s">
        <v>2778</v>
      </c>
      <c r="B1" s="489"/>
      <c r="C1" s="489"/>
      <c r="D1" s="489"/>
      <c r="E1" s="489"/>
      <c r="F1" s="489"/>
      <c r="G1" s="489"/>
      <c r="H1" s="489"/>
      <c r="I1" s="489"/>
      <c r="J1" s="504"/>
      <c r="K1" s="504"/>
      <c r="L1" s="504"/>
      <c r="M1" s="504"/>
      <c r="N1" s="504"/>
      <c r="O1" s="504"/>
      <c r="P1" s="504"/>
      <c r="Q1" s="504"/>
      <c r="R1" s="504"/>
      <c r="S1" s="504"/>
      <c r="T1" s="504"/>
      <c r="U1" s="504"/>
      <c r="V1" s="504"/>
      <c r="W1" s="504"/>
      <c r="X1" s="504"/>
      <c r="Y1" s="504"/>
      <c r="Z1" s="504"/>
      <c r="AA1" s="504"/>
      <c r="AB1" s="504"/>
      <c r="AC1" s="504"/>
    </row>
    <row r="2" spans="1:31" ht="15" customHeight="1">
      <c r="A2" s="490" t="s">
        <v>2779</v>
      </c>
      <c r="B2" s="490"/>
      <c r="C2" s="490"/>
      <c r="D2" s="490"/>
      <c r="E2" s="490"/>
      <c r="F2" s="490"/>
      <c r="G2" s="490"/>
      <c r="H2" s="490"/>
      <c r="I2" s="490"/>
      <c r="J2" s="492"/>
      <c r="K2" s="492"/>
      <c r="L2" s="492"/>
      <c r="M2" s="492"/>
      <c r="N2" s="492"/>
      <c r="O2" s="492"/>
      <c r="P2" s="492"/>
      <c r="Q2" s="492"/>
      <c r="R2" s="492"/>
      <c r="S2" s="492"/>
      <c r="T2" s="492"/>
      <c r="U2" s="493"/>
      <c r="V2" s="493"/>
      <c r="W2" s="493"/>
      <c r="X2" s="493"/>
      <c r="Y2" s="493"/>
      <c r="Z2" s="493"/>
      <c r="AA2" s="493"/>
      <c r="AB2" s="493"/>
      <c r="AC2" s="493"/>
    </row>
    <row r="3" spans="1:31" ht="15" customHeight="1">
      <c r="A3" s="490"/>
      <c r="B3" s="496" t="str">
        <f>'第二面-2'!A3</f>
        <v>□</v>
      </c>
      <c r="C3" s="490" t="s">
        <v>2780</v>
      </c>
      <c r="D3" s="490"/>
      <c r="E3" s="490"/>
      <c r="F3" s="490"/>
      <c r="G3" s="490"/>
      <c r="H3" s="490"/>
      <c r="I3" s="490"/>
      <c r="J3" s="492"/>
      <c r="K3" s="492"/>
      <c r="L3" s="492"/>
      <c r="M3" s="492"/>
      <c r="N3" s="492"/>
      <c r="O3" s="492"/>
      <c r="P3" s="492"/>
      <c r="Q3" s="492"/>
      <c r="R3" s="492"/>
      <c r="S3" s="492"/>
      <c r="T3" s="492"/>
      <c r="U3" s="493"/>
      <c r="V3" s="493"/>
      <c r="W3" s="493"/>
      <c r="X3" s="493"/>
      <c r="Y3" s="493"/>
      <c r="Z3" s="493"/>
      <c r="AA3" s="493"/>
      <c r="AB3" s="493"/>
      <c r="AC3" s="493"/>
    </row>
    <row r="4" spans="1:31" ht="15" customHeight="1">
      <c r="A4" s="490"/>
      <c r="B4" s="490" t="s">
        <v>2781</v>
      </c>
      <c r="C4" s="490"/>
      <c r="D4" s="490"/>
      <c r="E4" s="490"/>
      <c r="F4" s="497"/>
      <c r="G4" s="497"/>
      <c r="H4" s="497"/>
      <c r="I4" s="497"/>
      <c r="J4" s="497"/>
      <c r="K4" s="497"/>
      <c r="L4" s="497"/>
      <c r="M4" s="1413" t="str">
        <f>IF('第二面-2'!M4="","",'第二面-2'!M4)</f>
        <v/>
      </c>
      <c r="N4" s="1413"/>
      <c r="O4" s="1413"/>
      <c r="P4" s="1413"/>
      <c r="Q4" s="1413"/>
      <c r="R4" s="1413"/>
      <c r="S4" s="1413"/>
      <c r="T4" s="1413"/>
      <c r="U4" s="1413"/>
      <c r="V4" s="1413"/>
      <c r="W4" s="1413"/>
      <c r="X4" s="1413"/>
      <c r="Y4" s="1413"/>
      <c r="Z4" s="1413"/>
      <c r="AA4" s="1413"/>
      <c r="AB4" s="1413"/>
      <c r="AC4" s="1413"/>
    </row>
    <row r="5" spans="1:31" ht="15" customHeight="1">
      <c r="A5" s="490"/>
      <c r="B5" s="490" t="s">
        <v>2782</v>
      </c>
      <c r="C5" s="490"/>
      <c r="D5" s="490"/>
      <c r="E5" s="490"/>
      <c r="F5" s="494"/>
      <c r="G5" s="494"/>
      <c r="H5" s="494"/>
      <c r="I5" s="494"/>
      <c r="J5" s="491"/>
      <c r="K5" s="491"/>
      <c r="L5" s="491"/>
      <c r="M5" s="490"/>
      <c r="N5" s="491" t="s">
        <v>2783</v>
      </c>
      <c r="O5" s="1415" t="str">
        <f>IF('第二面-2'!N5="","",'第二面-2'!N5)</f>
        <v/>
      </c>
      <c r="P5" s="1415"/>
      <c r="Q5" s="1415"/>
      <c r="R5" s="1415"/>
      <c r="S5" s="1415"/>
      <c r="T5" s="1415"/>
      <c r="U5" s="490" t="s">
        <v>17</v>
      </c>
      <c r="V5" s="491"/>
      <c r="W5" s="491"/>
      <c r="X5" s="491"/>
      <c r="Y5" s="491"/>
      <c r="Z5" s="491"/>
      <c r="AA5" s="491"/>
      <c r="AB5" s="491"/>
      <c r="AC5" s="491"/>
    </row>
    <row r="6" spans="1:31" ht="15" customHeight="1">
      <c r="A6" s="490"/>
      <c r="B6" s="496" t="str">
        <f>'第二面-2'!A6</f>
        <v>□</v>
      </c>
      <c r="C6" s="490" t="s">
        <v>2784</v>
      </c>
      <c r="D6" s="490"/>
      <c r="E6" s="490"/>
      <c r="F6" s="490"/>
      <c r="G6" s="490"/>
      <c r="H6" s="490"/>
      <c r="I6" s="490"/>
      <c r="J6" s="492"/>
      <c r="K6" s="492"/>
      <c r="L6" s="492"/>
      <c r="M6" s="492"/>
      <c r="N6" s="492"/>
      <c r="O6" s="492"/>
      <c r="P6" s="492"/>
      <c r="Q6" s="492"/>
      <c r="R6" s="492"/>
      <c r="S6" s="492"/>
      <c r="T6" s="492"/>
      <c r="U6" s="493"/>
      <c r="V6" s="493"/>
      <c r="W6" s="493"/>
      <c r="X6" s="493"/>
      <c r="Y6" s="493"/>
      <c r="Z6" s="493"/>
      <c r="AA6" s="493"/>
      <c r="AB6" s="493"/>
      <c r="AC6" s="493"/>
    </row>
    <row r="7" spans="1:31" ht="15" customHeight="1">
      <c r="A7" s="490"/>
      <c r="B7" s="490" t="s">
        <v>2781</v>
      </c>
      <c r="C7" s="490"/>
      <c r="D7" s="490"/>
      <c r="E7" s="490"/>
      <c r="F7" s="497"/>
      <c r="G7" s="497"/>
      <c r="H7" s="497"/>
      <c r="I7" s="497"/>
      <c r="J7" s="497"/>
      <c r="K7" s="497"/>
      <c r="L7" s="497"/>
      <c r="M7" s="1413" t="str">
        <f>IF('第二面-2'!M7="","",'第二面-2'!M7)</f>
        <v/>
      </c>
      <c r="N7" s="1413"/>
      <c r="O7" s="1413"/>
      <c r="P7" s="1413"/>
      <c r="Q7" s="1413"/>
      <c r="R7" s="1413"/>
      <c r="S7" s="1413"/>
      <c r="T7" s="1413"/>
      <c r="U7" s="1413"/>
      <c r="V7" s="1413"/>
      <c r="W7" s="1413"/>
      <c r="X7" s="1413"/>
      <c r="Y7" s="1413"/>
      <c r="Z7" s="1413"/>
      <c r="AA7" s="1413"/>
      <c r="AB7" s="1413"/>
      <c r="AC7" s="1413"/>
    </row>
    <row r="8" spans="1:31" ht="15" customHeight="1">
      <c r="A8" s="490"/>
      <c r="B8" s="490" t="s">
        <v>2782</v>
      </c>
      <c r="C8" s="490"/>
      <c r="D8" s="490"/>
      <c r="E8" s="490"/>
      <c r="F8" s="494"/>
      <c r="G8" s="494"/>
      <c r="H8" s="494"/>
      <c r="I8" s="494"/>
      <c r="J8" s="491"/>
      <c r="K8" s="491"/>
      <c r="L8" s="491"/>
      <c r="M8" s="490"/>
      <c r="N8" s="491" t="s">
        <v>2783</v>
      </c>
      <c r="O8" s="1415" t="str">
        <f>IF('第二面-2'!N8="","",'第二面-2'!N8)</f>
        <v/>
      </c>
      <c r="P8" s="1415"/>
      <c r="Q8" s="1415"/>
      <c r="R8" s="1415"/>
      <c r="S8" s="1415"/>
      <c r="T8" s="1415"/>
      <c r="U8" s="490" t="s">
        <v>17</v>
      </c>
      <c r="V8" s="491"/>
      <c r="W8" s="491"/>
      <c r="X8" s="491"/>
      <c r="Y8" s="491"/>
      <c r="Z8" s="491"/>
      <c r="AA8" s="491"/>
      <c r="AB8" s="491"/>
      <c r="AC8" s="491"/>
    </row>
    <row r="9" spans="1:31" ht="15" customHeight="1">
      <c r="A9" s="490"/>
      <c r="B9" s="496" t="str">
        <f>'第二面-2'!A9</f>
        <v>□</v>
      </c>
      <c r="C9" s="490" t="s">
        <v>2785</v>
      </c>
      <c r="D9" s="490"/>
      <c r="E9" s="490"/>
      <c r="F9" s="490"/>
      <c r="G9" s="490"/>
      <c r="H9" s="490"/>
      <c r="I9" s="490"/>
      <c r="J9" s="492"/>
      <c r="K9" s="492"/>
      <c r="L9" s="492"/>
      <c r="M9" s="492"/>
      <c r="N9" s="492"/>
      <c r="O9" s="490"/>
      <c r="P9" s="490"/>
      <c r="Q9" s="490"/>
      <c r="R9" s="490"/>
      <c r="S9" s="490"/>
      <c r="T9" s="490"/>
      <c r="U9" s="493"/>
      <c r="V9" s="493"/>
      <c r="W9" s="493"/>
      <c r="X9" s="493"/>
      <c r="Y9" s="493"/>
      <c r="Z9" s="493"/>
      <c r="AA9" s="493"/>
      <c r="AB9" s="493"/>
      <c r="AC9" s="493"/>
    </row>
    <row r="10" spans="1:31" s="507" customFormat="1" ht="15" customHeight="1">
      <c r="A10" s="490"/>
      <c r="B10" s="490" t="s">
        <v>2781</v>
      </c>
      <c r="C10" s="490"/>
      <c r="D10" s="490"/>
      <c r="E10" s="490"/>
      <c r="F10" s="497"/>
      <c r="G10" s="497"/>
      <c r="H10" s="497"/>
      <c r="I10" s="497"/>
      <c r="J10" s="497"/>
      <c r="K10" s="497"/>
      <c r="L10" s="497"/>
      <c r="M10" s="1413" t="str">
        <f>IF('第二面-2'!M10="","",'第二面-2'!M10)</f>
        <v/>
      </c>
      <c r="N10" s="1413"/>
      <c r="O10" s="1413"/>
      <c r="P10" s="1413"/>
      <c r="Q10" s="1413"/>
      <c r="R10" s="1413"/>
      <c r="S10" s="1413"/>
      <c r="T10" s="1413"/>
      <c r="U10" s="1413"/>
      <c r="V10" s="1413"/>
      <c r="W10" s="1413"/>
      <c r="X10" s="1413"/>
      <c r="Y10" s="1413"/>
      <c r="Z10" s="1413"/>
      <c r="AA10" s="1413"/>
      <c r="AB10" s="1413"/>
      <c r="AC10" s="1413"/>
      <c r="AD10" s="506"/>
      <c r="AE10" s="506"/>
    </row>
    <row r="11" spans="1:31" s="507" customFormat="1" ht="15" customHeight="1">
      <c r="A11" s="490"/>
      <c r="B11" s="490" t="s">
        <v>2786</v>
      </c>
      <c r="C11" s="490"/>
      <c r="D11" s="490"/>
      <c r="E11" s="490"/>
      <c r="F11" s="494"/>
      <c r="G11" s="494"/>
      <c r="H11" s="494"/>
      <c r="I11" s="494"/>
      <c r="J11" s="491"/>
      <c r="K11" s="491"/>
      <c r="L11" s="491"/>
      <c r="M11" s="490"/>
      <c r="N11" s="491" t="s">
        <v>2783</v>
      </c>
      <c r="O11" s="1415" t="str">
        <f>IF('第二面-2'!N11="","",'第二面-2'!N11)</f>
        <v/>
      </c>
      <c r="P11" s="1415"/>
      <c r="Q11" s="1415"/>
      <c r="R11" s="1415"/>
      <c r="S11" s="1415"/>
      <c r="T11" s="1415"/>
      <c r="U11" s="490" t="s">
        <v>17</v>
      </c>
      <c r="V11" s="491"/>
      <c r="W11" s="491"/>
      <c r="X11" s="491"/>
      <c r="Y11" s="491"/>
      <c r="Z11" s="491"/>
      <c r="AA11" s="491"/>
      <c r="AB11" s="491"/>
      <c r="AC11" s="491"/>
      <c r="AD11" s="508"/>
      <c r="AE11" s="508"/>
    </row>
    <row r="12" spans="1:31" s="507" customFormat="1" ht="15" customHeight="1">
      <c r="A12" s="490"/>
      <c r="B12" s="490" t="s">
        <v>2781</v>
      </c>
      <c r="C12" s="490"/>
      <c r="D12" s="490"/>
      <c r="E12" s="490"/>
      <c r="F12" s="497"/>
      <c r="G12" s="497"/>
      <c r="H12" s="497"/>
      <c r="I12" s="497"/>
      <c r="J12" s="497"/>
      <c r="K12" s="497"/>
      <c r="L12" s="497"/>
      <c r="M12" s="1413" t="str">
        <f>IF('第二面-2'!M12="","",'第二面-2'!M12)</f>
        <v/>
      </c>
      <c r="N12" s="1413"/>
      <c r="O12" s="1413"/>
      <c r="P12" s="1413"/>
      <c r="Q12" s="1413"/>
      <c r="R12" s="1413"/>
      <c r="S12" s="1413"/>
      <c r="T12" s="1413"/>
      <c r="U12" s="1413"/>
      <c r="V12" s="1413"/>
      <c r="W12" s="1413"/>
      <c r="X12" s="1413"/>
      <c r="Y12" s="1413"/>
      <c r="Z12" s="1413"/>
      <c r="AA12" s="1413"/>
      <c r="AB12" s="1413"/>
      <c r="AC12" s="1413"/>
      <c r="AD12" s="508"/>
      <c r="AE12" s="508"/>
    </row>
    <row r="13" spans="1:31" s="507" customFormat="1" ht="15" customHeight="1">
      <c r="A13" s="490"/>
      <c r="B13" s="490" t="s">
        <v>2786</v>
      </c>
      <c r="C13" s="490"/>
      <c r="D13" s="490"/>
      <c r="E13" s="490"/>
      <c r="F13" s="494"/>
      <c r="G13" s="494"/>
      <c r="H13" s="494"/>
      <c r="I13" s="494"/>
      <c r="J13" s="491"/>
      <c r="K13" s="491"/>
      <c r="L13" s="491"/>
      <c r="M13" s="490"/>
      <c r="N13" s="491" t="s">
        <v>2783</v>
      </c>
      <c r="O13" s="1415" t="str">
        <f>IF('第二面-2'!N13="","",'第二面-2'!N13)</f>
        <v/>
      </c>
      <c r="P13" s="1415"/>
      <c r="Q13" s="1415"/>
      <c r="R13" s="1415"/>
      <c r="S13" s="1415"/>
      <c r="T13" s="1415"/>
      <c r="U13" s="490" t="s">
        <v>17</v>
      </c>
      <c r="V13" s="491"/>
      <c r="W13" s="491"/>
      <c r="X13" s="491"/>
      <c r="Y13" s="491"/>
      <c r="Z13" s="491"/>
      <c r="AA13" s="491"/>
      <c r="AB13" s="491"/>
      <c r="AC13" s="491"/>
      <c r="AD13" s="509"/>
      <c r="AE13" s="509"/>
    </row>
    <row r="14" spans="1:31" s="507" customFormat="1" ht="15" customHeight="1">
      <c r="A14" s="490"/>
      <c r="B14" s="490" t="s">
        <v>2781</v>
      </c>
      <c r="C14" s="490"/>
      <c r="D14" s="490"/>
      <c r="E14" s="490"/>
      <c r="F14" s="497"/>
      <c r="G14" s="497"/>
      <c r="H14" s="497"/>
      <c r="I14" s="497"/>
      <c r="J14" s="497"/>
      <c r="K14" s="497"/>
      <c r="L14" s="497"/>
      <c r="M14" s="1413" t="str">
        <f>IF('第二面-2'!M14="","",'第二面-2'!M14)</f>
        <v/>
      </c>
      <c r="N14" s="1413"/>
      <c r="O14" s="1413"/>
      <c r="P14" s="1413"/>
      <c r="Q14" s="1413"/>
      <c r="R14" s="1413"/>
      <c r="S14" s="1413"/>
      <c r="T14" s="1413"/>
      <c r="U14" s="1413"/>
      <c r="V14" s="1413"/>
      <c r="W14" s="1413"/>
      <c r="X14" s="1413"/>
      <c r="Y14" s="1413"/>
      <c r="Z14" s="1413"/>
      <c r="AA14" s="1413"/>
      <c r="AB14" s="1413"/>
      <c r="AC14" s="1413"/>
      <c r="AD14" s="510"/>
      <c r="AE14" s="511"/>
    </row>
    <row r="15" spans="1:31" s="507" customFormat="1" ht="15" customHeight="1">
      <c r="A15" s="490"/>
      <c r="B15" s="490" t="s">
        <v>2786</v>
      </c>
      <c r="C15" s="490"/>
      <c r="D15" s="490"/>
      <c r="E15" s="490"/>
      <c r="F15" s="494"/>
      <c r="G15" s="494"/>
      <c r="H15" s="494"/>
      <c r="I15" s="494"/>
      <c r="J15" s="491"/>
      <c r="K15" s="491"/>
      <c r="L15" s="491"/>
      <c r="M15" s="490"/>
      <c r="N15" s="491" t="s">
        <v>2783</v>
      </c>
      <c r="O15" s="1415" t="str">
        <f>IF('第二面-2'!N15="","",'第二面-2'!N15)</f>
        <v/>
      </c>
      <c r="P15" s="1415"/>
      <c r="Q15" s="1415"/>
      <c r="R15" s="1415"/>
      <c r="S15" s="1415"/>
      <c r="T15" s="1415"/>
      <c r="U15" s="490" t="s">
        <v>17</v>
      </c>
      <c r="V15" s="491"/>
      <c r="W15" s="491"/>
      <c r="X15" s="491"/>
      <c r="Y15" s="491"/>
      <c r="Z15" s="491"/>
      <c r="AA15" s="491"/>
      <c r="AB15" s="491"/>
      <c r="AC15" s="491"/>
      <c r="AD15" s="508"/>
      <c r="AE15" s="508"/>
    </row>
    <row r="16" spans="1:31" s="507" customFormat="1" ht="15" customHeight="1">
      <c r="A16" s="490"/>
      <c r="B16" s="496" t="str">
        <f>'第二面-2'!A16</f>
        <v>□</v>
      </c>
      <c r="C16" s="490" t="s">
        <v>2787</v>
      </c>
      <c r="D16" s="490"/>
      <c r="E16" s="490"/>
      <c r="F16" s="490"/>
      <c r="G16" s="490"/>
      <c r="H16" s="490"/>
      <c r="I16" s="490"/>
      <c r="J16" s="492"/>
      <c r="K16" s="492"/>
      <c r="L16" s="492"/>
      <c r="M16" s="492"/>
      <c r="N16" s="492"/>
      <c r="O16" s="492"/>
      <c r="P16" s="492"/>
      <c r="Q16" s="492"/>
      <c r="R16" s="492"/>
      <c r="S16" s="492"/>
      <c r="T16" s="492"/>
      <c r="U16" s="493"/>
      <c r="V16" s="493"/>
      <c r="W16" s="493"/>
      <c r="X16" s="493"/>
      <c r="Y16" s="493"/>
      <c r="Z16" s="493"/>
      <c r="AA16" s="493"/>
      <c r="AB16" s="493"/>
      <c r="AC16" s="493"/>
      <c r="AD16" s="509"/>
      <c r="AE16" s="509"/>
    </row>
    <row r="17" spans="1:31" s="507" customFormat="1" ht="15" customHeight="1">
      <c r="A17" s="490"/>
      <c r="B17" s="490" t="s">
        <v>2781</v>
      </c>
      <c r="C17" s="490"/>
      <c r="D17" s="490"/>
      <c r="E17" s="490"/>
      <c r="F17" s="497"/>
      <c r="G17" s="497"/>
      <c r="H17" s="497"/>
      <c r="I17" s="497"/>
      <c r="J17" s="497"/>
      <c r="K17" s="497"/>
      <c r="L17" s="497"/>
      <c r="M17" s="1413" t="str">
        <f>IF('第二面-2'!M17="","",'第二面-2'!M17)</f>
        <v/>
      </c>
      <c r="N17" s="1413"/>
      <c r="O17" s="1413"/>
      <c r="P17" s="1413"/>
      <c r="Q17" s="1413"/>
      <c r="R17" s="1413"/>
      <c r="S17" s="1413"/>
      <c r="T17" s="1413"/>
      <c r="U17" s="1413"/>
      <c r="V17" s="1413"/>
      <c r="W17" s="1413"/>
      <c r="X17" s="1413"/>
      <c r="Y17" s="1413"/>
      <c r="Z17" s="1413"/>
      <c r="AA17" s="1413"/>
      <c r="AB17" s="1413"/>
      <c r="AC17" s="1413"/>
      <c r="AD17" s="510"/>
      <c r="AE17" s="511"/>
    </row>
    <row r="18" spans="1:31" s="507" customFormat="1" ht="15" customHeight="1">
      <c r="A18" s="490"/>
      <c r="B18" s="490" t="s">
        <v>2786</v>
      </c>
      <c r="C18" s="490"/>
      <c r="D18" s="490"/>
      <c r="E18" s="490"/>
      <c r="F18" s="494"/>
      <c r="G18" s="494"/>
      <c r="H18" s="494"/>
      <c r="I18" s="494"/>
      <c r="J18" s="491"/>
      <c r="K18" s="491"/>
      <c r="L18" s="491"/>
      <c r="M18" s="490"/>
      <c r="N18" s="491" t="s">
        <v>2783</v>
      </c>
      <c r="O18" s="1415" t="str">
        <f>IF('第二面-2'!N18="","",'第二面-2'!N18)</f>
        <v/>
      </c>
      <c r="P18" s="1415"/>
      <c r="Q18" s="1415"/>
      <c r="R18" s="1415"/>
      <c r="S18" s="1415"/>
      <c r="T18" s="1415"/>
      <c r="U18" s="490" t="s">
        <v>17</v>
      </c>
      <c r="V18" s="491"/>
      <c r="W18" s="491"/>
      <c r="X18" s="491"/>
      <c r="Y18" s="491"/>
      <c r="Z18" s="491"/>
      <c r="AA18" s="491"/>
      <c r="AB18" s="491"/>
      <c r="AC18" s="491"/>
      <c r="AD18" s="508"/>
      <c r="AE18" s="508"/>
    </row>
    <row r="19" spans="1:31" s="507" customFormat="1" ht="15" customHeight="1">
      <c r="A19" s="490"/>
      <c r="B19" s="490" t="s">
        <v>2781</v>
      </c>
      <c r="C19" s="490"/>
      <c r="D19" s="490"/>
      <c r="E19" s="490"/>
      <c r="F19" s="497"/>
      <c r="G19" s="497"/>
      <c r="H19" s="497"/>
      <c r="I19" s="497"/>
      <c r="J19" s="497"/>
      <c r="K19" s="497"/>
      <c r="L19" s="497"/>
      <c r="M19" s="1413" t="str">
        <f>IF('第二面-2'!M19="","",'第二面-2'!M19)</f>
        <v/>
      </c>
      <c r="N19" s="1413"/>
      <c r="O19" s="1413"/>
      <c r="P19" s="1413"/>
      <c r="Q19" s="1413"/>
      <c r="R19" s="1413"/>
      <c r="S19" s="1413"/>
      <c r="T19" s="1413"/>
      <c r="U19" s="1413"/>
      <c r="V19" s="1413"/>
      <c r="W19" s="1413"/>
      <c r="X19" s="1413"/>
      <c r="Y19" s="1413"/>
      <c r="Z19" s="1413"/>
      <c r="AA19" s="1413"/>
      <c r="AB19" s="1413"/>
      <c r="AC19" s="1413"/>
      <c r="AD19" s="509"/>
      <c r="AE19" s="509"/>
    </row>
    <row r="20" spans="1:31" s="507" customFormat="1" ht="15" customHeight="1">
      <c r="A20" s="490"/>
      <c r="B20" s="490" t="s">
        <v>2786</v>
      </c>
      <c r="C20" s="490"/>
      <c r="D20" s="490"/>
      <c r="E20" s="490"/>
      <c r="F20" s="494"/>
      <c r="G20" s="494"/>
      <c r="H20" s="494"/>
      <c r="I20" s="494"/>
      <c r="J20" s="491"/>
      <c r="K20" s="491"/>
      <c r="L20" s="491"/>
      <c r="M20" s="490"/>
      <c r="N20" s="491" t="s">
        <v>2783</v>
      </c>
      <c r="O20" s="1415" t="str">
        <f>IF('第二面-2'!N20="","",'第二面-2'!N20)</f>
        <v/>
      </c>
      <c r="P20" s="1415"/>
      <c r="Q20" s="1415"/>
      <c r="R20" s="1415"/>
      <c r="S20" s="1415"/>
      <c r="T20" s="1415"/>
      <c r="U20" s="490" t="s">
        <v>17</v>
      </c>
      <c r="V20" s="491"/>
      <c r="W20" s="491"/>
      <c r="X20" s="491"/>
      <c r="Y20" s="491"/>
      <c r="Z20" s="491"/>
      <c r="AA20" s="491"/>
      <c r="AB20" s="491"/>
      <c r="AC20" s="491"/>
      <c r="AD20" s="510"/>
      <c r="AE20" s="511"/>
    </row>
    <row r="21" spans="1:31" s="507" customFormat="1" ht="15" customHeight="1">
      <c r="A21" s="490"/>
      <c r="B21" s="490" t="s">
        <v>2781</v>
      </c>
      <c r="C21" s="490"/>
      <c r="D21" s="490"/>
      <c r="E21" s="490"/>
      <c r="F21" s="497"/>
      <c r="G21" s="497"/>
      <c r="H21" s="497"/>
      <c r="I21" s="497"/>
      <c r="J21" s="497"/>
      <c r="K21" s="497"/>
      <c r="L21" s="497"/>
      <c r="M21" s="1413" t="str">
        <f>IF('第二面-2'!M21="","",'第二面-2'!M21)</f>
        <v/>
      </c>
      <c r="N21" s="1413"/>
      <c r="O21" s="1413"/>
      <c r="P21" s="1413"/>
      <c r="Q21" s="1413"/>
      <c r="R21" s="1413"/>
      <c r="S21" s="1413"/>
      <c r="T21" s="1413"/>
      <c r="U21" s="1413"/>
      <c r="V21" s="1413"/>
      <c r="W21" s="1413"/>
      <c r="X21" s="1413"/>
      <c r="Y21" s="1413"/>
      <c r="Z21" s="1413"/>
      <c r="AA21" s="1413"/>
      <c r="AB21" s="1413"/>
      <c r="AC21" s="1413"/>
      <c r="AD21" s="509"/>
      <c r="AE21" s="509"/>
    </row>
    <row r="22" spans="1:31" s="507" customFormat="1" ht="15" customHeight="1">
      <c r="A22" s="490"/>
      <c r="B22" s="490" t="s">
        <v>2786</v>
      </c>
      <c r="C22" s="490"/>
      <c r="D22" s="490"/>
      <c r="E22" s="490"/>
      <c r="F22" s="494"/>
      <c r="G22" s="494"/>
      <c r="H22" s="494"/>
      <c r="I22" s="494"/>
      <c r="J22" s="491"/>
      <c r="K22" s="491"/>
      <c r="L22" s="491"/>
      <c r="M22" s="490"/>
      <c r="N22" s="491" t="s">
        <v>2783</v>
      </c>
      <c r="O22" s="1415" t="str">
        <f>IF('第二面-2'!N22="","",'第二面-2'!N22)</f>
        <v/>
      </c>
      <c r="P22" s="1415"/>
      <c r="Q22" s="1415"/>
      <c r="R22" s="1415"/>
      <c r="S22" s="1415"/>
      <c r="T22" s="1415"/>
      <c r="U22" s="490" t="s">
        <v>17</v>
      </c>
      <c r="V22" s="491"/>
      <c r="W22" s="491"/>
      <c r="X22" s="491"/>
      <c r="Y22" s="491"/>
      <c r="Z22" s="491"/>
      <c r="AA22" s="491"/>
      <c r="AB22" s="491"/>
      <c r="AC22" s="491"/>
      <c r="AD22" s="510"/>
      <c r="AE22" s="511"/>
    </row>
    <row r="23" spans="1:31" s="507" customFormat="1" ht="15" customHeight="1">
      <c r="A23" s="512" t="s">
        <v>2788</v>
      </c>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0"/>
      <c r="AE23" s="511"/>
    </row>
    <row r="24" spans="1:31" s="507" customFormat="1" ht="15" customHeight="1">
      <c r="A24" s="513"/>
      <c r="B24" s="513" t="s">
        <v>2789</v>
      </c>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08"/>
      <c r="AE24" s="508"/>
    </row>
    <row r="25" spans="1:31" s="507" customFormat="1" ht="15" customHeight="1">
      <c r="A25" s="513"/>
      <c r="B25" s="513" t="s">
        <v>2790</v>
      </c>
      <c r="C25" s="513"/>
      <c r="D25" s="513"/>
      <c r="E25" s="513"/>
      <c r="F25" s="513"/>
      <c r="G25" s="513"/>
      <c r="H25" s="1458" t="str">
        <f>IF('第二面-2'!K25="","",'第二面-2'!K25)</f>
        <v/>
      </c>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509"/>
      <c r="AE25" s="509"/>
    </row>
    <row r="26" spans="1:31" s="507" customFormat="1" ht="15" customHeight="1">
      <c r="A26" s="513"/>
      <c r="B26" s="513" t="s">
        <v>2791</v>
      </c>
      <c r="C26" s="513"/>
      <c r="D26" s="513"/>
      <c r="E26" s="513"/>
      <c r="F26" s="513"/>
      <c r="G26" s="513"/>
      <c r="H26" s="1458" t="str">
        <f>IF('第二面-2'!K26="","",'第二面-2'!K26)</f>
        <v/>
      </c>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510"/>
      <c r="AE26" s="511"/>
    </row>
    <row r="27" spans="1:31" s="507" customFormat="1" ht="15" customHeight="1">
      <c r="A27" s="513"/>
      <c r="B27" s="513" t="s">
        <v>2738</v>
      </c>
      <c r="C27" s="513"/>
      <c r="D27" s="513"/>
      <c r="E27" s="513"/>
      <c r="F27" s="513"/>
      <c r="G27" s="513"/>
      <c r="H27" s="513"/>
      <c r="I27" s="1461" t="str">
        <f>IF('第二面-2'!K27="","",'第二面-2'!K27)</f>
        <v/>
      </c>
      <c r="J27" s="1462"/>
      <c r="K27" s="1462"/>
      <c r="L27" s="515"/>
      <c r="M27" s="515"/>
      <c r="N27" s="515"/>
      <c r="O27" s="513"/>
      <c r="P27" s="513"/>
      <c r="Q27" s="513"/>
      <c r="R27" s="513"/>
      <c r="S27" s="513"/>
      <c r="T27" s="513"/>
      <c r="U27" s="513"/>
      <c r="V27" s="513"/>
      <c r="W27" s="513"/>
      <c r="X27" s="513"/>
      <c r="Y27" s="513"/>
      <c r="Z27" s="513"/>
      <c r="AA27" s="513"/>
      <c r="AB27" s="513"/>
      <c r="AC27" s="513"/>
      <c r="AD27" s="509"/>
      <c r="AE27" s="509"/>
    </row>
    <row r="28" spans="1:31" s="507" customFormat="1" ht="15" customHeight="1">
      <c r="A28" s="513"/>
      <c r="B28" s="513" t="s">
        <v>2792</v>
      </c>
      <c r="C28" s="513"/>
      <c r="D28" s="513"/>
      <c r="E28" s="513"/>
      <c r="F28" s="513"/>
      <c r="G28" s="513"/>
      <c r="H28" s="1458" t="str">
        <f>IF('第二面-2'!K28="","",'第二面-2'!K28)</f>
        <v/>
      </c>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510"/>
      <c r="AE28" s="511"/>
    </row>
    <row r="29" spans="1:31" s="507" customFormat="1" ht="15" customHeight="1">
      <c r="A29" s="513"/>
      <c r="B29" s="513" t="s">
        <v>2740</v>
      </c>
      <c r="C29" s="513"/>
      <c r="D29" s="513"/>
      <c r="E29" s="513"/>
      <c r="F29" s="513"/>
      <c r="G29" s="513"/>
      <c r="H29" s="1463" t="str">
        <f>IF('第二面-2'!K29="","",'第二面-2'!K29)</f>
        <v/>
      </c>
      <c r="I29" s="1463"/>
      <c r="J29" s="1463"/>
      <c r="K29" s="1463"/>
      <c r="L29" s="1463"/>
      <c r="M29" s="516"/>
      <c r="N29" s="516"/>
      <c r="O29" s="516"/>
      <c r="P29" s="516"/>
      <c r="Q29" s="516"/>
      <c r="R29" s="516"/>
      <c r="S29" s="517"/>
      <c r="T29" s="517"/>
      <c r="U29" s="517"/>
      <c r="V29" s="517"/>
      <c r="W29" s="517"/>
      <c r="X29" s="517"/>
      <c r="Y29" s="517"/>
      <c r="Z29" s="517"/>
      <c r="AA29" s="517"/>
      <c r="AB29" s="517"/>
      <c r="AC29" s="517"/>
      <c r="AD29" s="509"/>
      <c r="AE29" s="509"/>
    </row>
    <row r="30" spans="1:31" s="507" customFormat="1" ht="15" customHeight="1">
      <c r="A30" s="513"/>
      <c r="B30" s="513" t="s">
        <v>2793</v>
      </c>
      <c r="C30" s="513"/>
      <c r="D30" s="513"/>
      <c r="E30" s="513"/>
      <c r="F30" s="513"/>
      <c r="G30" s="513"/>
      <c r="H30" s="1463" t="str">
        <f>IF('第二面-2'!K30="","",'第二面-2'!K30)</f>
        <v/>
      </c>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510"/>
      <c r="AE30" s="511"/>
    </row>
    <row r="31" spans="1:31" s="507" customFormat="1" ht="15" customHeight="1">
      <c r="A31" s="518"/>
      <c r="B31" s="518" t="s">
        <v>2794</v>
      </c>
      <c r="C31" s="518"/>
      <c r="D31" s="518"/>
      <c r="E31" s="518"/>
      <c r="F31" s="518"/>
      <c r="G31" s="518"/>
      <c r="H31" s="519"/>
      <c r="I31" s="519"/>
      <c r="J31" s="518"/>
      <c r="K31" s="1459" t="str">
        <f>IF('第二面-2'!K31="","",'第二面-2'!K31)</f>
        <v/>
      </c>
      <c r="L31" s="1459"/>
      <c r="M31" s="1459"/>
      <c r="N31" s="1459"/>
      <c r="O31" s="1459"/>
      <c r="P31" s="1459"/>
      <c r="Q31" s="1459"/>
      <c r="R31" s="1459"/>
      <c r="S31" s="1459"/>
      <c r="T31" s="1459"/>
      <c r="U31" s="1459"/>
      <c r="V31" s="1459"/>
      <c r="W31" s="1459"/>
      <c r="X31" s="1459"/>
      <c r="Y31" s="1459"/>
      <c r="Z31" s="1459"/>
      <c r="AA31" s="1459"/>
      <c r="AB31" s="1459"/>
      <c r="AC31" s="1459"/>
      <c r="AD31" s="520"/>
      <c r="AE31" s="520"/>
    </row>
    <row r="32" spans="1:31" s="521" customFormat="1" ht="15" customHeight="1">
      <c r="A32" s="513"/>
      <c r="B32" s="513" t="s">
        <v>2795</v>
      </c>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row>
    <row r="33" spans="1:29" s="521" customFormat="1" ht="15" customHeight="1">
      <c r="A33" s="513"/>
      <c r="B33" s="513" t="s">
        <v>2790</v>
      </c>
      <c r="C33" s="513"/>
      <c r="D33" s="513"/>
      <c r="E33" s="513"/>
      <c r="F33" s="513"/>
      <c r="G33" s="513"/>
      <c r="H33" s="1458" t="str">
        <f>IF('第二面-2'!K33="","",'第二面-2'!K33)</f>
        <v/>
      </c>
      <c r="I33" s="1458"/>
      <c r="J33" s="1458"/>
      <c r="K33" s="1458"/>
      <c r="L33" s="1458"/>
      <c r="M33" s="1458"/>
      <c r="N33" s="1458"/>
      <c r="O33" s="1458"/>
      <c r="P33" s="1458"/>
      <c r="Q33" s="1458"/>
      <c r="R33" s="1458"/>
      <c r="S33" s="1458"/>
      <c r="T33" s="1458"/>
      <c r="U33" s="1458"/>
      <c r="V33" s="1458"/>
      <c r="W33" s="1458"/>
      <c r="X33" s="1458"/>
      <c r="Y33" s="1458"/>
      <c r="Z33" s="1458"/>
      <c r="AA33" s="1458"/>
      <c r="AB33" s="1458"/>
      <c r="AC33" s="1458"/>
    </row>
    <row r="34" spans="1:29" s="521" customFormat="1" ht="15" customHeight="1">
      <c r="A34" s="513"/>
      <c r="B34" s="513" t="s">
        <v>2791</v>
      </c>
      <c r="C34" s="513"/>
      <c r="D34" s="513"/>
      <c r="E34" s="513"/>
      <c r="F34" s="513"/>
      <c r="G34" s="513"/>
      <c r="H34" s="1458" t="str">
        <f>IF('第二面-2'!K34="","",'第二面-2'!K34)</f>
        <v/>
      </c>
      <c r="I34" s="1458"/>
      <c r="J34" s="1458"/>
      <c r="K34" s="1458"/>
      <c r="L34" s="1458"/>
      <c r="M34" s="1458"/>
      <c r="N34" s="1458"/>
      <c r="O34" s="1458"/>
      <c r="P34" s="1458"/>
      <c r="Q34" s="1458"/>
      <c r="R34" s="1458"/>
      <c r="S34" s="1458"/>
      <c r="T34" s="1458"/>
      <c r="U34" s="1458"/>
      <c r="V34" s="1458"/>
      <c r="W34" s="1458"/>
      <c r="X34" s="1458"/>
      <c r="Y34" s="1458"/>
      <c r="Z34" s="1458"/>
      <c r="AA34" s="1458"/>
      <c r="AB34" s="1458"/>
      <c r="AC34" s="1458"/>
    </row>
    <row r="35" spans="1:29" s="521" customFormat="1" ht="15" customHeight="1">
      <c r="A35" s="513"/>
      <c r="B35" s="513" t="s">
        <v>2738</v>
      </c>
      <c r="C35" s="513"/>
      <c r="D35" s="513"/>
      <c r="E35" s="513"/>
      <c r="F35" s="513"/>
      <c r="G35" s="513"/>
      <c r="H35" s="513"/>
      <c r="I35" s="1461" t="str">
        <f>IF('第二面-2'!K35="","",'第二面-2'!K35)</f>
        <v/>
      </c>
      <c r="J35" s="1462"/>
      <c r="K35" s="1462"/>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2792</v>
      </c>
      <c r="C36" s="513"/>
      <c r="D36" s="513"/>
      <c r="E36" s="513"/>
      <c r="F36" s="513"/>
      <c r="G36" s="513"/>
      <c r="H36" s="1458" t="str">
        <f>IF('第二面-2'!K36="","",'第二面-2'!K36)</f>
        <v/>
      </c>
      <c r="I36" s="1458"/>
      <c r="J36" s="1458"/>
      <c r="K36" s="1458"/>
      <c r="L36" s="1458"/>
      <c r="M36" s="1458"/>
      <c r="N36" s="1458"/>
      <c r="O36" s="1458"/>
      <c r="P36" s="1458"/>
      <c r="Q36" s="1458"/>
      <c r="R36" s="1458"/>
      <c r="S36" s="1458"/>
      <c r="T36" s="1458"/>
      <c r="U36" s="1458"/>
      <c r="V36" s="1458"/>
      <c r="W36" s="1458"/>
      <c r="X36" s="1458"/>
      <c r="Y36" s="1458"/>
      <c r="Z36" s="1458"/>
      <c r="AA36" s="1458"/>
      <c r="AB36" s="1458"/>
      <c r="AC36" s="1458"/>
    </row>
    <row r="37" spans="1:29" s="521" customFormat="1" ht="15" customHeight="1">
      <c r="A37" s="513"/>
      <c r="B37" s="513" t="s">
        <v>2740</v>
      </c>
      <c r="C37" s="513"/>
      <c r="D37" s="513"/>
      <c r="E37" s="513"/>
      <c r="F37" s="513"/>
      <c r="G37" s="513"/>
      <c r="H37" s="1463" t="str">
        <f>IF('第二面-2'!K37="","",'第二面-2'!K37)</f>
        <v/>
      </c>
      <c r="I37" s="1463"/>
      <c r="J37" s="1463"/>
      <c r="K37" s="1463"/>
      <c r="L37" s="1463"/>
      <c r="M37" s="516"/>
      <c r="N37" s="516"/>
      <c r="O37" s="516"/>
      <c r="P37" s="516"/>
      <c r="Q37" s="516"/>
      <c r="R37" s="516"/>
      <c r="S37" s="517"/>
      <c r="T37" s="517"/>
      <c r="U37" s="517"/>
      <c r="V37" s="517"/>
      <c r="W37" s="517"/>
      <c r="X37" s="517"/>
      <c r="Y37" s="517"/>
      <c r="Z37" s="517"/>
      <c r="AA37" s="517"/>
      <c r="AB37" s="517"/>
      <c r="AC37" s="517"/>
    </row>
    <row r="38" spans="1:29" s="521" customFormat="1" ht="15" customHeight="1">
      <c r="A38" s="513"/>
      <c r="B38" s="513" t="s">
        <v>2793</v>
      </c>
      <c r="C38" s="513"/>
      <c r="D38" s="513"/>
      <c r="E38" s="513"/>
      <c r="F38" s="513"/>
      <c r="G38" s="513"/>
      <c r="H38" s="1458" t="str">
        <f>IF('第二面-2'!K38="","",'第二面-2'!K38)</f>
        <v/>
      </c>
      <c r="I38" s="1458"/>
      <c r="J38" s="1458"/>
      <c r="K38" s="1458"/>
      <c r="L38" s="1458"/>
      <c r="M38" s="1458"/>
      <c r="N38" s="1458"/>
      <c r="O38" s="1458"/>
      <c r="P38" s="1458"/>
      <c r="Q38" s="1458"/>
      <c r="R38" s="1458"/>
      <c r="S38" s="1458"/>
      <c r="T38" s="1458"/>
      <c r="U38" s="1458"/>
      <c r="V38" s="1458"/>
      <c r="W38" s="1458"/>
      <c r="X38" s="1458"/>
      <c r="Y38" s="1458"/>
      <c r="Z38" s="1458"/>
      <c r="AA38" s="1458"/>
      <c r="AB38" s="1458"/>
      <c r="AC38" s="1458"/>
    </row>
    <row r="39" spans="1:29" s="521" customFormat="1" ht="15" customHeight="1">
      <c r="A39" s="518"/>
      <c r="B39" s="518" t="s">
        <v>2794</v>
      </c>
      <c r="C39" s="518"/>
      <c r="D39" s="518"/>
      <c r="E39" s="518"/>
      <c r="F39" s="518"/>
      <c r="G39" s="518"/>
      <c r="H39" s="519"/>
      <c r="I39" s="519"/>
      <c r="J39" s="518"/>
      <c r="K39" s="1459" t="str">
        <f>IF('第二面-2'!K39="","",'第二面-2'!K39)</f>
        <v/>
      </c>
      <c r="L39" s="1459"/>
      <c r="M39" s="1459"/>
      <c r="N39" s="1459"/>
      <c r="O39" s="1459"/>
      <c r="P39" s="1459"/>
      <c r="Q39" s="1459"/>
      <c r="R39" s="1459"/>
      <c r="S39" s="1459"/>
      <c r="T39" s="1459"/>
      <c r="U39" s="1459"/>
      <c r="V39" s="1459"/>
      <c r="W39" s="1459"/>
      <c r="X39" s="1459"/>
      <c r="Y39" s="1459"/>
      <c r="Z39" s="1459"/>
      <c r="AA39" s="1459"/>
      <c r="AB39" s="1459"/>
      <c r="AC39" s="1459"/>
    </row>
    <row r="40" spans="1:29" s="521" customFormat="1" ht="15" customHeight="1">
      <c r="A40" s="513"/>
      <c r="B40" s="513" t="s">
        <v>2790</v>
      </c>
      <c r="C40" s="513"/>
      <c r="D40" s="513"/>
      <c r="E40" s="513"/>
      <c r="F40" s="513"/>
      <c r="G40" s="513"/>
      <c r="H40" s="1458" t="str">
        <f>IF('第二面-2'!K40="","",'第二面-2'!K40)</f>
        <v/>
      </c>
      <c r="I40" s="1458"/>
      <c r="J40" s="1458"/>
      <c r="K40" s="1458"/>
      <c r="L40" s="1458"/>
      <c r="M40" s="1458"/>
      <c r="N40" s="1458"/>
      <c r="O40" s="1458"/>
      <c r="P40" s="1458"/>
      <c r="Q40" s="1458"/>
      <c r="R40" s="1458"/>
      <c r="S40" s="1458"/>
      <c r="T40" s="1458"/>
      <c r="U40" s="1458"/>
      <c r="V40" s="1458"/>
      <c r="W40" s="1458"/>
      <c r="X40" s="1458"/>
      <c r="Y40" s="1458"/>
      <c r="Z40" s="1458"/>
      <c r="AA40" s="1458"/>
      <c r="AB40" s="1458"/>
      <c r="AC40" s="1458"/>
    </row>
    <row r="41" spans="1:29" s="521" customFormat="1" ht="15" customHeight="1">
      <c r="A41" s="513"/>
      <c r="B41" s="513" t="s">
        <v>2791</v>
      </c>
      <c r="C41" s="513"/>
      <c r="D41" s="513"/>
      <c r="E41" s="513"/>
      <c r="F41" s="513"/>
      <c r="G41" s="513"/>
      <c r="H41" s="1458" t="str">
        <f>IF('第二面-2'!K41="","",'第二面-2'!K41)</f>
        <v/>
      </c>
      <c r="I41" s="1458"/>
      <c r="J41" s="1458"/>
      <c r="K41" s="1458"/>
      <c r="L41" s="1458"/>
      <c r="M41" s="1458"/>
      <c r="N41" s="1458"/>
      <c r="O41" s="1458"/>
      <c r="P41" s="1458"/>
      <c r="Q41" s="1458"/>
      <c r="R41" s="1458"/>
      <c r="S41" s="1458"/>
      <c r="T41" s="1458"/>
      <c r="U41" s="1458"/>
      <c r="V41" s="1458"/>
      <c r="W41" s="1458"/>
      <c r="X41" s="1458"/>
      <c r="Y41" s="1458"/>
      <c r="Z41" s="1458"/>
      <c r="AA41" s="1458"/>
      <c r="AB41" s="1458"/>
      <c r="AC41" s="1458"/>
    </row>
    <row r="42" spans="1:29" s="521" customFormat="1" ht="15" customHeight="1">
      <c r="A42" s="513"/>
      <c r="B42" s="513" t="s">
        <v>2738</v>
      </c>
      <c r="C42" s="513"/>
      <c r="D42" s="513"/>
      <c r="E42" s="513"/>
      <c r="F42" s="513"/>
      <c r="G42" s="513"/>
      <c r="H42" s="513"/>
      <c r="I42" s="1461" t="str">
        <f>IF('第二面-2'!K42="","",'第二面-2'!K42)</f>
        <v/>
      </c>
      <c r="J42" s="1462"/>
      <c r="K42" s="1462"/>
      <c r="L42" s="515"/>
      <c r="M42" s="515"/>
      <c r="N42" s="515"/>
      <c r="O42" s="513"/>
      <c r="P42" s="513"/>
      <c r="Q42" s="513"/>
      <c r="R42" s="513"/>
      <c r="S42" s="513"/>
      <c r="T42" s="513"/>
      <c r="U42" s="513"/>
      <c r="V42" s="513"/>
      <c r="W42" s="513"/>
      <c r="X42" s="513"/>
      <c r="Y42" s="513"/>
      <c r="Z42" s="513"/>
      <c r="AA42" s="513"/>
      <c r="AB42" s="513"/>
      <c r="AC42" s="513"/>
    </row>
    <row r="43" spans="1:29" s="521" customFormat="1" ht="15" customHeight="1">
      <c r="A43" s="513"/>
      <c r="B43" s="513" t="s">
        <v>2792</v>
      </c>
      <c r="C43" s="513"/>
      <c r="D43" s="513"/>
      <c r="E43" s="513"/>
      <c r="F43" s="513"/>
      <c r="G43" s="513"/>
      <c r="H43" s="1458" t="str">
        <f>IF('第二面-2'!K43="","",'第二面-2'!K43)</f>
        <v/>
      </c>
      <c r="I43" s="1458"/>
      <c r="J43" s="1458"/>
      <c r="K43" s="1458"/>
      <c r="L43" s="1458"/>
      <c r="M43" s="1458"/>
      <c r="N43" s="1458"/>
      <c r="O43" s="1458"/>
      <c r="P43" s="1458"/>
      <c r="Q43" s="1458"/>
      <c r="R43" s="1458"/>
      <c r="S43" s="1458"/>
      <c r="T43" s="1458"/>
      <c r="U43" s="1458"/>
      <c r="V43" s="1458"/>
      <c r="W43" s="1458"/>
      <c r="X43" s="1458"/>
      <c r="Y43" s="1458"/>
      <c r="Z43" s="1458"/>
      <c r="AA43" s="1458"/>
      <c r="AB43" s="1458"/>
      <c r="AC43" s="1458"/>
    </row>
    <row r="44" spans="1:29" s="521" customFormat="1" ht="15" customHeight="1">
      <c r="A44" s="513"/>
      <c r="B44" s="513" t="s">
        <v>2740</v>
      </c>
      <c r="C44" s="513"/>
      <c r="D44" s="513"/>
      <c r="E44" s="513"/>
      <c r="F44" s="513"/>
      <c r="G44" s="513"/>
      <c r="H44" s="1463" t="str">
        <f>IF('第二面-2'!K44="","",'第二面-2'!K44)</f>
        <v/>
      </c>
      <c r="I44" s="1463"/>
      <c r="J44" s="1463"/>
      <c r="K44" s="1463"/>
      <c r="L44" s="1463"/>
      <c r="M44" s="516"/>
      <c r="N44" s="516"/>
      <c r="O44" s="516"/>
      <c r="P44" s="516"/>
      <c r="Q44" s="516"/>
      <c r="R44" s="516"/>
      <c r="S44" s="517"/>
      <c r="T44" s="517"/>
      <c r="U44" s="517"/>
      <c r="V44" s="517"/>
      <c r="W44" s="517"/>
      <c r="X44" s="517"/>
      <c r="Y44" s="517"/>
      <c r="Z44" s="517"/>
      <c r="AA44" s="517"/>
      <c r="AB44" s="517"/>
      <c r="AC44" s="517"/>
    </row>
    <row r="45" spans="1:29" s="521" customFormat="1" ht="15" customHeight="1">
      <c r="A45" s="513"/>
      <c r="B45" s="513" t="s">
        <v>2793</v>
      </c>
      <c r="C45" s="513"/>
      <c r="D45" s="513"/>
      <c r="E45" s="513"/>
      <c r="F45" s="513"/>
      <c r="G45" s="513"/>
      <c r="H45" s="1458" t="str">
        <f>IF('第二面-2'!K45="","",'第二面-2'!K45)</f>
        <v/>
      </c>
      <c r="I45" s="1458"/>
      <c r="J45" s="1458"/>
      <c r="K45" s="1458"/>
      <c r="L45" s="1458"/>
      <c r="M45" s="1458"/>
      <c r="N45" s="1458"/>
      <c r="O45" s="1458"/>
      <c r="P45" s="1458"/>
      <c r="Q45" s="1458"/>
      <c r="R45" s="1458"/>
      <c r="S45" s="1458"/>
      <c r="T45" s="1458"/>
      <c r="U45" s="1458"/>
      <c r="V45" s="1458"/>
      <c r="W45" s="1458"/>
      <c r="X45" s="1458"/>
      <c r="Y45" s="1458"/>
      <c r="Z45" s="1458"/>
      <c r="AA45" s="1458"/>
      <c r="AB45" s="1458"/>
      <c r="AC45" s="1458"/>
    </row>
    <row r="46" spans="1:29" s="521" customFormat="1" ht="15" customHeight="1">
      <c r="A46" s="518"/>
      <c r="B46" s="518" t="s">
        <v>2794</v>
      </c>
      <c r="C46" s="518"/>
      <c r="D46" s="518"/>
      <c r="E46" s="518"/>
      <c r="F46" s="518"/>
      <c r="G46" s="518"/>
      <c r="H46" s="519"/>
      <c r="I46" s="519"/>
      <c r="J46" s="518"/>
      <c r="K46" s="1459" t="str">
        <f>IF('第二面-2'!K46="","",'第二面-2'!K46)</f>
        <v/>
      </c>
      <c r="L46" s="1459"/>
      <c r="M46" s="1459"/>
      <c r="N46" s="1459"/>
      <c r="O46" s="1459"/>
      <c r="P46" s="1459"/>
      <c r="Q46" s="1459"/>
      <c r="R46" s="1459"/>
      <c r="S46" s="1459"/>
      <c r="T46" s="1459"/>
      <c r="U46" s="1459"/>
      <c r="V46" s="1459"/>
      <c r="W46" s="1459"/>
      <c r="X46" s="1459"/>
      <c r="Y46" s="1459"/>
      <c r="Z46" s="1459"/>
      <c r="AA46" s="1459"/>
      <c r="AB46" s="1459"/>
      <c r="AC46" s="1459"/>
    </row>
    <row r="47" spans="1:29" s="521" customFormat="1" ht="15" customHeight="1">
      <c r="A47" s="513"/>
      <c r="B47" s="513" t="s">
        <v>2790</v>
      </c>
      <c r="C47" s="513"/>
      <c r="D47" s="513"/>
      <c r="E47" s="513"/>
      <c r="F47" s="513"/>
      <c r="G47" s="513"/>
      <c r="H47" s="1458" t="str">
        <f>IF('第二面-2'!K47="","",'第二面-2'!K47)</f>
        <v/>
      </c>
      <c r="I47" s="1458"/>
      <c r="J47" s="1458"/>
      <c r="K47" s="1458"/>
      <c r="L47" s="1458"/>
      <c r="M47" s="1458"/>
      <c r="N47" s="1458"/>
      <c r="O47" s="1458"/>
      <c r="P47" s="1458"/>
      <c r="Q47" s="1458"/>
      <c r="R47" s="1458"/>
      <c r="S47" s="1458"/>
      <c r="T47" s="1458"/>
      <c r="U47" s="1458"/>
      <c r="V47" s="1458"/>
      <c r="W47" s="1458"/>
      <c r="X47" s="1458"/>
      <c r="Y47" s="1458"/>
      <c r="Z47" s="1458"/>
      <c r="AA47" s="1458"/>
      <c r="AB47" s="1458"/>
      <c r="AC47" s="1458"/>
    </row>
    <row r="48" spans="1:29" s="521" customFormat="1" ht="15" customHeight="1">
      <c r="A48" s="513"/>
      <c r="B48" s="513" t="s">
        <v>2791</v>
      </c>
      <c r="C48" s="513"/>
      <c r="D48" s="513"/>
      <c r="E48" s="513"/>
      <c r="F48" s="513"/>
      <c r="G48" s="513"/>
      <c r="H48" s="1458" t="str">
        <f>IF('第二面-2'!K48="","",'第二面-2'!K48)</f>
        <v/>
      </c>
      <c r="I48" s="1458"/>
      <c r="J48" s="1458"/>
      <c r="K48" s="1458"/>
      <c r="L48" s="1458"/>
      <c r="M48" s="1458"/>
      <c r="N48" s="1458"/>
      <c r="O48" s="1458"/>
      <c r="P48" s="1458"/>
      <c r="Q48" s="1458"/>
      <c r="R48" s="1458"/>
      <c r="S48" s="1458"/>
      <c r="T48" s="1458"/>
      <c r="U48" s="1458"/>
      <c r="V48" s="1458"/>
      <c r="W48" s="1458"/>
      <c r="X48" s="1458"/>
      <c r="Y48" s="1458"/>
      <c r="Z48" s="1458"/>
      <c r="AA48" s="1458"/>
      <c r="AB48" s="1458"/>
      <c r="AC48" s="1458"/>
    </row>
    <row r="49" spans="1:29" s="521" customFormat="1" ht="15" customHeight="1">
      <c r="A49" s="513"/>
      <c r="B49" s="513" t="s">
        <v>2738</v>
      </c>
      <c r="C49" s="513"/>
      <c r="D49" s="513"/>
      <c r="E49" s="513"/>
      <c r="F49" s="513"/>
      <c r="G49" s="513"/>
      <c r="H49" s="513"/>
      <c r="I49" s="1461" t="str">
        <f>IF('第二面-2'!K49="","",'第二面-2'!K49)</f>
        <v/>
      </c>
      <c r="J49" s="1462"/>
      <c r="K49" s="1462"/>
      <c r="L49" s="515"/>
      <c r="M49" s="515"/>
      <c r="N49" s="515"/>
      <c r="O49" s="513"/>
      <c r="P49" s="513"/>
      <c r="Q49" s="513"/>
      <c r="R49" s="513"/>
      <c r="S49" s="513"/>
      <c r="T49" s="513"/>
      <c r="U49" s="513"/>
      <c r="V49" s="513"/>
      <c r="W49" s="513"/>
      <c r="X49" s="513"/>
      <c r="Y49" s="513"/>
      <c r="Z49" s="513"/>
      <c r="AA49" s="513"/>
      <c r="AB49" s="513"/>
      <c r="AC49" s="513"/>
    </row>
    <row r="50" spans="1:29" s="521" customFormat="1" ht="15" customHeight="1">
      <c r="A50" s="513"/>
      <c r="B50" s="513" t="s">
        <v>2792</v>
      </c>
      <c r="C50" s="513"/>
      <c r="D50" s="513"/>
      <c r="E50" s="513"/>
      <c r="F50" s="513"/>
      <c r="G50" s="513"/>
      <c r="H50" s="1458" t="str">
        <f>IF('第二面-2'!K50="","",'第二面-2'!K50)</f>
        <v/>
      </c>
      <c r="I50" s="1458"/>
      <c r="J50" s="1458"/>
      <c r="K50" s="1458"/>
      <c r="L50" s="1458"/>
      <c r="M50" s="1458"/>
      <c r="N50" s="1458"/>
      <c r="O50" s="1458"/>
      <c r="P50" s="1458"/>
      <c r="Q50" s="1458"/>
      <c r="R50" s="1458"/>
      <c r="S50" s="1458"/>
      <c r="T50" s="1458"/>
      <c r="U50" s="1458"/>
      <c r="V50" s="1458"/>
      <c r="W50" s="1458"/>
      <c r="X50" s="1458"/>
      <c r="Y50" s="1458"/>
      <c r="Z50" s="1458"/>
      <c r="AA50" s="1458"/>
      <c r="AB50" s="1458"/>
      <c r="AC50" s="1458"/>
    </row>
    <row r="51" spans="1:29" s="521" customFormat="1" ht="15" customHeight="1">
      <c r="A51" s="513"/>
      <c r="B51" s="513" t="s">
        <v>2740</v>
      </c>
      <c r="C51" s="513"/>
      <c r="D51" s="513"/>
      <c r="E51" s="513"/>
      <c r="F51" s="513"/>
      <c r="G51" s="513"/>
      <c r="H51" s="1463" t="str">
        <f>IF('第二面-2'!K51="","",'第二面-2'!K51)</f>
        <v/>
      </c>
      <c r="I51" s="1463"/>
      <c r="J51" s="1463"/>
      <c r="K51" s="1463"/>
      <c r="L51" s="1463"/>
      <c r="M51" s="516"/>
      <c r="N51" s="516"/>
      <c r="O51" s="516"/>
      <c r="P51" s="516"/>
      <c r="Q51" s="516"/>
      <c r="R51" s="516"/>
      <c r="S51" s="517"/>
      <c r="T51" s="517"/>
      <c r="U51" s="517"/>
      <c r="V51" s="517"/>
      <c r="W51" s="517"/>
      <c r="X51" s="517"/>
      <c r="Y51" s="517"/>
      <c r="Z51" s="517"/>
      <c r="AA51" s="517"/>
      <c r="AB51" s="517"/>
      <c r="AC51" s="517"/>
    </row>
    <row r="52" spans="1:29" s="521" customFormat="1" ht="15" customHeight="1">
      <c r="A52" s="513"/>
      <c r="B52" s="513" t="s">
        <v>2793</v>
      </c>
      <c r="C52" s="513"/>
      <c r="D52" s="513"/>
      <c r="E52" s="513"/>
      <c r="F52" s="513"/>
      <c r="G52" s="513"/>
      <c r="H52" s="1458" t="str">
        <f>IF('第二面-2'!K52="","",'第二面-2'!K52)</f>
        <v/>
      </c>
      <c r="I52" s="1458"/>
      <c r="J52" s="1458"/>
      <c r="K52" s="1458"/>
      <c r="L52" s="1458"/>
      <c r="M52" s="1458"/>
      <c r="N52" s="1458"/>
      <c r="O52" s="1458"/>
      <c r="P52" s="1458"/>
      <c r="Q52" s="1458"/>
      <c r="R52" s="1458"/>
      <c r="S52" s="1458"/>
      <c r="T52" s="1458"/>
      <c r="U52" s="1458"/>
      <c r="V52" s="1458"/>
      <c r="W52" s="1458"/>
      <c r="X52" s="1458"/>
      <c r="Y52" s="1458"/>
      <c r="Z52" s="1458"/>
      <c r="AA52" s="1458"/>
      <c r="AB52" s="1458"/>
      <c r="AC52" s="1458"/>
    </row>
    <row r="53" spans="1:29" s="521" customFormat="1" ht="15" customHeight="1">
      <c r="A53" s="518"/>
      <c r="B53" s="518" t="s">
        <v>2794</v>
      </c>
      <c r="C53" s="518"/>
      <c r="D53" s="518"/>
      <c r="E53" s="518"/>
      <c r="F53" s="518"/>
      <c r="G53" s="518"/>
      <c r="H53" s="519"/>
      <c r="I53" s="519"/>
      <c r="J53" s="518"/>
      <c r="K53" s="1459" t="str">
        <f>IF('第二面-2'!K53="","",'第二面-2'!K53)</f>
        <v/>
      </c>
      <c r="L53" s="1459"/>
      <c r="M53" s="1459"/>
      <c r="N53" s="1459"/>
      <c r="O53" s="1459"/>
      <c r="P53" s="1459"/>
      <c r="Q53" s="1459"/>
      <c r="R53" s="1459"/>
      <c r="S53" s="1459"/>
      <c r="T53" s="1459"/>
      <c r="U53" s="1459"/>
      <c r="V53" s="1459"/>
      <c r="W53" s="1459"/>
      <c r="X53" s="1459"/>
      <c r="Y53" s="1459"/>
      <c r="Z53" s="1459"/>
      <c r="AA53" s="1459"/>
      <c r="AB53" s="1459"/>
      <c r="AC53" s="1459"/>
    </row>
    <row r="54" spans="1:29" s="521" customFormat="1" ht="17.100000000000001" customHeight="1">
      <c r="A54" s="513"/>
      <c r="B54" s="513"/>
      <c r="C54" s="1460"/>
      <c r="D54" s="1460"/>
      <c r="E54" s="1460"/>
      <c r="F54" s="1460"/>
      <c r="G54" s="1460"/>
      <c r="H54" s="1460"/>
      <c r="I54" s="1460"/>
      <c r="J54" s="1460"/>
      <c r="K54" s="1460"/>
      <c r="L54" s="1460"/>
      <c r="M54" s="1460"/>
      <c r="N54" s="1460"/>
      <c r="O54" s="1460"/>
      <c r="P54" s="1460"/>
      <c r="Q54" s="1460"/>
      <c r="R54" s="1460"/>
      <c r="S54" s="1460"/>
      <c r="T54" s="1460"/>
      <c r="U54" s="1460"/>
      <c r="V54" s="1460"/>
      <c r="W54" s="1460"/>
      <c r="X54" s="1460"/>
      <c r="Y54" s="1460"/>
      <c r="Z54" s="1460"/>
      <c r="AA54" s="1460"/>
      <c r="AB54" s="1460"/>
      <c r="AC54" s="1460"/>
    </row>
    <row r="55" spans="1:29" s="521" customFormat="1" ht="17.100000000000001"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row>
    <row r="56" spans="1:29" ht="15.95" customHeight="1"/>
    <row r="57" spans="1:29" ht="15" customHeight="1"/>
    <row r="58" spans="1:29" ht="15" customHeight="1"/>
  </sheetData>
  <mergeCells count="45">
    <mergeCell ref="O18:T18"/>
    <mergeCell ref="M4:AC4"/>
    <mergeCell ref="O5:T5"/>
    <mergeCell ref="M7:AC7"/>
    <mergeCell ref="O8:T8"/>
    <mergeCell ref="M10:AC10"/>
    <mergeCell ref="O11:T11"/>
    <mergeCell ref="M12:AC12"/>
    <mergeCell ref="O13:T13"/>
    <mergeCell ref="M14:AC14"/>
    <mergeCell ref="O15:T15"/>
    <mergeCell ref="M17:AC17"/>
    <mergeCell ref="H33:AC33"/>
    <mergeCell ref="M19:AC19"/>
    <mergeCell ref="O20:T20"/>
    <mergeCell ref="M21:AC21"/>
    <mergeCell ref="O22:T22"/>
    <mergeCell ref="H25:AC25"/>
    <mergeCell ref="H26:AC26"/>
    <mergeCell ref="I27:K27"/>
    <mergeCell ref="H28:AC28"/>
    <mergeCell ref="H29:L29"/>
    <mergeCell ref="H30:AC30"/>
    <mergeCell ref="K31:AC31"/>
    <mergeCell ref="H45:AC45"/>
    <mergeCell ref="H34:AC34"/>
    <mergeCell ref="I35:K35"/>
    <mergeCell ref="H36:AC36"/>
    <mergeCell ref="H37:L37"/>
    <mergeCell ref="H38:AC38"/>
    <mergeCell ref="K39:AC39"/>
    <mergeCell ref="H40:AC40"/>
    <mergeCell ref="H41:AC41"/>
    <mergeCell ref="I42:K42"/>
    <mergeCell ref="H43:AC43"/>
    <mergeCell ref="H44:L44"/>
    <mergeCell ref="H52:AC52"/>
    <mergeCell ref="K53:AC53"/>
    <mergeCell ref="C54:AC54"/>
    <mergeCell ref="K46:AC46"/>
    <mergeCell ref="H47:AC47"/>
    <mergeCell ref="H48:AC48"/>
    <mergeCell ref="I49:K49"/>
    <mergeCell ref="H50:AC50"/>
    <mergeCell ref="H51:L51"/>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29" ht="15" customHeight="1">
      <c r="A1" s="512" t="s">
        <v>2796</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row>
    <row r="2" spans="1:29" ht="15" customHeight="1">
      <c r="A2" s="513"/>
      <c r="B2" s="513" t="s">
        <v>2797</v>
      </c>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row>
    <row r="3" spans="1:29" ht="15" customHeight="1">
      <c r="A3" s="513"/>
      <c r="B3" s="513" t="s">
        <v>2742</v>
      </c>
      <c r="C3" s="513"/>
      <c r="D3" s="513"/>
      <c r="E3" s="513"/>
      <c r="F3" s="522"/>
      <c r="G3" s="522"/>
      <c r="H3" s="513"/>
      <c r="I3" s="522" t="s">
        <v>2568</v>
      </c>
      <c r="J3" s="1467" t="str">
        <f>IF('第二面-3'!L3="","",'第二面-3'!L3)</f>
        <v/>
      </c>
      <c r="K3" s="1467"/>
      <c r="L3" s="1467"/>
      <c r="M3" s="1468" t="s">
        <v>2569</v>
      </c>
      <c r="N3" s="1468"/>
      <c r="O3" s="1468"/>
      <c r="P3" s="1469" t="str">
        <f>IF('第二面-3'!R3="","",'第二面-3'!R3)</f>
        <v/>
      </c>
      <c r="Q3" s="1469"/>
      <c r="R3" s="1469"/>
      <c r="S3" s="1469"/>
      <c r="T3" s="1468" t="s">
        <v>2570</v>
      </c>
      <c r="U3" s="1468"/>
      <c r="V3" s="1468"/>
      <c r="W3" s="1467" t="str">
        <f>IF('第二面-3'!X3="","",'第二面-3'!X3)</f>
        <v/>
      </c>
      <c r="X3" s="1467"/>
      <c r="Y3" s="1467"/>
      <c r="Z3" s="1467"/>
      <c r="AA3" s="1467"/>
      <c r="AB3" s="1467"/>
      <c r="AC3" s="513" t="s">
        <v>17</v>
      </c>
    </row>
    <row r="4" spans="1:29" ht="15" customHeight="1">
      <c r="A4" s="513"/>
      <c r="B4" s="513" t="s">
        <v>2737</v>
      </c>
      <c r="C4" s="513"/>
      <c r="D4" s="513"/>
      <c r="E4" s="513"/>
      <c r="F4" s="514"/>
      <c r="G4" s="514"/>
      <c r="H4" s="1458" t="str">
        <f>IF('第二面-3'!K4="","",'第二面-3'!K4)</f>
        <v/>
      </c>
      <c r="I4" s="1458"/>
      <c r="J4" s="1458"/>
      <c r="K4" s="1458"/>
      <c r="L4" s="1458"/>
      <c r="M4" s="1458"/>
      <c r="N4" s="1458"/>
      <c r="O4" s="1458"/>
      <c r="P4" s="1458"/>
      <c r="Q4" s="1458"/>
      <c r="R4" s="1458"/>
      <c r="S4" s="1458"/>
      <c r="T4" s="1458"/>
      <c r="U4" s="1458"/>
      <c r="V4" s="1458"/>
      <c r="W4" s="1458"/>
      <c r="X4" s="1458"/>
      <c r="Y4" s="1458"/>
      <c r="Z4" s="1458"/>
      <c r="AA4" s="1458"/>
      <c r="AB4" s="1458"/>
      <c r="AC4" s="1458"/>
    </row>
    <row r="5" spans="1:29" ht="15" customHeight="1">
      <c r="A5" s="513"/>
      <c r="B5" s="513" t="s">
        <v>3218</v>
      </c>
      <c r="C5" s="513"/>
      <c r="D5" s="513"/>
      <c r="E5" s="513"/>
      <c r="F5" s="513"/>
      <c r="G5" s="513"/>
      <c r="H5" s="513"/>
      <c r="I5" s="523"/>
      <c r="J5" s="1467" t="str">
        <f>IF('第二面-3'!L5="","",'第二面-3'!L5)</f>
        <v/>
      </c>
      <c r="K5" s="1467"/>
      <c r="L5" s="1468" t="s">
        <v>2573</v>
      </c>
      <c r="M5" s="1468"/>
      <c r="N5" s="1468"/>
      <c r="O5" s="1468"/>
      <c r="P5" s="1468"/>
      <c r="Q5" s="1467" t="str">
        <f>IF('第二面-3'!S5="","",'第二面-3'!S5)</f>
        <v/>
      </c>
      <c r="R5" s="1467"/>
      <c r="S5" s="1467"/>
      <c r="T5" s="1468" t="s">
        <v>2574</v>
      </c>
      <c r="U5" s="1468"/>
      <c r="V5" s="1468"/>
      <c r="W5" s="1468"/>
      <c r="X5" s="1467" t="str">
        <f>IF('第二面-3'!Y5="","",'第二面-3'!Y5)</f>
        <v/>
      </c>
      <c r="Y5" s="1467"/>
      <c r="Z5" s="1467"/>
      <c r="AA5" s="1467"/>
      <c r="AB5" s="1467"/>
      <c r="AC5" s="513" t="s">
        <v>17</v>
      </c>
    </row>
    <row r="6" spans="1:29" ht="15" customHeight="1">
      <c r="A6" s="513"/>
      <c r="B6" s="513"/>
      <c r="C6" s="513"/>
      <c r="D6" s="513"/>
      <c r="E6" s="513"/>
      <c r="F6" s="513"/>
      <c r="G6" s="513"/>
      <c r="H6" s="1463" t="str">
        <f>IF('第二面-3'!K6="","",'第二面-3'!K6)</f>
        <v/>
      </c>
      <c r="I6" s="1463"/>
      <c r="J6" s="1463"/>
      <c r="K6" s="1463"/>
      <c r="L6" s="1463"/>
      <c r="M6" s="1463"/>
      <c r="N6" s="1463"/>
      <c r="O6" s="1463"/>
      <c r="P6" s="1463"/>
      <c r="Q6" s="1463"/>
      <c r="R6" s="1463"/>
      <c r="S6" s="1463"/>
      <c r="T6" s="1463"/>
      <c r="U6" s="1463"/>
      <c r="V6" s="1463"/>
      <c r="W6" s="1463"/>
      <c r="X6" s="1463"/>
      <c r="Y6" s="1463"/>
      <c r="Z6" s="1463"/>
      <c r="AA6" s="1463"/>
      <c r="AB6" s="1463"/>
      <c r="AC6" s="1463"/>
    </row>
    <row r="7" spans="1:29" ht="15" customHeight="1">
      <c r="A7" s="513"/>
      <c r="B7" s="513" t="s">
        <v>2744</v>
      </c>
      <c r="C7" s="513"/>
      <c r="D7" s="513"/>
      <c r="E7" s="513"/>
      <c r="F7" s="513"/>
      <c r="G7" s="513"/>
      <c r="H7" s="513"/>
      <c r="I7" s="1461" t="str">
        <f>IF('第二面-3'!K7="","",'第二面-3'!K7)</f>
        <v/>
      </c>
      <c r="J7" s="1466"/>
      <c r="K7" s="1466"/>
      <c r="L7" s="515"/>
      <c r="M7" s="515"/>
      <c r="N7" s="515"/>
      <c r="O7" s="513"/>
      <c r="P7" s="513"/>
      <c r="Q7" s="513"/>
      <c r="R7" s="513"/>
      <c r="S7" s="513"/>
      <c r="T7" s="513"/>
      <c r="U7" s="513"/>
      <c r="V7" s="513"/>
      <c r="W7" s="513"/>
      <c r="X7" s="513"/>
      <c r="Y7" s="513"/>
      <c r="Z7" s="513"/>
      <c r="AA7" s="513"/>
      <c r="AB7" s="513"/>
      <c r="AC7" s="513"/>
    </row>
    <row r="8" spans="1:29" ht="15" customHeight="1">
      <c r="A8" s="513"/>
      <c r="B8" s="513" t="s">
        <v>2745</v>
      </c>
      <c r="C8" s="513"/>
      <c r="D8" s="513"/>
      <c r="E8" s="513"/>
      <c r="F8" s="513"/>
      <c r="G8" s="513"/>
      <c r="H8" s="1458" t="str">
        <f>IF('第二面-3'!K8="","",'第二面-3'!K8)</f>
        <v/>
      </c>
      <c r="I8" s="1458"/>
      <c r="J8" s="1458"/>
      <c r="K8" s="1458"/>
      <c r="L8" s="1458"/>
      <c r="M8" s="1458"/>
      <c r="N8" s="1458"/>
      <c r="O8" s="1458"/>
      <c r="P8" s="1458"/>
      <c r="Q8" s="1458"/>
      <c r="R8" s="1458"/>
      <c r="S8" s="1458"/>
      <c r="T8" s="1458"/>
      <c r="U8" s="1458"/>
      <c r="V8" s="1458"/>
      <c r="W8" s="1458"/>
      <c r="X8" s="1458"/>
      <c r="Y8" s="1458"/>
      <c r="Z8" s="1458"/>
      <c r="AA8" s="1458"/>
      <c r="AB8" s="1458"/>
      <c r="AC8" s="1458"/>
    </row>
    <row r="9" spans="1:29" s="521" customFormat="1" ht="15" customHeight="1">
      <c r="A9" s="513"/>
      <c r="B9" s="513" t="s">
        <v>2746</v>
      </c>
      <c r="C9" s="513"/>
      <c r="D9" s="513"/>
      <c r="E9" s="513"/>
      <c r="F9" s="513"/>
      <c r="G9" s="513"/>
      <c r="H9" s="1463" t="str">
        <f>IF('第二面-3'!K9="","",'第二面-3'!K9)</f>
        <v/>
      </c>
      <c r="I9" s="1463"/>
      <c r="J9" s="1463"/>
      <c r="K9" s="1463"/>
      <c r="L9" s="1463"/>
      <c r="M9" s="516"/>
      <c r="N9" s="516"/>
      <c r="O9" s="516"/>
      <c r="P9" s="516"/>
      <c r="Q9" s="516"/>
      <c r="R9" s="516"/>
      <c r="S9" s="513"/>
      <c r="T9" s="513"/>
      <c r="U9" s="513"/>
      <c r="V9" s="513"/>
      <c r="W9" s="513"/>
      <c r="X9" s="513"/>
      <c r="Y9" s="513"/>
      <c r="Z9" s="513"/>
      <c r="AA9" s="513"/>
      <c r="AB9" s="513"/>
      <c r="AC9" s="513"/>
    </row>
    <row r="10" spans="1:29" s="521" customFormat="1" ht="15" customHeight="1">
      <c r="A10" s="513"/>
      <c r="B10" s="513" t="s">
        <v>3220</v>
      </c>
      <c r="C10" s="513"/>
      <c r="D10" s="513"/>
      <c r="E10" s="513"/>
      <c r="F10" s="513"/>
      <c r="G10" s="513"/>
      <c r="H10" s="524"/>
      <c r="I10" s="524"/>
      <c r="J10" s="524"/>
      <c r="K10" s="524"/>
      <c r="L10" s="1463" t="str">
        <f>IF('第二面-3'!K10="","",'第二面-3'!K10)</f>
        <v/>
      </c>
      <c r="M10" s="1463"/>
      <c r="N10" s="1463"/>
      <c r="O10" s="1463"/>
      <c r="P10" s="1463"/>
      <c r="Q10" s="1463"/>
      <c r="R10" s="1463"/>
      <c r="S10" s="1463"/>
      <c r="T10" s="1463"/>
      <c r="U10" s="1463"/>
      <c r="V10" s="1463"/>
      <c r="W10" s="1463"/>
      <c r="X10" s="1463"/>
      <c r="Y10" s="1463"/>
      <c r="Z10" s="1463"/>
      <c r="AA10" s="1463"/>
      <c r="AB10" s="1463"/>
      <c r="AC10" s="1463"/>
    </row>
    <row r="11" spans="1:29" s="521" customFormat="1" ht="15" customHeight="1">
      <c r="A11" s="513"/>
      <c r="B11" s="513"/>
      <c r="C11" s="1463"/>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row>
    <row r="12" spans="1:29" s="521" customFormat="1" ht="15" customHeight="1">
      <c r="A12" s="513"/>
      <c r="B12" s="513" t="s">
        <v>2800</v>
      </c>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row>
    <row r="13" spans="1:29" s="521" customFormat="1" ht="15" customHeight="1">
      <c r="A13" s="513"/>
      <c r="B13" s="513" t="s">
        <v>2742</v>
      </c>
      <c r="C13" s="513"/>
      <c r="D13" s="513"/>
      <c r="E13" s="513"/>
      <c r="F13" s="522"/>
      <c r="G13" s="522"/>
      <c r="H13" s="513"/>
      <c r="I13" s="522" t="s">
        <v>2568</v>
      </c>
      <c r="J13" s="1467" t="str">
        <f>IF('第二面-3'!L12="","",'第二面-3'!L12)</f>
        <v/>
      </c>
      <c r="K13" s="1467"/>
      <c r="L13" s="1467"/>
      <c r="M13" s="1468" t="s">
        <v>2569</v>
      </c>
      <c r="N13" s="1468"/>
      <c r="O13" s="1468"/>
      <c r="P13" s="1469" t="str">
        <f>IF('第二面-3'!R12="","",'第二面-3'!R12)</f>
        <v/>
      </c>
      <c r="Q13" s="1469"/>
      <c r="R13" s="1469"/>
      <c r="S13" s="1469"/>
      <c r="T13" s="1468" t="s">
        <v>2570</v>
      </c>
      <c r="U13" s="1468"/>
      <c r="V13" s="1468"/>
      <c r="W13" s="1467" t="str">
        <f>IF('第二面-3'!X12="","",'第二面-3'!X12)</f>
        <v/>
      </c>
      <c r="X13" s="1467"/>
      <c r="Y13" s="1467"/>
      <c r="Z13" s="1467"/>
      <c r="AA13" s="1467"/>
      <c r="AB13" s="1467"/>
      <c r="AC13" s="513" t="s">
        <v>17</v>
      </c>
    </row>
    <row r="14" spans="1:29" s="521" customFormat="1" ht="15" customHeight="1">
      <c r="A14" s="513"/>
      <c r="B14" s="513" t="s">
        <v>2737</v>
      </c>
      <c r="C14" s="513"/>
      <c r="D14" s="513"/>
      <c r="E14" s="513"/>
      <c r="F14" s="514"/>
      <c r="G14" s="514"/>
      <c r="H14" s="1458" t="str">
        <f>IF('第二面-3'!K13="","",'第二面-3'!K13)</f>
        <v/>
      </c>
      <c r="I14" s="1458"/>
      <c r="J14" s="1458"/>
      <c r="K14" s="1458"/>
      <c r="L14" s="1458"/>
      <c r="M14" s="1458"/>
      <c r="N14" s="1458"/>
      <c r="O14" s="1458"/>
      <c r="P14" s="1458"/>
      <c r="Q14" s="1458"/>
      <c r="R14" s="1458"/>
      <c r="S14" s="1458"/>
      <c r="T14" s="1458"/>
      <c r="U14" s="1458"/>
      <c r="V14" s="1458"/>
      <c r="W14" s="1458"/>
      <c r="X14" s="1458"/>
      <c r="Y14" s="1458"/>
      <c r="Z14" s="1458"/>
      <c r="AA14" s="1458"/>
      <c r="AB14" s="1458"/>
      <c r="AC14" s="1458"/>
    </row>
    <row r="15" spans="1:29" s="521" customFormat="1" ht="15" customHeight="1">
      <c r="A15" s="513"/>
      <c r="B15" s="513" t="s">
        <v>3218</v>
      </c>
      <c r="C15" s="513"/>
      <c r="D15" s="513"/>
      <c r="E15" s="513"/>
      <c r="F15" s="513"/>
      <c r="G15" s="513"/>
      <c r="H15" s="513"/>
      <c r="I15" s="523"/>
      <c r="J15" s="1467" t="str">
        <f>IF('第二面-3'!L14="","",'第二面-3'!L14)</f>
        <v/>
      </c>
      <c r="K15" s="1467"/>
      <c r="L15" s="1468" t="s">
        <v>2573</v>
      </c>
      <c r="M15" s="1468"/>
      <c r="N15" s="1468"/>
      <c r="O15" s="1468"/>
      <c r="P15" s="1468"/>
      <c r="Q15" s="1467" t="str">
        <f>IF('第二面-3'!S14="","",'第二面-3'!S14)</f>
        <v/>
      </c>
      <c r="R15" s="1467"/>
      <c r="S15" s="1467"/>
      <c r="T15" s="1468" t="s">
        <v>2574</v>
      </c>
      <c r="U15" s="1468"/>
      <c r="V15" s="1468"/>
      <c r="W15" s="1468"/>
      <c r="X15" s="1467" t="str">
        <f>IF('第二面-3'!Y14="","",'第二面-3'!Y14)</f>
        <v/>
      </c>
      <c r="Y15" s="1467"/>
      <c r="Z15" s="1467"/>
      <c r="AA15" s="1467"/>
      <c r="AB15" s="1467"/>
      <c r="AC15" s="513" t="s">
        <v>17</v>
      </c>
    </row>
    <row r="16" spans="1:29" s="521" customFormat="1" ht="15" customHeight="1">
      <c r="A16" s="513"/>
      <c r="B16" s="513"/>
      <c r="C16" s="513"/>
      <c r="D16" s="513"/>
      <c r="E16" s="513"/>
      <c r="F16" s="513"/>
      <c r="G16" s="513"/>
      <c r="H16" s="1463" t="str">
        <f>IF('第二面-3'!K15="","",'第二面-3'!K15)</f>
        <v/>
      </c>
      <c r="I16" s="1463"/>
      <c r="J16" s="1463"/>
      <c r="K16" s="1463"/>
      <c r="L16" s="1463"/>
      <c r="M16" s="1463"/>
      <c r="N16" s="1463"/>
      <c r="O16" s="1463"/>
      <c r="P16" s="1463"/>
      <c r="Q16" s="1463"/>
      <c r="R16" s="1463"/>
      <c r="S16" s="1463"/>
      <c r="T16" s="1463"/>
      <c r="U16" s="1463"/>
      <c r="V16" s="1463"/>
      <c r="W16" s="1463"/>
      <c r="X16" s="1463"/>
      <c r="Y16" s="1463"/>
      <c r="Z16" s="1463"/>
      <c r="AA16" s="1463"/>
      <c r="AB16" s="1463"/>
      <c r="AC16" s="1463"/>
    </row>
    <row r="17" spans="1:29" s="521" customFormat="1" ht="15" customHeight="1">
      <c r="A17" s="513"/>
      <c r="B17" s="513" t="s">
        <v>2744</v>
      </c>
      <c r="C17" s="513"/>
      <c r="D17" s="513"/>
      <c r="E17" s="513"/>
      <c r="F17" s="513"/>
      <c r="G17" s="513"/>
      <c r="H17" s="513"/>
      <c r="I17" s="1461" t="str">
        <f>IF('第二面-3'!K16="","",'第二面-3'!K16)</f>
        <v/>
      </c>
      <c r="J17" s="1466"/>
      <c r="K17" s="1466"/>
      <c r="L17" s="515"/>
      <c r="M17" s="515"/>
      <c r="N17" s="515"/>
      <c r="O17" s="513"/>
      <c r="P17" s="513"/>
      <c r="Q17" s="513"/>
      <c r="R17" s="513"/>
      <c r="S17" s="513"/>
      <c r="T17" s="513"/>
      <c r="U17" s="513"/>
      <c r="V17" s="513"/>
      <c r="W17" s="513"/>
      <c r="X17" s="513"/>
      <c r="Y17" s="513"/>
      <c r="Z17" s="513"/>
      <c r="AA17" s="513"/>
      <c r="AB17" s="513"/>
      <c r="AC17" s="513"/>
    </row>
    <row r="18" spans="1:29" s="521" customFormat="1" ht="15" customHeight="1">
      <c r="A18" s="513"/>
      <c r="B18" s="513" t="s">
        <v>2745</v>
      </c>
      <c r="C18" s="513"/>
      <c r="D18" s="513"/>
      <c r="E18" s="513"/>
      <c r="F18" s="513"/>
      <c r="G18" s="513"/>
      <c r="H18" s="1458" t="str">
        <f>IF('第二面-3'!K17="","",'第二面-3'!K17)</f>
        <v/>
      </c>
      <c r="I18" s="1458"/>
      <c r="J18" s="1458"/>
      <c r="K18" s="1458"/>
      <c r="L18" s="1458"/>
      <c r="M18" s="1458"/>
      <c r="N18" s="1458"/>
      <c r="O18" s="1458"/>
      <c r="P18" s="1458"/>
      <c r="Q18" s="1458"/>
      <c r="R18" s="1458"/>
      <c r="S18" s="1458"/>
      <c r="T18" s="1458"/>
      <c r="U18" s="1458"/>
      <c r="V18" s="1458"/>
      <c r="W18" s="1458"/>
      <c r="X18" s="1458"/>
      <c r="Y18" s="1458"/>
      <c r="Z18" s="1458"/>
      <c r="AA18" s="1458"/>
      <c r="AB18" s="1458"/>
      <c r="AC18" s="1458"/>
    </row>
    <row r="19" spans="1:29" s="521" customFormat="1" ht="15" customHeight="1">
      <c r="A19" s="513"/>
      <c r="B19" s="513" t="s">
        <v>2746</v>
      </c>
      <c r="C19" s="513"/>
      <c r="D19" s="513"/>
      <c r="E19" s="513"/>
      <c r="F19" s="513"/>
      <c r="G19" s="513"/>
      <c r="H19" s="1463" t="str">
        <f>IF('第二面-3'!K18="","",'第二面-3'!K18)</f>
        <v/>
      </c>
      <c r="I19" s="1463"/>
      <c r="J19" s="1463"/>
      <c r="K19" s="1463"/>
      <c r="L19" s="1463"/>
      <c r="M19" s="516"/>
      <c r="N19" s="516"/>
      <c r="O19" s="516"/>
      <c r="P19" s="516"/>
      <c r="Q19" s="516"/>
      <c r="R19" s="516"/>
      <c r="S19" s="513"/>
      <c r="T19" s="513"/>
      <c r="U19" s="513"/>
      <c r="V19" s="513"/>
      <c r="W19" s="513"/>
      <c r="X19" s="513"/>
      <c r="Y19" s="513"/>
      <c r="Z19" s="513"/>
      <c r="AA19" s="513"/>
      <c r="AB19" s="513"/>
      <c r="AC19" s="513"/>
    </row>
    <row r="20" spans="1:29" s="521" customFormat="1" ht="15" customHeight="1">
      <c r="A20" s="513"/>
      <c r="B20" s="513" t="s">
        <v>3220</v>
      </c>
      <c r="C20" s="513"/>
      <c r="D20" s="513"/>
      <c r="E20" s="513"/>
      <c r="F20" s="513"/>
      <c r="G20" s="513"/>
      <c r="H20" s="524"/>
      <c r="I20" s="524"/>
      <c r="J20" s="524"/>
      <c r="K20" s="524"/>
      <c r="L20" s="1463" t="str">
        <f>IF('第二面-3'!K19="","",'第二面-3'!K19)</f>
        <v/>
      </c>
      <c r="M20" s="1463"/>
      <c r="N20" s="1463"/>
      <c r="O20" s="1463"/>
      <c r="P20" s="1463"/>
      <c r="Q20" s="1463"/>
      <c r="R20" s="1463"/>
      <c r="S20" s="1463"/>
      <c r="T20" s="1463"/>
      <c r="U20" s="1463"/>
      <c r="V20" s="1463"/>
      <c r="W20" s="1463"/>
      <c r="X20" s="1463"/>
      <c r="Y20" s="1463"/>
      <c r="Z20" s="1463"/>
      <c r="AA20" s="1463"/>
      <c r="AB20" s="1463"/>
      <c r="AC20" s="1463"/>
    </row>
    <row r="21" spans="1:29" s="521" customFormat="1" ht="15" customHeight="1">
      <c r="A21" s="513"/>
      <c r="B21" s="513"/>
      <c r="C21" s="1463"/>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row>
    <row r="22" spans="1:29" s="521" customFormat="1" ht="15" customHeight="1">
      <c r="A22" s="513"/>
      <c r="B22" s="513" t="s">
        <v>2742</v>
      </c>
      <c r="C22" s="513"/>
      <c r="D22" s="513"/>
      <c r="E22" s="513"/>
      <c r="F22" s="522"/>
      <c r="G22" s="522"/>
      <c r="H22" s="513"/>
      <c r="I22" s="522" t="s">
        <v>2568</v>
      </c>
      <c r="J22" s="1467" t="str">
        <f>IF('第二面-3'!L20="","",'第二面-3'!L20)</f>
        <v/>
      </c>
      <c r="K22" s="1467"/>
      <c r="L22" s="1467"/>
      <c r="M22" s="1468" t="s">
        <v>2569</v>
      </c>
      <c r="N22" s="1468"/>
      <c r="O22" s="1468"/>
      <c r="P22" s="1469" t="str">
        <f>IF('第二面-3'!R20="","",'第二面-3'!R20)</f>
        <v/>
      </c>
      <c r="Q22" s="1469"/>
      <c r="R22" s="1469"/>
      <c r="S22" s="1469"/>
      <c r="T22" s="1468" t="s">
        <v>2570</v>
      </c>
      <c r="U22" s="1468"/>
      <c r="V22" s="1468"/>
      <c r="W22" s="1467" t="str">
        <f>IF('第二面-3'!X20="","",'第二面-3'!X20)</f>
        <v/>
      </c>
      <c r="X22" s="1467"/>
      <c r="Y22" s="1467"/>
      <c r="Z22" s="1467"/>
      <c r="AA22" s="1467"/>
      <c r="AB22" s="1467"/>
      <c r="AC22" s="513" t="s">
        <v>17</v>
      </c>
    </row>
    <row r="23" spans="1:29" s="521" customFormat="1" ht="15" customHeight="1">
      <c r="A23" s="513"/>
      <c r="B23" s="513" t="s">
        <v>2737</v>
      </c>
      <c r="C23" s="513"/>
      <c r="D23" s="513"/>
      <c r="E23" s="513"/>
      <c r="F23" s="514"/>
      <c r="G23" s="514"/>
      <c r="H23" s="1458" t="str">
        <f>IF('第二面-3'!K21="","",'第二面-3'!K21)</f>
        <v/>
      </c>
      <c r="I23" s="1458"/>
      <c r="J23" s="1458"/>
      <c r="K23" s="1458"/>
      <c r="L23" s="1458"/>
      <c r="M23" s="1458"/>
      <c r="N23" s="1458"/>
      <c r="O23" s="1458"/>
      <c r="P23" s="1458"/>
      <c r="Q23" s="1458"/>
      <c r="R23" s="1458"/>
      <c r="S23" s="1458"/>
      <c r="T23" s="1458"/>
      <c r="U23" s="1458"/>
      <c r="V23" s="1458"/>
      <c r="W23" s="1458"/>
      <c r="X23" s="1458"/>
      <c r="Y23" s="1458"/>
      <c r="Z23" s="1458"/>
      <c r="AA23" s="1458"/>
      <c r="AB23" s="1458"/>
      <c r="AC23" s="1458"/>
    </row>
    <row r="24" spans="1:29" s="521" customFormat="1" ht="15" customHeight="1">
      <c r="A24" s="513"/>
      <c r="B24" s="513" t="s">
        <v>3218</v>
      </c>
      <c r="C24" s="513"/>
      <c r="D24" s="513"/>
      <c r="E24" s="513"/>
      <c r="F24" s="513"/>
      <c r="G24" s="513"/>
      <c r="H24" s="513"/>
      <c r="I24" s="523"/>
      <c r="J24" s="1467" t="str">
        <f>IF('第二面-3'!L22="","",'第二面-3'!L22)</f>
        <v/>
      </c>
      <c r="K24" s="1467"/>
      <c r="L24" s="1468" t="s">
        <v>2573</v>
      </c>
      <c r="M24" s="1468"/>
      <c r="N24" s="1468"/>
      <c r="O24" s="1468"/>
      <c r="P24" s="1468"/>
      <c r="Q24" s="1467" t="str">
        <f>IF('第二面-3'!S22="","",'第二面-3'!S22)</f>
        <v/>
      </c>
      <c r="R24" s="1467"/>
      <c r="S24" s="1467"/>
      <c r="T24" s="1468" t="s">
        <v>2574</v>
      </c>
      <c r="U24" s="1468"/>
      <c r="V24" s="1468"/>
      <c r="W24" s="1468"/>
      <c r="X24" s="1467" t="str">
        <f>IF('第二面-3'!Y22="","",'第二面-3'!Y22)</f>
        <v/>
      </c>
      <c r="Y24" s="1467"/>
      <c r="Z24" s="1467"/>
      <c r="AA24" s="1467"/>
      <c r="AB24" s="1467"/>
      <c r="AC24" s="513" t="s">
        <v>17</v>
      </c>
    </row>
    <row r="25" spans="1:29" s="521" customFormat="1" ht="15" customHeight="1">
      <c r="A25" s="513"/>
      <c r="B25" s="513"/>
      <c r="C25" s="513"/>
      <c r="D25" s="513"/>
      <c r="E25" s="513"/>
      <c r="F25" s="513"/>
      <c r="G25" s="513"/>
      <c r="H25" s="1463" t="str">
        <f>IF('第二面-3'!K23="","",'第二面-3'!K23)</f>
        <v/>
      </c>
      <c r="I25" s="1463"/>
      <c r="J25" s="1463"/>
      <c r="K25" s="1463"/>
      <c r="L25" s="1463"/>
      <c r="M25" s="1463"/>
      <c r="N25" s="1463"/>
      <c r="O25" s="1463"/>
      <c r="P25" s="1463"/>
      <c r="Q25" s="1463"/>
      <c r="R25" s="1463"/>
      <c r="S25" s="1463"/>
      <c r="T25" s="1463"/>
      <c r="U25" s="1463"/>
      <c r="V25" s="1463"/>
      <c r="W25" s="1463"/>
      <c r="X25" s="1463"/>
      <c r="Y25" s="1463"/>
      <c r="Z25" s="1463"/>
      <c r="AA25" s="1463"/>
      <c r="AB25" s="1463"/>
      <c r="AC25" s="1463"/>
    </row>
    <row r="26" spans="1:29" s="521" customFormat="1" ht="15" customHeight="1">
      <c r="A26" s="513"/>
      <c r="B26" s="513" t="s">
        <v>2744</v>
      </c>
      <c r="C26" s="513"/>
      <c r="D26" s="513"/>
      <c r="E26" s="513"/>
      <c r="F26" s="513"/>
      <c r="G26" s="513"/>
      <c r="H26" s="513"/>
      <c r="I26" s="1461" t="str">
        <f>IF('第二面-3'!K24="","",'第二面-3'!K24)</f>
        <v/>
      </c>
      <c r="J26" s="1466"/>
      <c r="K26" s="1466"/>
      <c r="L26" s="515"/>
      <c r="M26" s="515"/>
      <c r="N26" s="515"/>
      <c r="O26" s="513"/>
      <c r="P26" s="513"/>
      <c r="Q26" s="513"/>
      <c r="R26" s="513"/>
      <c r="S26" s="513"/>
      <c r="T26" s="513"/>
      <c r="U26" s="513"/>
      <c r="V26" s="513"/>
      <c r="W26" s="513"/>
      <c r="X26" s="513"/>
      <c r="Y26" s="513"/>
      <c r="Z26" s="513"/>
      <c r="AA26" s="513"/>
      <c r="AB26" s="513"/>
      <c r="AC26" s="513"/>
    </row>
    <row r="27" spans="1:29" s="521" customFormat="1" ht="15" customHeight="1">
      <c r="A27" s="513"/>
      <c r="B27" s="513" t="s">
        <v>2745</v>
      </c>
      <c r="C27" s="513"/>
      <c r="D27" s="513"/>
      <c r="E27" s="513"/>
      <c r="F27" s="513"/>
      <c r="G27" s="513"/>
      <c r="H27" s="1458" t="str">
        <f>IF('第二面-3'!K25="","",'第二面-3'!K25)</f>
        <v/>
      </c>
      <c r="I27" s="1458"/>
      <c r="J27" s="1458"/>
      <c r="K27" s="1458"/>
      <c r="L27" s="1458"/>
      <c r="M27" s="1458"/>
      <c r="N27" s="1458"/>
      <c r="O27" s="1458"/>
      <c r="P27" s="1458"/>
      <c r="Q27" s="1458"/>
      <c r="R27" s="1458"/>
      <c r="S27" s="1458"/>
      <c r="T27" s="1458"/>
      <c r="U27" s="1458"/>
      <c r="V27" s="1458"/>
      <c r="W27" s="1458"/>
      <c r="X27" s="1458"/>
      <c r="Y27" s="1458"/>
      <c r="Z27" s="1458"/>
      <c r="AA27" s="1458"/>
      <c r="AB27" s="1458"/>
      <c r="AC27" s="1458"/>
    </row>
    <row r="28" spans="1:29" s="521" customFormat="1" ht="15" customHeight="1">
      <c r="A28" s="513"/>
      <c r="B28" s="513" t="s">
        <v>2746</v>
      </c>
      <c r="C28" s="513"/>
      <c r="D28" s="513"/>
      <c r="E28" s="513"/>
      <c r="F28" s="513"/>
      <c r="G28" s="513"/>
      <c r="H28" s="1463" t="str">
        <f>IF('第二面-3'!K26="","",'第二面-3'!K26)</f>
        <v/>
      </c>
      <c r="I28" s="1463"/>
      <c r="J28" s="1463"/>
      <c r="K28" s="1463"/>
      <c r="L28" s="1463"/>
      <c r="M28" s="516"/>
      <c r="N28" s="516"/>
      <c r="O28" s="516"/>
      <c r="P28" s="516"/>
      <c r="Q28" s="516"/>
      <c r="R28" s="516"/>
      <c r="S28" s="513"/>
      <c r="T28" s="513"/>
      <c r="U28" s="513"/>
      <c r="V28" s="513"/>
      <c r="W28" s="513"/>
      <c r="X28" s="513"/>
      <c r="Y28" s="513"/>
      <c r="Z28" s="513"/>
      <c r="AA28" s="513"/>
      <c r="AB28" s="513"/>
      <c r="AC28" s="513"/>
    </row>
    <row r="29" spans="1:29" s="521" customFormat="1" ht="15" customHeight="1">
      <c r="A29" s="513"/>
      <c r="B29" s="513" t="s">
        <v>3220</v>
      </c>
      <c r="C29" s="513"/>
      <c r="D29" s="513"/>
      <c r="E29" s="513"/>
      <c r="F29" s="513"/>
      <c r="G29" s="513"/>
      <c r="H29" s="524"/>
      <c r="I29" s="524"/>
      <c r="J29" s="524"/>
      <c r="K29" s="524"/>
      <c r="L29" s="1463" t="str">
        <f>IF('第二面-3'!K27="","",'第二面-3'!K27)</f>
        <v/>
      </c>
      <c r="M29" s="1463"/>
      <c r="N29" s="1463"/>
      <c r="O29" s="1463"/>
      <c r="P29" s="1463"/>
      <c r="Q29" s="1463"/>
      <c r="R29" s="1463"/>
      <c r="S29" s="1463"/>
      <c r="T29" s="1463"/>
      <c r="U29" s="1463"/>
      <c r="V29" s="1463"/>
      <c r="W29" s="1463"/>
      <c r="X29" s="1463"/>
      <c r="Y29" s="1463"/>
      <c r="Z29" s="1463"/>
      <c r="AA29" s="1463"/>
      <c r="AB29" s="1463"/>
      <c r="AC29" s="1463"/>
    </row>
    <row r="30" spans="1:29" s="521" customFormat="1" ht="15" customHeight="1">
      <c r="A30" s="513"/>
      <c r="B30" s="513"/>
      <c r="C30" s="1463"/>
      <c r="D30" s="1463"/>
      <c r="E30" s="1463"/>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row>
    <row r="31" spans="1:29" s="521" customFormat="1" ht="15" customHeight="1">
      <c r="A31" s="513"/>
      <c r="B31" s="513" t="s">
        <v>2742</v>
      </c>
      <c r="C31" s="513"/>
      <c r="D31" s="513"/>
      <c r="E31" s="513"/>
      <c r="F31" s="522"/>
      <c r="G31" s="522"/>
      <c r="H31" s="513"/>
      <c r="I31" s="522" t="s">
        <v>2568</v>
      </c>
      <c r="J31" s="1467" t="str">
        <f>IF('第二面-3'!L28="","",'第二面-3'!L28)</f>
        <v/>
      </c>
      <c r="K31" s="1467"/>
      <c r="L31" s="1467"/>
      <c r="M31" s="1468" t="s">
        <v>2569</v>
      </c>
      <c r="N31" s="1468"/>
      <c r="O31" s="1468"/>
      <c r="P31" s="1469" t="str">
        <f>IF('第二面-3'!R28="","",'第二面-3'!R28)</f>
        <v/>
      </c>
      <c r="Q31" s="1469"/>
      <c r="R31" s="1469"/>
      <c r="S31" s="1469"/>
      <c r="T31" s="1468" t="s">
        <v>2570</v>
      </c>
      <c r="U31" s="1468"/>
      <c r="V31" s="1468"/>
      <c r="W31" s="1467" t="str">
        <f>IF('第二面-3'!X28="","",'第二面-3'!X28)</f>
        <v/>
      </c>
      <c r="X31" s="1467"/>
      <c r="Y31" s="1467"/>
      <c r="Z31" s="1467"/>
      <c r="AA31" s="1467"/>
      <c r="AB31" s="1467"/>
      <c r="AC31" s="513" t="s">
        <v>17</v>
      </c>
    </row>
    <row r="32" spans="1:29" s="521" customFormat="1" ht="15" customHeight="1">
      <c r="A32" s="513"/>
      <c r="B32" s="513" t="s">
        <v>2737</v>
      </c>
      <c r="C32" s="513"/>
      <c r="D32" s="513"/>
      <c r="E32" s="513"/>
      <c r="F32" s="514"/>
      <c r="G32" s="514"/>
      <c r="H32" s="1458" t="str">
        <f>IF('第二面-3'!K29="","",'第二面-3'!K29)</f>
        <v/>
      </c>
      <c r="I32" s="1458"/>
      <c r="J32" s="1458"/>
      <c r="K32" s="1458"/>
      <c r="L32" s="1458"/>
      <c r="M32" s="1458"/>
      <c r="N32" s="1458"/>
      <c r="O32" s="1458"/>
      <c r="P32" s="1458"/>
      <c r="Q32" s="1458"/>
      <c r="R32" s="1458"/>
      <c r="S32" s="1458"/>
      <c r="T32" s="1458"/>
      <c r="U32" s="1458"/>
      <c r="V32" s="1458"/>
      <c r="W32" s="1458"/>
      <c r="X32" s="1458"/>
      <c r="Y32" s="1458"/>
      <c r="Z32" s="1458"/>
      <c r="AA32" s="1458"/>
      <c r="AB32" s="1458"/>
      <c r="AC32" s="1458"/>
    </row>
    <row r="33" spans="1:29" s="521" customFormat="1" ht="15" customHeight="1">
      <c r="A33" s="513"/>
      <c r="B33" s="513" t="s">
        <v>3218</v>
      </c>
      <c r="C33" s="513"/>
      <c r="D33" s="513"/>
      <c r="E33" s="513"/>
      <c r="F33" s="513"/>
      <c r="G33" s="513"/>
      <c r="H33" s="513"/>
      <c r="I33" s="523"/>
      <c r="J33" s="1467" t="str">
        <f>IF('第二面-3'!L30="","",'第二面-3'!L30)</f>
        <v/>
      </c>
      <c r="K33" s="1467"/>
      <c r="L33" s="1468" t="s">
        <v>2573</v>
      </c>
      <c r="M33" s="1468"/>
      <c r="N33" s="1468"/>
      <c r="O33" s="1468"/>
      <c r="P33" s="1468"/>
      <c r="Q33" s="1467" t="str">
        <f>IF('第二面-3'!S30="","",'第二面-3'!S30)</f>
        <v/>
      </c>
      <c r="R33" s="1467"/>
      <c r="S33" s="1467"/>
      <c r="T33" s="1468" t="s">
        <v>2574</v>
      </c>
      <c r="U33" s="1468"/>
      <c r="V33" s="1468"/>
      <c r="W33" s="1468"/>
      <c r="X33" s="1467" t="str">
        <f>IF('第二面-3'!Y30="","",'第二面-3'!Y30)</f>
        <v/>
      </c>
      <c r="Y33" s="1467"/>
      <c r="Z33" s="1467"/>
      <c r="AA33" s="1467"/>
      <c r="AB33" s="1467"/>
      <c r="AC33" s="513" t="s">
        <v>17</v>
      </c>
    </row>
    <row r="34" spans="1:29" s="521" customFormat="1" ht="15" customHeight="1">
      <c r="A34" s="513"/>
      <c r="B34" s="513"/>
      <c r="C34" s="513"/>
      <c r="D34" s="513"/>
      <c r="E34" s="513"/>
      <c r="F34" s="513"/>
      <c r="G34" s="513"/>
      <c r="H34" s="1463" t="str">
        <f>IF('第二面-3'!K31="","",'第二面-3'!K31)</f>
        <v/>
      </c>
      <c r="I34" s="1463"/>
      <c r="J34" s="1463"/>
      <c r="K34" s="1463"/>
      <c r="L34" s="1463"/>
      <c r="M34" s="1463"/>
      <c r="N34" s="1463"/>
      <c r="O34" s="1463"/>
      <c r="P34" s="1463"/>
      <c r="Q34" s="1463"/>
      <c r="R34" s="1463"/>
      <c r="S34" s="1463"/>
      <c r="T34" s="1463"/>
      <c r="U34" s="1463"/>
      <c r="V34" s="1463"/>
      <c r="W34" s="1463"/>
      <c r="X34" s="1463"/>
      <c r="Y34" s="1463"/>
      <c r="Z34" s="1463"/>
      <c r="AA34" s="1463"/>
      <c r="AB34" s="1463"/>
      <c r="AC34" s="1463"/>
    </row>
    <row r="35" spans="1:29" s="521" customFormat="1" ht="15" customHeight="1">
      <c r="A35" s="513"/>
      <c r="B35" s="513" t="s">
        <v>2744</v>
      </c>
      <c r="C35" s="513"/>
      <c r="D35" s="513"/>
      <c r="E35" s="513"/>
      <c r="F35" s="513"/>
      <c r="G35" s="513"/>
      <c r="H35" s="513"/>
      <c r="I35" s="1461" t="str">
        <f>IF('第二面-3'!K32="","",'第二面-3'!K32)</f>
        <v/>
      </c>
      <c r="J35" s="1466"/>
      <c r="K35" s="1466"/>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2745</v>
      </c>
      <c r="C36" s="513"/>
      <c r="D36" s="513"/>
      <c r="E36" s="513"/>
      <c r="F36" s="513"/>
      <c r="G36" s="513"/>
      <c r="H36" s="1458" t="str">
        <f>IF('第二面-3'!K33="","",'第二面-3'!K33)</f>
        <v/>
      </c>
      <c r="I36" s="1458"/>
      <c r="J36" s="1458"/>
      <c r="K36" s="1458"/>
      <c r="L36" s="1458"/>
      <c r="M36" s="1458"/>
      <c r="N36" s="1458"/>
      <c r="O36" s="1458"/>
      <c r="P36" s="1458"/>
      <c r="Q36" s="1458"/>
      <c r="R36" s="1458"/>
      <c r="S36" s="1458"/>
      <c r="T36" s="1458"/>
      <c r="U36" s="1458"/>
      <c r="V36" s="1458"/>
      <c r="W36" s="1458"/>
      <c r="X36" s="1458"/>
      <c r="Y36" s="1458"/>
      <c r="Z36" s="1458"/>
      <c r="AA36" s="1458"/>
      <c r="AB36" s="1458"/>
      <c r="AC36" s="1458"/>
    </row>
    <row r="37" spans="1:29" s="521" customFormat="1" ht="15" customHeight="1">
      <c r="A37" s="513"/>
      <c r="B37" s="513" t="s">
        <v>2746</v>
      </c>
      <c r="C37" s="513"/>
      <c r="D37" s="513"/>
      <c r="E37" s="513"/>
      <c r="F37" s="513"/>
      <c r="G37" s="513"/>
      <c r="H37" s="1463" t="str">
        <f>IF('第二面-3'!K34="","",'第二面-3'!K34)</f>
        <v/>
      </c>
      <c r="I37" s="1463"/>
      <c r="J37" s="1463"/>
      <c r="K37" s="1463"/>
      <c r="L37" s="1463"/>
      <c r="M37" s="516"/>
      <c r="N37" s="516"/>
      <c r="O37" s="516"/>
      <c r="P37" s="516"/>
      <c r="Q37" s="516"/>
      <c r="R37" s="516"/>
      <c r="S37" s="513"/>
      <c r="T37" s="513"/>
      <c r="U37" s="513"/>
      <c r="V37" s="513"/>
      <c r="W37" s="513"/>
      <c r="X37" s="513"/>
      <c r="Y37" s="513"/>
      <c r="Z37" s="513"/>
      <c r="AA37" s="513"/>
      <c r="AB37" s="513"/>
      <c r="AC37" s="513"/>
    </row>
    <row r="38" spans="1:29" s="521" customFormat="1" ht="15" customHeight="1">
      <c r="A38" s="513"/>
      <c r="B38" s="513" t="s">
        <v>3220</v>
      </c>
      <c r="C38" s="513"/>
      <c r="D38" s="513"/>
      <c r="E38" s="513"/>
      <c r="F38" s="513"/>
      <c r="G38" s="513"/>
      <c r="H38" s="524"/>
      <c r="I38" s="524"/>
      <c r="J38" s="524"/>
      <c r="K38" s="524"/>
      <c r="L38" s="1463" t="str">
        <f>IF('第二面-3'!K35="","",'第二面-3'!K35)</f>
        <v/>
      </c>
      <c r="M38" s="1463"/>
      <c r="N38" s="1463"/>
      <c r="O38" s="1463"/>
      <c r="P38" s="1463"/>
      <c r="Q38" s="1463"/>
      <c r="R38" s="1463"/>
      <c r="S38" s="1463"/>
      <c r="T38" s="1463"/>
      <c r="U38" s="1463"/>
      <c r="V38" s="1463"/>
      <c r="W38" s="1463"/>
      <c r="X38" s="1463"/>
      <c r="Y38" s="1463"/>
      <c r="Z38" s="1463"/>
      <c r="AA38" s="1463"/>
      <c r="AB38" s="1463"/>
      <c r="AC38" s="1463"/>
    </row>
    <row r="39" spans="1:29" s="521" customFormat="1" ht="15" customHeight="1">
      <c r="A39" s="513"/>
      <c r="B39" s="513"/>
      <c r="C39" s="1459"/>
      <c r="D39" s="1459"/>
      <c r="E39" s="1459"/>
      <c r="F39" s="1459"/>
      <c r="G39" s="1459"/>
      <c r="H39" s="1459"/>
      <c r="I39" s="1459"/>
      <c r="J39" s="1459"/>
      <c r="K39" s="1459"/>
      <c r="L39" s="1459"/>
      <c r="M39" s="1459"/>
      <c r="N39" s="1459"/>
      <c r="O39" s="1459"/>
      <c r="P39" s="1459"/>
      <c r="Q39" s="1459"/>
      <c r="R39" s="1459"/>
      <c r="S39" s="1459"/>
      <c r="T39" s="1459"/>
      <c r="U39" s="1459"/>
      <c r="V39" s="1459"/>
      <c r="W39" s="1459"/>
      <c r="X39" s="1459"/>
      <c r="Y39" s="1459"/>
      <c r="Z39" s="1459"/>
      <c r="AA39" s="1459"/>
      <c r="AB39" s="1459"/>
      <c r="AC39" s="1459"/>
    </row>
    <row r="40" spans="1:29" s="521" customFormat="1" ht="15" customHeight="1">
      <c r="A40" s="512" t="s">
        <v>3221</v>
      </c>
      <c r="B40" s="512"/>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row>
    <row r="41" spans="1:29" s="521" customFormat="1" ht="15" customHeight="1">
      <c r="A41" s="513" t="s">
        <v>2790</v>
      </c>
      <c r="B41" s="513"/>
      <c r="C41" s="513"/>
      <c r="D41" s="513"/>
      <c r="E41" s="513"/>
      <c r="F41" s="513"/>
      <c r="G41" s="513"/>
      <c r="H41" s="1458" t="str">
        <f>IF('第二面-3'!K37="","",'第二面-3'!K37)</f>
        <v/>
      </c>
      <c r="I41" s="1458"/>
      <c r="J41" s="1458"/>
      <c r="K41" s="1458"/>
      <c r="L41" s="1458"/>
      <c r="M41" s="1458"/>
      <c r="N41" s="1458"/>
      <c r="O41" s="1458"/>
      <c r="P41" s="1458"/>
      <c r="Q41" s="1458"/>
      <c r="R41" s="1458"/>
      <c r="S41" s="1458"/>
      <c r="T41" s="1458"/>
      <c r="U41" s="1458"/>
      <c r="V41" s="1458"/>
      <c r="W41" s="1458"/>
      <c r="X41" s="1458"/>
      <c r="Y41" s="1458"/>
      <c r="Z41" s="1458"/>
      <c r="AA41" s="1458"/>
      <c r="AB41" s="1458"/>
      <c r="AC41" s="1458"/>
    </row>
    <row r="42" spans="1:29" s="521" customFormat="1" ht="15" customHeight="1">
      <c r="A42" s="513" t="s">
        <v>2802</v>
      </c>
      <c r="B42" s="513"/>
      <c r="C42" s="513"/>
      <c r="D42" s="513"/>
      <c r="E42" s="513"/>
      <c r="F42" s="513"/>
      <c r="G42" s="513"/>
      <c r="H42" s="513"/>
      <c r="I42" s="525"/>
      <c r="J42" s="526" t="s">
        <v>2568</v>
      </c>
      <c r="K42" s="1416" t="str">
        <f>IF('第二面-3'!L38="","",'第二面-3'!L38)</f>
        <v/>
      </c>
      <c r="L42" s="1416"/>
      <c r="M42" s="1416"/>
      <c r="N42" s="1416"/>
      <c r="O42" s="493" t="s">
        <v>3222</v>
      </c>
      <c r="P42" s="1416" t="str">
        <f>IF('第二面-3'!Q38&lt;&gt;"",'第二面-3'!Q38,"")&amp;IF('第二面-3'!R38&lt;&gt;"",'第二面-3'!R38,"")</f>
        <v/>
      </c>
      <c r="Q42" s="1416"/>
      <c r="R42" s="1416"/>
      <c r="S42" s="1416"/>
      <c r="T42" s="490" t="s">
        <v>2783</v>
      </c>
      <c r="U42" s="1416" t="str">
        <f>IF('第二面-3'!U38="","",'第二面-3'!U38)</f>
        <v/>
      </c>
      <c r="V42" s="1416"/>
      <c r="W42" s="1416"/>
      <c r="X42" s="1416"/>
      <c r="Y42" s="1416"/>
      <c r="Z42" s="1416"/>
      <c r="AA42" s="1416"/>
      <c r="AB42" s="1416"/>
      <c r="AC42" s="490" t="s">
        <v>17</v>
      </c>
    </row>
    <row r="43" spans="1:29" s="521" customFormat="1" ht="15" customHeight="1">
      <c r="A43" s="513"/>
      <c r="B43" s="513"/>
      <c r="C43" s="513"/>
      <c r="D43" s="513"/>
      <c r="E43" s="513"/>
      <c r="F43" s="513"/>
      <c r="G43" s="513"/>
      <c r="H43" s="1463" t="str">
        <f>IF('第二面-3'!K39="","",'第二面-3'!K39)</f>
        <v/>
      </c>
      <c r="I43" s="1463"/>
      <c r="J43" s="1463"/>
      <c r="K43" s="1463"/>
      <c r="L43" s="1463"/>
      <c r="M43" s="1463"/>
      <c r="N43" s="1463"/>
      <c r="O43" s="1463"/>
      <c r="P43" s="1463"/>
      <c r="Q43" s="1463"/>
      <c r="R43" s="1463"/>
      <c r="S43" s="1463"/>
      <c r="T43" s="1463"/>
      <c r="U43" s="1463"/>
      <c r="V43" s="1463"/>
      <c r="W43" s="1463"/>
      <c r="X43" s="1463"/>
      <c r="Y43" s="1463"/>
      <c r="Z43" s="1463"/>
      <c r="AA43" s="1463"/>
      <c r="AB43" s="1463"/>
      <c r="AC43" s="1463"/>
    </row>
    <row r="44" spans="1:29" s="521" customFormat="1" ht="15" customHeight="1">
      <c r="A44" s="513" t="s">
        <v>2738</v>
      </c>
      <c r="B44" s="513"/>
      <c r="C44" s="513"/>
      <c r="D44" s="513"/>
      <c r="E44" s="513"/>
      <c r="F44" s="513"/>
      <c r="G44" s="513"/>
      <c r="H44" s="1461" t="str">
        <f>IF('第二面-3'!K40="","",'第二面-3'!K40)</f>
        <v/>
      </c>
      <c r="I44" s="1461"/>
      <c r="J44" s="1461"/>
      <c r="K44" s="515"/>
      <c r="L44" s="515"/>
      <c r="M44" s="515"/>
      <c r="N44" s="515"/>
      <c r="O44" s="513"/>
      <c r="P44" s="513"/>
      <c r="Q44" s="513"/>
      <c r="R44" s="513"/>
      <c r="S44" s="513"/>
      <c r="T44" s="513"/>
      <c r="U44" s="513"/>
      <c r="V44" s="513"/>
      <c r="W44" s="513"/>
      <c r="X44" s="513"/>
      <c r="Y44" s="513"/>
      <c r="Z44" s="513"/>
      <c r="AA44" s="513"/>
      <c r="AB44" s="513"/>
      <c r="AC44" s="513"/>
    </row>
    <row r="45" spans="1:29" s="521" customFormat="1" ht="15" customHeight="1">
      <c r="A45" s="513" t="s">
        <v>2792</v>
      </c>
      <c r="B45" s="513"/>
      <c r="C45" s="513"/>
      <c r="D45" s="513"/>
      <c r="E45" s="513"/>
      <c r="F45" s="513"/>
      <c r="G45" s="513"/>
      <c r="H45" s="1458" t="str">
        <f>IF('第二面-3'!K41="","",'第二面-3'!K41)</f>
        <v/>
      </c>
      <c r="I45" s="1458"/>
      <c r="J45" s="1458"/>
      <c r="K45" s="1458"/>
      <c r="L45" s="1458"/>
      <c r="M45" s="1458"/>
      <c r="N45" s="1458"/>
      <c r="O45" s="1458"/>
      <c r="P45" s="1458"/>
      <c r="Q45" s="1458"/>
      <c r="R45" s="1458"/>
      <c r="S45" s="1458"/>
      <c r="T45" s="1458"/>
      <c r="U45" s="1458"/>
      <c r="V45" s="1458"/>
      <c r="W45" s="1458"/>
      <c r="X45" s="1458"/>
      <c r="Y45" s="1458"/>
      <c r="Z45" s="1458"/>
      <c r="AA45" s="1458"/>
      <c r="AB45" s="1458"/>
      <c r="AC45" s="1458"/>
    </row>
    <row r="46" spans="1:29" s="521" customFormat="1" ht="15" customHeight="1">
      <c r="A46" s="513" t="s">
        <v>2740</v>
      </c>
      <c r="B46" s="513"/>
      <c r="C46" s="513"/>
      <c r="D46" s="513"/>
      <c r="E46" s="513"/>
      <c r="F46" s="513"/>
      <c r="G46" s="513"/>
      <c r="H46" s="1463" t="str">
        <f>IF('第二面-3'!K42="","",'第二面-3'!K42)</f>
        <v/>
      </c>
      <c r="I46" s="1463"/>
      <c r="J46" s="1463"/>
      <c r="K46" s="1463"/>
      <c r="L46" s="1463"/>
      <c r="M46" s="516"/>
      <c r="N46" s="516"/>
      <c r="O46" s="516"/>
      <c r="P46" s="516"/>
      <c r="Q46" s="516"/>
      <c r="R46" s="516"/>
      <c r="S46" s="517"/>
      <c r="T46" s="517"/>
      <c r="U46" s="517"/>
      <c r="V46" s="517"/>
      <c r="W46" s="517"/>
      <c r="X46" s="517"/>
      <c r="Y46" s="517"/>
      <c r="Z46" s="517"/>
      <c r="AA46" s="517"/>
      <c r="AB46" s="517"/>
      <c r="AC46" s="517"/>
    </row>
    <row r="47" spans="1:29" ht="15" customHeight="1">
      <c r="A47" s="512" t="s">
        <v>3223</v>
      </c>
      <c r="B47" s="512"/>
      <c r="C47" s="512"/>
      <c r="D47" s="512"/>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527"/>
      <c r="AC47" s="527"/>
    </row>
    <row r="48" spans="1:29" ht="15" customHeight="1">
      <c r="A48" s="1464" t="str">
        <f>IF('第二面-3'!A52="","",'第二面-3'!A52)</f>
        <v/>
      </c>
      <c r="B48" s="1464"/>
      <c r="C48" s="1464"/>
      <c r="D48" s="1464"/>
      <c r="E48" s="1464"/>
      <c r="F48" s="1464"/>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row>
    <row r="49" spans="1:29" ht="15" customHeight="1">
      <c r="A49" s="1464" t="str">
        <f>IF('第二面-3'!A53="","",'第二面-3'!A53)</f>
        <v/>
      </c>
      <c r="B49" s="1464"/>
      <c r="C49" s="1464"/>
      <c r="D49" s="1464"/>
      <c r="E49" s="1464"/>
      <c r="F49" s="1464"/>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row>
    <row r="50" spans="1:29" ht="15" customHeight="1">
      <c r="A50" s="1465" t="str">
        <f>IF('第二面-3'!A54="","",'第二面-3'!A54)</f>
        <v/>
      </c>
      <c r="B50" s="1465"/>
      <c r="C50" s="1465"/>
      <c r="D50" s="1465"/>
      <c r="E50" s="1465"/>
      <c r="F50" s="1465"/>
      <c r="G50" s="1465"/>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row>
  </sheetData>
  <mergeCells count="79">
    <mergeCell ref="H6:AC6"/>
    <mergeCell ref="J3:L3"/>
    <mergeCell ref="M3:O3"/>
    <mergeCell ref="P3:S3"/>
    <mergeCell ref="T3:V3"/>
    <mergeCell ref="W3:AB3"/>
    <mergeCell ref="H4:AC4"/>
    <mergeCell ref="J5:K5"/>
    <mergeCell ref="L5:P5"/>
    <mergeCell ref="Q5:S5"/>
    <mergeCell ref="T5:W5"/>
    <mergeCell ref="X5:AB5"/>
    <mergeCell ref="J13:L13"/>
    <mergeCell ref="M13:O13"/>
    <mergeCell ref="P13:S13"/>
    <mergeCell ref="T13:V13"/>
    <mergeCell ref="W13:AB13"/>
    <mergeCell ref="I7:K7"/>
    <mergeCell ref="H8:AC8"/>
    <mergeCell ref="H9:L9"/>
    <mergeCell ref="L10:AC10"/>
    <mergeCell ref="C11:AC11"/>
    <mergeCell ref="C21:AC21"/>
    <mergeCell ref="H14:AC14"/>
    <mergeCell ref="J15:K15"/>
    <mergeCell ref="L15:P15"/>
    <mergeCell ref="Q15:S15"/>
    <mergeCell ref="T15:W15"/>
    <mergeCell ref="X15:AB15"/>
    <mergeCell ref="H16:AC16"/>
    <mergeCell ref="I17:K17"/>
    <mergeCell ref="H18:AC18"/>
    <mergeCell ref="H19:L19"/>
    <mergeCell ref="L20:AC20"/>
    <mergeCell ref="H25:AC25"/>
    <mergeCell ref="J22:L22"/>
    <mergeCell ref="M22:O22"/>
    <mergeCell ref="P22:S22"/>
    <mergeCell ref="T22:V22"/>
    <mergeCell ref="W22:AB22"/>
    <mergeCell ref="H23:AC23"/>
    <mergeCell ref="J24:K24"/>
    <mergeCell ref="L24:P24"/>
    <mergeCell ref="Q24:S24"/>
    <mergeCell ref="T24:W24"/>
    <mergeCell ref="X24:AB24"/>
    <mergeCell ref="J31:L31"/>
    <mergeCell ref="M31:O31"/>
    <mergeCell ref="P31:S31"/>
    <mergeCell ref="T31:V31"/>
    <mergeCell ref="W31:AB31"/>
    <mergeCell ref="I26:K26"/>
    <mergeCell ref="H27:AC27"/>
    <mergeCell ref="H28:L28"/>
    <mergeCell ref="L29:AC29"/>
    <mergeCell ref="C30:AC30"/>
    <mergeCell ref="H32:AC32"/>
    <mergeCell ref="J33:K33"/>
    <mergeCell ref="L33:P33"/>
    <mergeCell ref="Q33:S33"/>
    <mergeCell ref="T33:W33"/>
    <mergeCell ref="X33:AB33"/>
    <mergeCell ref="H44:J44"/>
    <mergeCell ref="H34:AC34"/>
    <mergeCell ref="I35:K35"/>
    <mergeCell ref="H36:AC36"/>
    <mergeCell ref="H37:L37"/>
    <mergeCell ref="L38:AC38"/>
    <mergeCell ref="C39:AC39"/>
    <mergeCell ref="H41:AC41"/>
    <mergeCell ref="K42:N42"/>
    <mergeCell ref="P42:S42"/>
    <mergeCell ref="U42:AB42"/>
    <mergeCell ref="H43:AC43"/>
    <mergeCell ref="H45:AC45"/>
    <mergeCell ref="H46:L46"/>
    <mergeCell ref="A48:AC48"/>
    <mergeCell ref="A49:AC49"/>
    <mergeCell ref="A50:AC5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2" spans="1:31" ht="14.1" customHeight="1">
      <c r="A2" s="1437" t="s">
        <v>3224</v>
      </c>
      <c r="B2" s="1437"/>
      <c r="C2" s="1437"/>
      <c r="D2" s="1437"/>
      <c r="E2" s="1437"/>
      <c r="F2" s="1437"/>
      <c r="G2" s="1437"/>
      <c r="H2" s="1437"/>
      <c r="I2" s="1437"/>
      <c r="J2" s="1437"/>
      <c r="K2" s="1437"/>
      <c r="L2" s="1437"/>
      <c r="M2" s="1437"/>
      <c r="N2" s="1437"/>
      <c r="O2" s="1437"/>
      <c r="P2" s="1437"/>
      <c r="Q2" s="1437"/>
      <c r="R2" s="1456"/>
      <c r="S2" s="1456"/>
      <c r="T2" s="1456"/>
      <c r="U2" s="1456"/>
      <c r="V2" s="1456"/>
      <c r="W2" s="1456"/>
      <c r="X2" s="1456"/>
      <c r="Y2" s="1456"/>
      <c r="Z2" s="1456"/>
      <c r="AA2" s="1456"/>
      <c r="AB2" s="1456"/>
      <c r="AC2" s="1456"/>
    </row>
    <row r="3" spans="1:31" ht="14.1" customHeight="1">
      <c r="A3" s="1487" t="s">
        <v>2819</v>
      </c>
      <c r="B3" s="1487"/>
      <c r="C3" s="1487"/>
      <c r="D3" s="1487"/>
      <c r="E3" s="1487"/>
      <c r="F3" s="1487"/>
      <c r="G3" s="1487"/>
      <c r="H3" s="1487"/>
      <c r="I3" s="1487"/>
      <c r="J3" s="1487"/>
      <c r="K3" s="1487"/>
      <c r="L3" s="1487"/>
      <c r="M3" s="1487"/>
      <c r="N3" s="1487"/>
      <c r="O3" s="1487"/>
      <c r="P3" s="1487"/>
      <c r="Q3" s="1487"/>
      <c r="R3" s="1456"/>
      <c r="S3" s="1456"/>
      <c r="T3" s="1456"/>
      <c r="U3" s="1456"/>
      <c r="V3" s="1456"/>
      <c r="W3" s="1456"/>
      <c r="X3" s="1456"/>
      <c r="Y3" s="1456"/>
      <c r="Z3" s="1456"/>
      <c r="AA3" s="1456"/>
      <c r="AB3" s="1456"/>
      <c r="AC3" s="1456"/>
    </row>
    <row r="4" spans="1:31" ht="14.1" customHeight="1">
      <c r="A4" s="504" t="s">
        <v>3225</v>
      </c>
      <c r="B4" s="504"/>
      <c r="C4" s="504"/>
      <c r="D4" s="504"/>
      <c r="E4" s="504"/>
      <c r="F4" s="1488" t="str">
        <f>IF(第三面!F4="","",第三面!F4)</f>
        <v/>
      </c>
      <c r="G4" s="1489"/>
      <c r="H4" s="1489"/>
      <c r="I4" s="1489"/>
      <c r="J4" s="1489"/>
      <c r="K4" s="1489"/>
      <c r="L4" s="1489"/>
      <c r="M4" s="1489"/>
      <c r="N4" s="1489"/>
      <c r="O4" s="1489"/>
      <c r="P4" s="1489"/>
      <c r="Q4" s="1489"/>
      <c r="R4" s="1489"/>
      <c r="S4" s="1489"/>
      <c r="T4" s="1489"/>
      <c r="U4" s="1489"/>
      <c r="V4" s="1489"/>
      <c r="W4" s="1489"/>
      <c r="X4" s="1489"/>
      <c r="Y4" s="1489"/>
      <c r="Z4" s="1489"/>
      <c r="AA4" s="1489"/>
      <c r="AB4" s="1489"/>
      <c r="AC4" s="1489"/>
    </row>
    <row r="5" spans="1:31" ht="14.1" customHeight="1">
      <c r="A5" s="528" t="s">
        <v>3226</v>
      </c>
      <c r="B5" s="528"/>
      <c r="C5" s="528"/>
      <c r="D5" s="528"/>
      <c r="E5" s="528"/>
      <c r="F5" s="1488" t="str">
        <f>IF(第三面!F5="","",第三面!F5)</f>
        <v/>
      </c>
      <c r="G5" s="1489"/>
      <c r="H5" s="1489"/>
      <c r="I5" s="1489"/>
      <c r="J5" s="1489"/>
      <c r="K5" s="1489"/>
      <c r="L5" s="1489"/>
      <c r="M5" s="1489"/>
      <c r="N5" s="1489"/>
      <c r="O5" s="1489"/>
      <c r="P5" s="1489"/>
      <c r="Q5" s="1489"/>
      <c r="R5" s="1489"/>
      <c r="S5" s="1489"/>
      <c r="T5" s="1489"/>
      <c r="U5" s="1489"/>
      <c r="V5" s="1489"/>
      <c r="W5" s="1489"/>
      <c r="X5" s="1489"/>
      <c r="Y5" s="1489"/>
      <c r="Z5" s="1489"/>
      <c r="AA5" s="1489"/>
      <c r="AB5" s="1489"/>
      <c r="AC5" s="1489"/>
    </row>
    <row r="6" spans="1:31" ht="14.1" customHeight="1">
      <c r="A6" s="504" t="s">
        <v>3227</v>
      </c>
      <c r="B6" s="504"/>
      <c r="C6" s="504"/>
      <c r="D6" s="504"/>
      <c r="E6" s="504"/>
      <c r="F6" s="504"/>
      <c r="G6" s="504"/>
      <c r="H6" s="504"/>
      <c r="I6" s="504"/>
      <c r="J6" s="504"/>
      <c r="K6" s="504"/>
      <c r="L6" s="504"/>
      <c r="M6" s="504"/>
      <c r="N6" s="504"/>
      <c r="O6" s="504"/>
      <c r="P6" s="504"/>
      <c r="Q6" s="504"/>
      <c r="R6" s="529"/>
      <c r="S6" s="529"/>
      <c r="T6" s="529"/>
      <c r="U6" s="529"/>
      <c r="V6" s="529"/>
      <c r="W6" s="529"/>
      <c r="X6" s="529"/>
      <c r="Y6" s="529"/>
      <c r="Z6" s="529"/>
      <c r="AA6" s="529"/>
      <c r="AB6" s="529"/>
      <c r="AC6" s="529"/>
    </row>
    <row r="7" spans="1:31" ht="14.1" customHeight="1">
      <c r="A7" s="492"/>
      <c r="B7" s="492"/>
      <c r="C7" s="492"/>
      <c r="D7" s="492"/>
      <c r="E7" s="530" t="str">
        <f>第三面!D7</f>
        <v>□</v>
      </c>
      <c r="F7" s="1481" t="s">
        <v>3228</v>
      </c>
      <c r="G7" s="1481"/>
      <c r="H7" s="1481"/>
      <c r="I7" s="1481"/>
      <c r="J7" s="1481"/>
      <c r="K7" s="1481"/>
      <c r="L7" s="530" t="str">
        <f>第三面!K7</f>
        <v>□</v>
      </c>
      <c r="M7" s="492" t="s">
        <v>2825</v>
      </c>
      <c r="N7" s="492"/>
      <c r="O7" s="492"/>
      <c r="P7" s="492"/>
      <c r="Q7" s="530" t="str">
        <f>第三面!P7</f>
        <v>□</v>
      </c>
      <c r="R7" s="531" t="s">
        <v>2826</v>
      </c>
      <c r="S7" s="531"/>
      <c r="T7" s="531"/>
      <c r="U7" s="531"/>
      <c r="V7" s="531"/>
      <c r="W7" s="530" t="str">
        <f>第三面!V7</f>
        <v>□</v>
      </c>
      <c r="X7" s="531" t="s">
        <v>3229</v>
      </c>
      <c r="Y7" s="531"/>
      <c r="Z7" s="531"/>
      <c r="AA7" s="531"/>
      <c r="AB7" s="531"/>
      <c r="AC7" s="531"/>
    </row>
    <row r="8" spans="1:31" ht="14.1" customHeight="1">
      <c r="A8" s="492"/>
      <c r="B8" s="492"/>
      <c r="C8" s="492"/>
      <c r="D8" s="492"/>
      <c r="E8" s="530" t="str">
        <f>第三面!D8</f>
        <v>□</v>
      </c>
      <c r="F8" s="501" t="s">
        <v>3230</v>
      </c>
      <c r="G8" s="501"/>
      <c r="H8" s="501"/>
      <c r="I8" s="501"/>
      <c r="J8" s="501"/>
      <c r="K8" s="501"/>
      <c r="L8" s="532" t="str">
        <f>第三面!K8</f>
        <v>□</v>
      </c>
      <c r="M8" s="501" t="s">
        <v>2829</v>
      </c>
      <c r="N8" s="501"/>
      <c r="O8" s="501"/>
      <c r="P8" s="501"/>
      <c r="Q8" s="492"/>
      <c r="R8" s="531"/>
      <c r="S8" s="531"/>
      <c r="T8" s="531"/>
      <c r="U8" s="531"/>
      <c r="V8" s="531"/>
      <c r="W8" s="531"/>
      <c r="X8" s="531"/>
      <c r="Y8" s="531"/>
      <c r="Z8" s="531"/>
      <c r="AA8" s="531"/>
      <c r="AB8" s="531"/>
      <c r="AC8" s="531"/>
    </row>
    <row r="9" spans="1:31" ht="14.1" customHeight="1">
      <c r="A9" s="528" t="s">
        <v>3231</v>
      </c>
      <c r="B9" s="528"/>
      <c r="C9" s="528"/>
      <c r="D9" s="528"/>
      <c r="E9" s="528"/>
      <c r="F9" s="530" t="str">
        <f>第三面!K9</f>
        <v>□</v>
      </c>
      <c r="G9" s="501" t="s">
        <v>2831</v>
      </c>
      <c r="H9" s="501"/>
      <c r="I9" s="501"/>
      <c r="J9" s="501"/>
      <c r="K9" s="530" t="str">
        <f>第三面!P9</f>
        <v>□</v>
      </c>
      <c r="L9" s="501" t="s">
        <v>2832</v>
      </c>
      <c r="M9" s="501"/>
      <c r="N9" s="501"/>
      <c r="O9" s="501"/>
      <c r="P9" s="530" t="str">
        <f>第三面!V9</f>
        <v>□</v>
      </c>
      <c r="Q9" s="528" t="s">
        <v>2833</v>
      </c>
      <c r="R9" s="533"/>
      <c r="S9" s="533"/>
      <c r="T9" s="533"/>
      <c r="U9" s="533"/>
      <c r="V9" s="533"/>
      <c r="W9" s="533"/>
      <c r="X9" s="533"/>
      <c r="Y9" s="533"/>
      <c r="Z9" s="533"/>
      <c r="AA9" s="533"/>
      <c r="AB9" s="533"/>
      <c r="AC9" s="533"/>
      <c r="AE9" s="534"/>
    </row>
    <row r="10" spans="1:31" ht="14.1" customHeight="1">
      <c r="A10" s="504" t="s">
        <v>3232</v>
      </c>
      <c r="B10" s="504"/>
      <c r="C10" s="504"/>
      <c r="D10" s="504"/>
      <c r="E10" s="504"/>
      <c r="F10" s="504"/>
      <c r="G10" s="504"/>
      <c r="H10" s="504"/>
      <c r="I10" s="504"/>
      <c r="J10" s="504"/>
      <c r="K10" s="504"/>
      <c r="L10" s="504"/>
      <c r="M10" s="1486" t="str">
        <f>IF(第三面!M10="","",第三面!M10)</f>
        <v/>
      </c>
      <c r="N10" s="1457"/>
      <c r="O10" s="1457"/>
      <c r="P10" s="1457"/>
      <c r="Q10" s="1457"/>
      <c r="R10" s="1457"/>
      <c r="S10" s="1457"/>
      <c r="T10" s="1457"/>
      <c r="U10" s="1457"/>
      <c r="V10" s="1457"/>
      <c r="W10" s="1457"/>
      <c r="X10" s="1457"/>
      <c r="Y10" s="1457"/>
      <c r="Z10" s="1457"/>
      <c r="AA10" s="1457"/>
      <c r="AB10" s="1457"/>
      <c r="AC10" s="1457"/>
    </row>
    <row r="11" spans="1:31" ht="14.1" customHeight="1">
      <c r="A11" s="1483" t="str">
        <f>IF(第三面!A11="","",第三面!A11)</f>
        <v/>
      </c>
      <c r="B11" s="1483"/>
      <c r="C11" s="1483"/>
      <c r="D11" s="1483"/>
      <c r="E11" s="1483"/>
      <c r="F11" s="1483"/>
      <c r="G11" s="1483"/>
      <c r="H11" s="1483"/>
      <c r="I11" s="1483"/>
      <c r="J11" s="1483"/>
      <c r="K11" s="1483"/>
      <c r="L11" s="1483"/>
      <c r="M11" s="1483"/>
      <c r="N11" s="1483"/>
      <c r="O11" s="1483"/>
      <c r="P11" s="1483"/>
      <c r="Q11" s="1483"/>
      <c r="R11" s="1483"/>
      <c r="S11" s="1483"/>
      <c r="T11" s="1483"/>
      <c r="U11" s="1483"/>
      <c r="V11" s="1483"/>
      <c r="W11" s="1483"/>
      <c r="X11" s="1483"/>
      <c r="Y11" s="1483"/>
      <c r="Z11" s="1483"/>
      <c r="AA11" s="1483"/>
      <c r="AB11" s="1483"/>
      <c r="AC11" s="1483"/>
    </row>
    <row r="12" spans="1:31" ht="14.1" customHeight="1">
      <c r="A12" s="492" t="s">
        <v>3233</v>
      </c>
      <c r="B12" s="492"/>
      <c r="C12" s="492"/>
      <c r="D12" s="492"/>
      <c r="E12" s="492"/>
      <c r="F12" s="492"/>
      <c r="G12" s="492"/>
      <c r="H12" s="492"/>
      <c r="I12" s="492"/>
      <c r="J12" s="492"/>
      <c r="K12" s="492"/>
      <c r="L12" s="492"/>
      <c r="M12" s="492"/>
      <c r="N12" s="492"/>
      <c r="O12" s="492"/>
      <c r="P12" s="492"/>
      <c r="Q12" s="492"/>
      <c r="R12" s="531"/>
      <c r="S12" s="531"/>
      <c r="T12" s="531"/>
      <c r="U12" s="531"/>
      <c r="V12" s="531"/>
      <c r="W12" s="531"/>
      <c r="X12" s="531"/>
      <c r="Y12" s="531"/>
      <c r="Z12" s="531"/>
      <c r="AA12" s="531"/>
      <c r="AB12" s="531"/>
      <c r="AC12" s="531"/>
    </row>
    <row r="13" spans="1:31" ht="14.1" customHeight="1">
      <c r="A13" s="492" t="s">
        <v>3234</v>
      </c>
      <c r="B13" s="492"/>
      <c r="C13" s="492"/>
      <c r="D13" s="492"/>
      <c r="E13" s="492"/>
      <c r="F13" s="531"/>
      <c r="G13" s="531"/>
      <c r="H13" s="531"/>
      <c r="I13" s="531"/>
      <c r="J13" s="531"/>
      <c r="K13" s="531"/>
      <c r="L13" s="1484" t="str">
        <f>IF(第三面!N13="","",第三面!N13)</f>
        <v/>
      </c>
      <c r="M13" s="1484"/>
      <c r="N13" s="1484"/>
      <c r="O13" s="531" t="s">
        <v>2837</v>
      </c>
      <c r="P13" s="531"/>
      <c r="Q13" s="531"/>
      <c r="R13" s="531"/>
      <c r="S13" s="531"/>
      <c r="T13" s="531"/>
      <c r="U13" s="531"/>
      <c r="V13" s="531"/>
      <c r="W13" s="531"/>
      <c r="X13" s="531"/>
      <c r="Y13" s="531"/>
      <c r="Z13" s="531"/>
      <c r="AA13" s="531"/>
      <c r="AB13" s="531"/>
      <c r="AC13" s="531"/>
    </row>
    <row r="14" spans="1:31" ht="14.1" customHeight="1">
      <c r="A14" s="501" t="s">
        <v>2838</v>
      </c>
      <c r="B14" s="501"/>
      <c r="C14" s="501"/>
      <c r="D14" s="501"/>
      <c r="E14" s="501"/>
      <c r="F14" s="501"/>
      <c r="G14" s="501"/>
      <c r="H14" s="501"/>
      <c r="I14" s="501"/>
      <c r="J14" s="501"/>
      <c r="K14" s="501"/>
      <c r="L14" s="1485" t="str">
        <f>IF(第三面!N14="","",第三面!N14)</f>
        <v/>
      </c>
      <c r="M14" s="1485"/>
      <c r="N14" s="1485"/>
      <c r="O14" s="531" t="s">
        <v>2837</v>
      </c>
      <c r="P14" s="536"/>
      <c r="Q14" s="536"/>
      <c r="R14" s="536"/>
      <c r="S14" s="536"/>
      <c r="T14" s="536"/>
      <c r="U14" s="536"/>
      <c r="V14" s="536"/>
      <c r="W14" s="536"/>
      <c r="X14" s="536"/>
      <c r="Y14" s="536"/>
      <c r="Z14" s="536"/>
      <c r="AA14" s="536"/>
      <c r="AB14" s="536"/>
      <c r="AC14" s="536"/>
    </row>
    <row r="15" spans="1:31" ht="14.1" customHeight="1">
      <c r="A15" s="504" t="s">
        <v>3235</v>
      </c>
      <c r="B15" s="504"/>
      <c r="C15" s="504"/>
      <c r="D15" s="504"/>
      <c r="E15" s="504"/>
      <c r="F15" s="504"/>
      <c r="G15" s="504"/>
      <c r="H15" s="504"/>
      <c r="I15" s="504"/>
      <c r="J15" s="504"/>
      <c r="K15" s="504"/>
      <c r="L15" s="504"/>
      <c r="M15" s="504"/>
      <c r="N15" s="504"/>
      <c r="O15" s="504"/>
      <c r="P15" s="504"/>
      <c r="Q15" s="504"/>
      <c r="R15" s="529"/>
      <c r="S15" s="529"/>
      <c r="T15" s="529"/>
      <c r="U15" s="529"/>
      <c r="V15" s="529"/>
      <c r="W15" s="529"/>
      <c r="X15" s="529"/>
      <c r="Y15" s="529"/>
      <c r="Z15" s="529"/>
      <c r="AA15" s="529"/>
      <c r="AB15" s="529"/>
      <c r="AC15" s="529"/>
    </row>
    <row r="16" spans="1:31" ht="14.1" customHeight="1">
      <c r="A16" s="492" t="s">
        <v>2840</v>
      </c>
      <c r="B16" s="492"/>
      <c r="C16" s="492"/>
      <c r="D16" s="492"/>
      <c r="E16" s="492"/>
      <c r="F16" s="492"/>
      <c r="G16" s="531" t="s">
        <v>3236</v>
      </c>
      <c r="H16" s="492" t="s">
        <v>3237</v>
      </c>
      <c r="I16" s="1482" t="str">
        <f>IF(第三面!J16="","",第三面!J16)</f>
        <v/>
      </c>
      <c r="J16" s="1482"/>
      <c r="K16" s="1482"/>
      <c r="L16" s="537" t="str">
        <f>第三面!M16</f>
        <v/>
      </c>
      <c r="M16" s="538" t="s">
        <v>3238</v>
      </c>
      <c r="N16" s="1482" t="str">
        <f>IF(第三面!O16="","",第三面!O16)</f>
        <v/>
      </c>
      <c r="O16" s="1482"/>
      <c r="P16" s="1482"/>
      <c r="Q16" s="537" t="str">
        <f>第三面!R16</f>
        <v/>
      </c>
      <c r="R16" s="538" t="s">
        <v>3238</v>
      </c>
      <c r="S16" s="1482" t="str">
        <f>IF(第三面!T16="","",第三面!T16)</f>
        <v/>
      </c>
      <c r="T16" s="1482"/>
      <c r="U16" s="1482"/>
      <c r="V16" s="537" t="str">
        <f>第三面!W16</f>
        <v/>
      </c>
      <c r="W16" s="538" t="s">
        <v>3238</v>
      </c>
      <c r="X16" s="1482" t="str">
        <f>IF(第三面!Y16="","",第三面!Y16)</f>
        <v/>
      </c>
      <c r="Y16" s="1482"/>
      <c r="Z16" s="1482"/>
      <c r="AA16" s="537" t="str">
        <f>第三面!AB16</f>
        <v/>
      </c>
      <c r="AB16" s="538" t="s">
        <v>3239</v>
      </c>
      <c r="AC16" s="531"/>
    </row>
    <row r="17" spans="1:29" ht="14.1" customHeight="1">
      <c r="A17" s="492"/>
      <c r="B17" s="492"/>
      <c r="C17" s="492"/>
      <c r="D17" s="492"/>
      <c r="E17" s="492"/>
      <c r="F17" s="492"/>
      <c r="G17" s="531" t="s">
        <v>3240</v>
      </c>
      <c r="H17" s="492" t="s">
        <v>3241</v>
      </c>
      <c r="I17" s="1482" t="str">
        <f>IF(第三面!J17="","",第三面!J17)</f>
        <v/>
      </c>
      <c r="J17" s="1482"/>
      <c r="K17" s="1482"/>
      <c r="L17" s="537" t="str">
        <f>第三面!M17</f>
        <v/>
      </c>
      <c r="M17" s="538" t="s">
        <v>3238</v>
      </c>
      <c r="N17" s="1482" t="str">
        <f>IF(第三面!O17="","",第三面!O17)</f>
        <v/>
      </c>
      <c r="O17" s="1482"/>
      <c r="P17" s="1482"/>
      <c r="Q17" s="537" t="str">
        <f>第三面!R17</f>
        <v/>
      </c>
      <c r="R17" s="538" t="s">
        <v>3238</v>
      </c>
      <c r="S17" s="1482" t="str">
        <f>IF(第三面!T17="","",第三面!T17)</f>
        <v/>
      </c>
      <c r="T17" s="1482"/>
      <c r="U17" s="1482"/>
      <c r="V17" s="537" t="str">
        <f>第三面!W17</f>
        <v/>
      </c>
      <c r="W17" s="538" t="s">
        <v>3238</v>
      </c>
      <c r="X17" s="1482" t="str">
        <f>IF(第三面!Y17="","",第三面!Y17)</f>
        <v/>
      </c>
      <c r="Y17" s="1482"/>
      <c r="Z17" s="1482"/>
      <c r="AA17" s="537" t="str">
        <f>第三面!AB17</f>
        <v/>
      </c>
      <c r="AB17" s="538" t="s">
        <v>3239</v>
      </c>
      <c r="AC17" s="531"/>
    </row>
    <row r="18" spans="1:29" ht="14.1" customHeight="1">
      <c r="A18" s="492" t="s">
        <v>3242</v>
      </c>
      <c r="B18" s="492"/>
      <c r="C18" s="492"/>
      <c r="D18" s="492"/>
      <c r="E18" s="492"/>
      <c r="F18" s="492"/>
      <c r="G18" s="492"/>
      <c r="H18" s="531" t="s">
        <v>3237</v>
      </c>
      <c r="I18" s="1415" t="str">
        <f>IF(第三面!J18="","",第三面!J18)</f>
        <v/>
      </c>
      <c r="J18" s="1415"/>
      <c r="K18" s="1415"/>
      <c r="L18" s="1415"/>
      <c r="M18" s="538" t="s">
        <v>3238</v>
      </c>
      <c r="N18" s="1415" t="str">
        <f>IF(第三面!O18="","",第三面!O18)</f>
        <v/>
      </c>
      <c r="O18" s="1415"/>
      <c r="P18" s="1415"/>
      <c r="Q18" s="1415"/>
      <c r="R18" s="538" t="s">
        <v>3238</v>
      </c>
      <c r="S18" s="1415" t="str">
        <f>IF(第三面!T18="","",第三面!T18)</f>
        <v/>
      </c>
      <c r="T18" s="1415"/>
      <c r="U18" s="1415"/>
      <c r="V18" s="1415"/>
      <c r="W18" s="538" t="s">
        <v>3238</v>
      </c>
      <c r="X18" s="1415" t="str">
        <f>IF(第三面!Y18="","",第三面!Y18)</f>
        <v/>
      </c>
      <c r="Y18" s="1415"/>
      <c r="Z18" s="1415"/>
      <c r="AA18" s="1415"/>
      <c r="AB18" s="538" t="s">
        <v>3239</v>
      </c>
      <c r="AC18" s="531"/>
    </row>
    <row r="19" spans="1:29" ht="14.1" customHeight="1">
      <c r="A19" s="492" t="s">
        <v>3243</v>
      </c>
      <c r="B19" s="492"/>
      <c r="C19" s="492"/>
      <c r="D19" s="492"/>
      <c r="E19" s="492"/>
      <c r="F19" s="492"/>
      <c r="G19" s="492"/>
      <c r="H19" s="492"/>
      <c r="I19" s="492"/>
      <c r="J19" s="492"/>
      <c r="K19" s="492"/>
      <c r="L19" s="492"/>
      <c r="M19" s="492"/>
      <c r="N19" s="492"/>
      <c r="O19" s="492"/>
      <c r="P19" s="492"/>
      <c r="Q19" s="492"/>
      <c r="R19" s="531"/>
      <c r="S19" s="531"/>
      <c r="T19" s="531"/>
      <c r="U19" s="531"/>
      <c r="V19" s="531"/>
      <c r="W19" s="531"/>
      <c r="X19" s="531"/>
      <c r="Y19" s="531"/>
      <c r="Z19" s="531"/>
      <c r="AA19" s="531"/>
      <c r="AB19" s="531"/>
      <c r="AC19" s="531"/>
    </row>
    <row r="20" spans="1:29" ht="14.1" customHeight="1">
      <c r="A20" s="492" t="s">
        <v>3244</v>
      </c>
      <c r="B20" s="492"/>
      <c r="C20" s="492"/>
      <c r="D20" s="492"/>
      <c r="E20" s="492"/>
      <c r="F20" s="492"/>
      <c r="G20" s="492"/>
      <c r="H20" s="492" t="s">
        <v>3245</v>
      </c>
      <c r="I20" s="1482" t="str">
        <f>IF(第三面!J20="","",第三面!J20)</f>
        <v/>
      </c>
      <c r="J20" s="1482"/>
      <c r="K20" s="1482"/>
      <c r="L20" s="537" t="str">
        <f>第三面!M20</f>
        <v/>
      </c>
      <c r="M20" s="538" t="s">
        <v>3238</v>
      </c>
      <c r="N20" s="1482" t="str">
        <f>IF(第三面!O20="","",第三面!O20)</f>
        <v/>
      </c>
      <c r="O20" s="1482"/>
      <c r="P20" s="1482"/>
      <c r="Q20" s="537" t="str">
        <f>第三面!R20</f>
        <v/>
      </c>
      <c r="R20" s="538" t="s">
        <v>3238</v>
      </c>
      <c r="S20" s="1482" t="str">
        <f>IF(第三面!T20="","",第三面!T20)</f>
        <v/>
      </c>
      <c r="T20" s="1482"/>
      <c r="U20" s="1482"/>
      <c r="V20" s="537" t="str">
        <f>第三面!W20</f>
        <v/>
      </c>
      <c r="W20" s="538" t="s">
        <v>3238</v>
      </c>
      <c r="X20" s="1482" t="str">
        <f>IF(第三面!Y20="","",第三面!Y20)</f>
        <v/>
      </c>
      <c r="Y20" s="1482"/>
      <c r="Z20" s="1482"/>
      <c r="AA20" s="537" t="str">
        <f>第三面!AB20</f>
        <v/>
      </c>
      <c r="AB20" s="538" t="s">
        <v>3239</v>
      </c>
      <c r="AC20" s="531"/>
    </row>
    <row r="21" spans="1:29" ht="14.1" customHeight="1">
      <c r="A21" s="492" t="s">
        <v>3246</v>
      </c>
      <c r="B21" s="492"/>
      <c r="C21" s="492"/>
      <c r="D21" s="492"/>
      <c r="E21" s="492"/>
      <c r="F21" s="492"/>
      <c r="G21" s="492"/>
      <c r="H21" s="492"/>
      <c r="I21" s="492"/>
      <c r="J21" s="492"/>
      <c r="K21" s="492"/>
      <c r="L21" s="492"/>
      <c r="M21" s="492"/>
      <c r="N21" s="492"/>
      <c r="O21" s="492"/>
      <c r="P21" s="492"/>
      <c r="Q21" s="492"/>
      <c r="R21" s="531"/>
      <c r="S21" s="531"/>
      <c r="T21" s="531"/>
      <c r="U21" s="538"/>
      <c r="V21" s="538"/>
      <c r="W21" s="538"/>
      <c r="X21" s="539"/>
      <c r="Y21" s="531"/>
      <c r="Z21" s="531"/>
      <c r="AA21" s="538"/>
      <c r="AB21" s="531"/>
      <c r="AC21" s="531"/>
    </row>
    <row r="22" spans="1:29" ht="14.1" customHeight="1">
      <c r="A22" s="492" t="s">
        <v>3244</v>
      </c>
      <c r="B22" s="492"/>
      <c r="C22" s="492"/>
      <c r="D22" s="492"/>
      <c r="E22" s="492"/>
      <c r="F22" s="492"/>
      <c r="G22" s="492"/>
      <c r="H22" s="492" t="s">
        <v>3245</v>
      </c>
      <c r="I22" s="1482" t="str">
        <f>IF(第三面!J22="","",第三面!J22)</f>
        <v/>
      </c>
      <c r="J22" s="1482"/>
      <c r="K22" s="1482"/>
      <c r="L22" s="537" t="str">
        <f>第三面!M22</f>
        <v/>
      </c>
      <c r="M22" s="538" t="s">
        <v>3238</v>
      </c>
      <c r="N22" s="1482" t="str">
        <f>IF(第三面!O22="","",第三面!O22)</f>
        <v/>
      </c>
      <c r="O22" s="1482"/>
      <c r="P22" s="1482"/>
      <c r="Q22" s="537" t="str">
        <f>第三面!R22</f>
        <v/>
      </c>
      <c r="R22" s="538" t="s">
        <v>3238</v>
      </c>
      <c r="S22" s="1482" t="str">
        <f>IF(第三面!T22="","",第三面!T22)</f>
        <v/>
      </c>
      <c r="T22" s="1482"/>
      <c r="U22" s="1482"/>
      <c r="V22" s="537" t="str">
        <f>第三面!W22</f>
        <v/>
      </c>
      <c r="W22" s="538" t="s">
        <v>3238</v>
      </c>
      <c r="X22" s="1482" t="str">
        <f>IF(第三面!Y22="","",第三面!Y22)</f>
        <v/>
      </c>
      <c r="Y22" s="1482"/>
      <c r="Z22" s="1482"/>
      <c r="AA22" s="537" t="str">
        <f>第三面!AB22</f>
        <v/>
      </c>
      <c r="AB22" s="538" t="s">
        <v>3239</v>
      </c>
      <c r="AC22" s="531"/>
    </row>
    <row r="23" spans="1:29" ht="14.1" customHeight="1">
      <c r="A23" s="531" t="s">
        <v>3247</v>
      </c>
      <c r="B23" s="531"/>
      <c r="C23" s="531"/>
      <c r="D23" s="531"/>
      <c r="E23" s="531"/>
      <c r="F23" s="531"/>
      <c r="G23" s="531"/>
      <c r="H23" s="538" t="s">
        <v>3248</v>
      </c>
      <c r="I23" s="1473">
        <f>IF(第三面!J23="","",第三面!J23)</f>
        <v>0</v>
      </c>
      <c r="J23" s="1473"/>
      <c r="K23" s="1473"/>
      <c r="L23" s="538" t="s">
        <v>47</v>
      </c>
      <c r="M23" s="531"/>
      <c r="N23" s="531"/>
      <c r="O23" s="531"/>
      <c r="P23" s="531"/>
      <c r="Q23" s="531"/>
      <c r="R23" s="531"/>
      <c r="S23" s="531"/>
      <c r="T23" s="531"/>
      <c r="U23" s="531"/>
      <c r="V23" s="531"/>
      <c r="W23" s="531"/>
      <c r="X23" s="531"/>
      <c r="Y23" s="531"/>
      <c r="Z23" s="531"/>
      <c r="AA23" s="531"/>
      <c r="AB23" s="531"/>
      <c r="AC23" s="531"/>
    </row>
    <row r="24" spans="1:29" ht="14.1" customHeight="1">
      <c r="A24" s="531"/>
      <c r="B24" s="531"/>
      <c r="C24" s="531"/>
      <c r="D24" s="531"/>
      <c r="E24" s="531"/>
      <c r="F24" s="531"/>
      <c r="G24" s="531"/>
      <c r="H24" s="538" t="s">
        <v>3240</v>
      </c>
      <c r="I24" s="1473" t="str">
        <f>IF(第三面!J24="","",第三面!J24)</f>
        <v/>
      </c>
      <c r="J24" s="1473"/>
      <c r="K24" s="1473"/>
      <c r="L24" s="491" t="str">
        <f>第三面!M24</f>
        <v/>
      </c>
      <c r="M24" s="531"/>
      <c r="N24" s="531"/>
      <c r="O24" s="531"/>
      <c r="P24" s="531"/>
      <c r="Q24" s="531"/>
      <c r="R24" s="531"/>
      <c r="S24" s="531"/>
      <c r="T24" s="531"/>
      <c r="U24" s="531"/>
      <c r="V24" s="531"/>
      <c r="W24" s="531"/>
      <c r="X24" s="531"/>
      <c r="Y24" s="531"/>
      <c r="Z24" s="531"/>
      <c r="AA24" s="531"/>
      <c r="AB24" s="531"/>
      <c r="AC24" s="531"/>
    </row>
    <row r="25" spans="1:29" ht="14.1" customHeight="1">
      <c r="A25" s="1481" t="s">
        <v>3249</v>
      </c>
      <c r="B25" s="1481"/>
      <c r="C25" s="1481"/>
      <c r="D25" s="1481"/>
      <c r="E25" s="1481"/>
      <c r="F25" s="1481"/>
      <c r="G25" s="1481"/>
      <c r="H25" s="1481"/>
      <c r="I25" s="1481"/>
      <c r="J25" s="1481"/>
      <c r="K25" s="1481"/>
      <c r="L25" s="1481"/>
      <c r="M25" s="1481"/>
      <c r="N25" s="1481"/>
      <c r="O25" s="1481"/>
      <c r="P25" s="1481"/>
      <c r="Q25" s="1481"/>
      <c r="R25" s="1481"/>
      <c r="S25" s="1473" t="str">
        <f>IF(第三面!S25="","",第三面!S25)</f>
        <v/>
      </c>
      <c r="T25" s="1473"/>
      <c r="U25" s="1473"/>
      <c r="V25" s="1473"/>
      <c r="W25" s="538" t="s">
        <v>3250</v>
      </c>
      <c r="X25" s="492"/>
      <c r="Y25" s="492"/>
      <c r="Z25" s="492"/>
      <c r="AA25" s="492"/>
      <c r="AB25" s="492"/>
      <c r="AC25" s="492"/>
    </row>
    <row r="26" spans="1:29" ht="14.1" customHeight="1">
      <c r="A26" s="1481" t="s">
        <v>3251</v>
      </c>
      <c r="B26" s="1481"/>
      <c r="C26" s="1481"/>
      <c r="D26" s="1481"/>
      <c r="E26" s="1481"/>
      <c r="F26" s="1481"/>
      <c r="G26" s="1481"/>
      <c r="H26" s="1481"/>
      <c r="I26" s="1481"/>
      <c r="J26" s="1481"/>
      <c r="K26" s="1481"/>
      <c r="L26" s="1481"/>
      <c r="M26" s="1481"/>
      <c r="N26" s="1481"/>
      <c r="O26" s="1481"/>
      <c r="P26" s="1481"/>
      <c r="Q26" s="1481"/>
      <c r="R26" s="1481"/>
      <c r="S26" s="1473" t="str">
        <f>IF(第三面!S26="","",第三面!S26)</f>
        <v/>
      </c>
      <c r="T26" s="1473"/>
      <c r="U26" s="1473"/>
      <c r="V26" s="1473"/>
      <c r="W26" s="538" t="s">
        <v>3250</v>
      </c>
      <c r="X26" s="492"/>
      <c r="Y26" s="492"/>
      <c r="Z26" s="492"/>
      <c r="AA26" s="492"/>
      <c r="AB26" s="492"/>
      <c r="AC26" s="492"/>
    </row>
    <row r="27" spans="1:29" ht="14.1" customHeight="1">
      <c r="A27" s="492" t="s">
        <v>2854</v>
      </c>
      <c r="B27" s="492"/>
      <c r="C27" s="492"/>
      <c r="D27" s="492"/>
      <c r="E27" s="1476" t="str">
        <f>IF(第三面!F27="","",第三面!F27)</f>
        <v/>
      </c>
      <c r="F27" s="1476"/>
      <c r="G27" s="1476"/>
      <c r="H27" s="1476"/>
      <c r="I27" s="1476"/>
      <c r="J27" s="1476"/>
      <c r="K27" s="1476"/>
      <c r="L27" s="1476"/>
      <c r="M27" s="1476"/>
      <c r="N27" s="1476"/>
      <c r="O27" s="1476"/>
      <c r="P27" s="1476"/>
      <c r="Q27" s="1476"/>
      <c r="R27" s="1476"/>
      <c r="S27" s="1476"/>
      <c r="T27" s="1476"/>
      <c r="U27" s="1476"/>
      <c r="V27" s="1476"/>
      <c r="W27" s="1476"/>
      <c r="X27" s="1476"/>
      <c r="Y27" s="1476"/>
      <c r="Z27" s="1476"/>
      <c r="AA27" s="1476"/>
      <c r="AB27" s="1476"/>
      <c r="AC27" s="1476"/>
    </row>
    <row r="28" spans="1:29" ht="14.1" customHeight="1">
      <c r="A28" s="528" t="s">
        <v>3252</v>
      </c>
      <c r="B28" s="528"/>
      <c r="C28" s="528"/>
      <c r="D28" s="528"/>
      <c r="E28" s="528"/>
      <c r="F28" s="528" t="s">
        <v>3253</v>
      </c>
      <c r="G28" s="528"/>
      <c r="H28" s="1477">
        <f>第三面!H28</f>
        <v>0</v>
      </c>
      <c r="I28" s="1478"/>
      <c r="J28" s="1478"/>
      <c r="K28" s="1478"/>
      <c r="L28" s="1478"/>
      <c r="M28" s="540" t="s">
        <v>3254</v>
      </c>
      <c r="N28" s="540"/>
      <c r="O28" s="1479">
        <f>第三面!N28</f>
        <v>0</v>
      </c>
      <c r="P28" s="1480"/>
      <c r="Q28" s="1480"/>
      <c r="R28" s="1480"/>
      <c r="S28" s="1480"/>
      <c r="T28" s="1480"/>
      <c r="U28" s="1480"/>
      <c r="V28" s="1480"/>
      <c r="W28" s="1480"/>
      <c r="X28" s="1480"/>
      <c r="Y28" s="1480"/>
      <c r="Z28" s="1480"/>
      <c r="AA28" s="1480"/>
      <c r="AB28" s="1480"/>
      <c r="AC28" s="1480"/>
    </row>
    <row r="29" spans="1:29" ht="14.1" customHeight="1">
      <c r="A29" s="504" t="s">
        <v>3255</v>
      </c>
      <c r="B29" s="504"/>
      <c r="C29" s="504"/>
      <c r="D29" s="504"/>
      <c r="E29" s="504"/>
      <c r="F29" s="504"/>
      <c r="G29" s="504"/>
      <c r="H29" s="504"/>
      <c r="I29" s="504"/>
      <c r="J29" s="504"/>
      <c r="K29" s="504"/>
      <c r="L29" s="504"/>
      <c r="M29" s="504"/>
      <c r="N29" s="504"/>
      <c r="O29" s="504"/>
      <c r="P29" s="504"/>
      <c r="Q29" s="504"/>
      <c r="R29" s="529"/>
      <c r="S29" s="529"/>
      <c r="T29" s="529"/>
      <c r="U29" s="529"/>
      <c r="V29" s="529"/>
      <c r="W29" s="529"/>
      <c r="X29" s="529"/>
      <c r="Y29" s="529"/>
      <c r="Z29" s="529"/>
      <c r="AA29" s="529"/>
      <c r="AB29" s="529"/>
      <c r="AC29" s="529"/>
    </row>
    <row r="30" spans="1:29" ht="14.1" customHeight="1">
      <c r="A30" s="501"/>
      <c r="B30" s="530" t="str">
        <f>第三面!C30</f>
        <v>□</v>
      </c>
      <c r="C30" s="501" t="s">
        <v>3256</v>
      </c>
      <c r="D30" s="501"/>
      <c r="E30" s="530" t="str">
        <f>第三面!F30</f>
        <v>□</v>
      </c>
      <c r="F30" s="501" t="s">
        <v>3257</v>
      </c>
      <c r="G30" s="501"/>
      <c r="H30" s="530" t="str">
        <f>第三面!I30</f>
        <v>□</v>
      </c>
      <c r="I30" s="501" t="s">
        <v>3258</v>
      </c>
      <c r="J30" s="501"/>
      <c r="K30" s="530" t="str">
        <f>第三面!L30</f>
        <v>□</v>
      </c>
      <c r="L30" s="501" t="s">
        <v>2861</v>
      </c>
      <c r="M30" s="501"/>
      <c r="N30" s="530" t="str">
        <f>第三面!O30</f>
        <v>□</v>
      </c>
      <c r="O30" s="501" t="s">
        <v>2862</v>
      </c>
      <c r="P30" s="501"/>
      <c r="Q30" s="501"/>
      <c r="R30" s="530" t="str">
        <f>第三面!S30</f>
        <v>□</v>
      </c>
      <c r="S30" s="536" t="s">
        <v>2863</v>
      </c>
      <c r="T30" s="536"/>
      <c r="U30" s="536"/>
      <c r="V30" s="536"/>
      <c r="W30" s="536"/>
      <c r="X30" s="530" t="str">
        <f>第三面!X30</f>
        <v>□</v>
      </c>
      <c r="Y30" s="536" t="s">
        <v>2864</v>
      </c>
      <c r="Z30" s="536"/>
      <c r="AA30" s="536"/>
      <c r="AB30" s="536"/>
      <c r="AC30" s="536"/>
    </row>
    <row r="31" spans="1:29" ht="14.1" customHeight="1">
      <c r="A31" s="504" t="s">
        <v>3259</v>
      </c>
      <c r="B31" s="504"/>
      <c r="C31" s="504"/>
      <c r="D31" s="504"/>
      <c r="E31" s="504"/>
      <c r="F31" s="504"/>
      <c r="G31" s="504"/>
      <c r="H31" s="504"/>
      <c r="I31" s="492" t="s">
        <v>3260</v>
      </c>
      <c r="J31" s="504" t="s">
        <v>3261</v>
      </c>
      <c r="K31" s="504"/>
      <c r="L31" s="504"/>
      <c r="M31" s="504"/>
      <c r="N31" s="504"/>
      <c r="O31" s="492" t="s">
        <v>2844</v>
      </c>
      <c r="P31" s="504" t="s">
        <v>3262</v>
      </c>
      <c r="Q31" s="504"/>
      <c r="R31" s="529"/>
      <c r="S31" s="529"/>
      <c r="T31" s="529"/>
      <c r="U31" s="492" t="s">
        <v>2844</v>
      </c>
      <c r="V31" s="529" t="s">
        <v>3263</v>
      </c>
      <c r="W31" s="529"/>
      <c r="X31" s="529"/>
      <c r="Y31" s="529"/>
      <c r="Z31" s="529"/>
      <c r="AA31" s="541" t="s">
        <v>3264</v>
      </c>
      <c r="AB31" s="529"/>
      <c r="AC31" s="529"/>
    </row>
    <row r="32" spans="1:29" ht="14.1" customHeight="1">
      <c r="A32" s="492" t="s">
        <v>3265</v>
      </c>
      <c r="B32" s="492"/>
      <c r="C32" s="492"/>
      <c r="D32" s="492"/>
      <c r="E32" s="492"/>
      <c r="F32" s="492"/>
      <c r="G32" s="492"/>
      <c r="H32" s="492"/>
      <c r="I32" s="492" t="s">
        <v>3260</v>
      </c>
      <c r="J32" s="1472" t="str">
        <f>IF(第三面!J32="","",第三面!J32)</f>
        <v/>
      </c>
      <c r="K32" s="1472"/>
      <c r="L32" s="1472"/>
      <c r="M32" s="1472"/>
      <c r="N32" s="542" t="str">
        <f>第三面!N32</f>
        <v/>
      </c>
      <c r="O32" s="492" t="s">
        <v>2844</v>
      </c>
      <c r="P32" s="1472" t="str">
        <f>IF(第三面!P32="","",第三面!P32)</f>
        <v/>
      </c>
      <c r="Q32" s="1472"/>
      <c r="R32" s="1472"/>
      <c r="S32" s="1472"/>
      <c r="T32" s="542" t="str">
        <f>第三面!T32</f>
        <v/>
      </c>
      <c r="U32" s="492" t="s">
        <v>2844</v>
      </c>
      <c r="V32" s="1472">
        <f>IF(第三面!V32="","",第三面!V32)</f>
        <v>0</v>
      </c>
      <c r="W32" s="1472"/>
      <c r="X32" s="1472"/>
      <c r="Y32" s="1472"/>
      <c r="Z32" s="543" t="s">
        <v>47</v>
      </c>
      <c r="AA32" s="541" t="s">
        <v>3264</v>
      </c>
      <c r="AB32" s="531"/>
      <c r="AC32" s="531"/>
    </row>
    <row r="33" spans="1:30" ht="14.1" customHeight="1">
      <c r="A33" s="409" t="s">
        <v>3266</v>
      </c>
      <c r="C33" s="409"/>
      <c r="D33" s="409"/>
      <c r="E33" s="409"/>
      <c r="F33" s="409"/>
      <c r="G33" s="409"/>
      <c r="H33" s="409"/>
      <c r="I33" s="409"/>
      <c r="J33" s="426"/>
      <c r="K33" s="424"/>
      <c r="L33" s="424"/>
      <c r="M33" s="424"/>
      <c r="N33" s="424"/>
      <c r="O33" s="424"/>
      <c r="P33" s="426"/>
      <c r="Q33" s="424"/>
      <c r="R33" s="424"/>
      <c r="S33" s="424"/>
      <c r="T33" s="424"/>
      <c r="U33" s="424"/>
      <c r="V33" s="410"/>
      <c r="W33" s="425"/>
      <c r="X33" s="425"/>
      <c r="Y33" s="425"/>
      <c r="Z33" s="425"/>
      <c r="AA33" s="425"/>
      <c r="AB33" s="409"/>
      <c r="AC33" s="410"/>
      <c r="AD33" s="409"/>
    </row>
    <row r="34" spans="1:30" ht="14.1" customHeight="1">
      <c r="A34" s="492"/>
      <c r="B34" s="409"/>
      <c r="C34" s="409"/>
      <c r="D34" s="409" t="s">
        <v>2873</v>
      </c>
      <c r="F34" s="409"/>
      <c r="G34" s="409"/>
      <c r="H34" s="409"/>
      <c r="I34" s="492" t="s">
        <v>3260</v>
      </c>
      <c r="J34" s="1472" t="str">
        <f>IF(第三面!J34="","",第三面!J34)</f>
        <v/>
      </c>
      <c r="K34" s="1472"/>
      <c r="L34" s="1472"/>
      <c r="M34" s="1472"/>
      <c r="N34" s="542" t="str">
        <f>第三面!N34</f>
        <v/>
      </c>
      <c r="O34" s="492" t="s">
        <v>2844</v>
      </c>
      <c r="P34" s="1472" t="str">
        <f>IF(第三面!P34="","",第三面!P34)</f>
        <v/>
      </c>
      <c r="Q34" s="1472"/>
      <c r="R34" s="1472"/>
      <c r="S34" s="1472"/>
      <c r="T34" s="542" t="str">
        <f>第三面!T34</f>
        <v/>
      </c>
      <c r="U34" s="492" t="s">
        <v>2844</v>
      </c>
      <c r="V34" s="1472">
        <f>IF(第三面!V34="","",第三面!V34)</f>
        <v>0</v>
      </c>
      <c r="W34" s="1472"/>
      <c r="X34" s="1472"/>
      <c r="Y34" s="1472"/>
      <c r="Z34" s="543" t="s">
        <v>47</v>
      </c>
      <c r="AA34" s="541" t="s">
        <v>3264</v>
      </c>
      <c r="AB34" s="531"/>
      <c r="AC34" s="531"/>
      <c r="AD34" s="409"/>
    </row>
    <row r="35" spans="1:30" ht="14.1" customHeight="1">
      <c r="A35" s="501" t="s">
        <v>3267</v>
      </c>
      <c r="B35" s="501"/>
      <c r="C35" s="501"/>
      <c r="D35" s="501"/>
      <c r="E35" s="501"/>
      <c r="F35" s="501"/>
      <c r="G35" s="501"/>
      <c r="H35" s="501"/>
      <c r="I35" s="501"/>
      <c r="J35" s="544"/>
      <c r="K35" s="544"/>
      <c r="L35" s="544"/>
      <c r="M35" s="544"/>
      <c r="N35" s="543"/>
      <c r="O35" s="501"/>
      <c r="P35" s="1474" t="str">
        <f>IF(第三面!J35="","",第三面!J35)</f>
        <v/>
      </c>
      <c r="Q35" s="1474"/>
      <c r="R35" s="1474"/>
      <c r="S35" s="1474"/>
      <c r="T35" s="544" t="s">
        <v>2852</v>
      </c>
      <c r="U35" s="501"/>
      <c r="V35" s="538"/>
      <c r="W35" s="538"/>
      <c r="X35" s="538"/>
      <c r="Y35" s="538"/>
      <c r="Z35" s="538"/>
      <c r="AA35" s="545"/>
      <c r="AB35" s="536"/>
      <c r="AC35" s="536"/>
    </row>
    <row r="36" spans="1:30" ht="14.1" customHeight="1">
      <c r="A36" s="504" t="s">
        <v>3268</v>
      </c>
      <c r="B36" s="504"/>
      <c r="C36" s="504"/>
      <c r="D36" s="504"/>
      <c r="E36" s="504"/>
      <c r="F36" s="504"/>
      <c r="G36" s="504"/>
      <c r="H36" s="504"/>
      <c r="I36" s="492" t="s">
        <v>3260</v>
      </c>
      <c r="J36" s="504" t="s">
        <v>3261</v>
      </c>
      <c r="K36" s="504"/>
      <c r="L36" s="504"/>
      <c r="M36" s="504"/>
      <c r="N36" s="504"/>
      <c r="O36" s="492" t="s">
        <v>2844</v>
      </c>
      <c r="P36" s="504" t="s">
        <v>3262</v>
      </c>
      <c r="Q36" s="492"/>
      <c r="R36" s="531"/>
      <c r="S36" s="531"/>
      <c r="T36" s="531"/>
      <c r="U36" s="492" t="s">
        <v>2844</v>
      </c>
      <c r="V36" s="529" t="s">
        <v>3263</v>
      </c>
      <c r="W36" s="529"/>
      <c r="X36" s="529"/>
      <c r="Y36" s="529"/>
      <c r="Z36" s="529"/>
      <c r="AA36" s="541" t="s">
        <v>3264</v>
      </c>
      <c r="AB36" s="529"/>
      <c r="AC36" s="529"/>
    </row>
    <row r="37" spans="1:30" ht="14.1" customHeight="1">
      <c r="A37" s="546" t="s">
        <v>3269</v>
      </c>
      <c r="B37" s="492"/>
      <c r="C37" s="492"/>
      <c r="D37" s="492"/>
      <c r="E37" s="492"/>
      <c r="F37" s="492"/>
      <c r="G37" s="492"/>
      <c r="H37" s="492"/>
      <c r="I37" s="492" t="s">
        <v>3260</v>
      </c>
      <c r="J37" s="1472" t="str">
        <f>IF(第三面!J37="","",第三面!J37)</f>
        <v/>
      </c>
      <c r="K37" s="1472"/>
      <c r="L37" s="1472"/>
      <c r="M37" s="1472"/>
      <c r="N37" s="542" t="str">
        <f>第三面!N37</f>
        <v/>
      </c>
      <c r="O37" s="492" t="s">
        <v>2844</v>
      </c>
      <c r="P37" s="1472" t="str">
        <f>IF(第三面!P37="","",第三面!P37)</f>
        <v/>
      </c>
      <c r="Q37" s="1472"/>
      <c r="R37" s="1472"/>
      <c r="S37" s="1472"/>
      <c r="T37" s="542" t="str">
        <f>第三面!T37</f>
        <v/>
      </c>
      <c r="U37" s="492" t="s">
        <v>2844</v>
      </c>
      <c r="V37" s="1472">
        <f>IF(第三面!V37="","",第三面!V37)</f>
        <v>0</v>
      </c>
      <c r="W37" s="1472"/>
      <c r="X37" s="1472"/>
      <c r="Y37" s="1472"/>
      <c r="Z37" s="543" t="s">
        <v>47</v>
      </c>
      <c r="AA37" s="541" t="s">
        <v>3264</v>
      </c>
      <c r="AB37" s="531"/>
      <c r="AC37" s="531"/>
    </row>
    <row r="38" spans="1:30" ht="14.1" customHeight="1">
      <c r="A38" s="1475" t="s">
        <v>3270</v>
      </c>
      <c r="B38" s="1475"/>
      <c r="C38" s="1475"/>
      <c r="D38" s="1475"/>
      <c r="E38" s="147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row>
    <row r="39" spans="1:30" ht="14.1" customHeight="1">
      <c r="A39" s="492"/>
      <c r="B39" s="492"/>
      <c r="C39" s="492"/>
      <c r="D39" s="492"/>
      <c r="E39" s="492"/>
      <c r="F39" s="492"/>
      <c r="G39" s="492"/>
      <c r="H39" s="492"/>
      <c r="I39" s="492" t="s">
        <v>3260</v>
      </c>
      <c r="J39" s="1472" t="str">
        <f>IF(第三面!J39="","",第三面!J39)</f>
        <v/>
      </c>
      <c r="K39" s="1472"/>
      <c r="L39" s="1472"/>
      <c r="M39" s="1472"/>
      <c r="N39" s="495" t="str">
        <f>第三面!N39</f>
        <v/>
      </c>
      <c r="O39" s="492" t="s">
        <v>2844</v>
      </c>
      <c r="P39" s="1472" t="str">
        <f>IF(第三面!P39="","",第三面!P39)</f>
        <v/>
      </c>
      <c r="Q39" s="1472"/>
      <c r="R39" s="1472"/>
      <c r="S39" s="1472"/>
      <c r="T39" s="542" t="str">
        <f>第三面!T39</f>
        <v/>
      </c>
      <c r="U39" s="492" t="s">
        <v>2844</v>
      </c>
      <c r="V39" s="1472" t="str">
        <f>IF(第三面!V39="","",第三面!V39)</f>
        <v/>
      </c>
      <c r="W39" s="1472"/>
      <c r="X39" s="1472"/>
      <c r="Y39" s="1472"/>
      <c r="Z39" s="542" t="str">
        <f>IF(V39="","","㎡")</f>
        <v/>
      </c>
      <c r="AA39" s="541" t="s">
        <v>3264</v>
      </c>
      <c r="AB39" s="531"/>
      <c r="AC39" s="531"/>
    </row>
    <row r="40" spans="1:30" ht="14.1" customHeight="1">
      <c r="A40" s="547" t="s">
        <v>3271</v>
      </c>
      <c r="B40" s="492"/>
      <c r="C40" s="492"/>
      <c r="D40" s="492"/>
      <c r="E40" s="492"/>
      <c r="F40" s="492"/>
      <c r="G40" s="492"/>
      <c r="H40" s="492"/>
      <c r="I40" s="492"/>
      <c r="J40" s="548"/>
      <c r="K40" s="548"/>
      <c r="L40" s="548"/>
      <c r="M40" s="548"/>
      <c r="N40" s="548"/>
      <c r="O40" s="492"/>
      <c r="P40" s="548"/>
      <c r="Q40" s="548"/>
      <c r="R40" s="548"/>
      <c r="S40" s="548"/>
      <c r="T40" s="543"/>
      <c r="U40" s="492"/>
      <c r="V40" s="548"/>
      <c r="W40" s="548"/>
      <c r="X40" s="548"/>
      <c r="Y40" s="548"/>
      <c r="Z40" s="543"/>
      <c r="AA40" s="541"/>
      <c r="AB40" s="531"/>
      <c r="AC40" s="531"/>
    </row>
    <row r="41" spans="1:30" ht="14.1" customHeight="1">
      <c r="A41" s="549"/>
      <c r="B41" s="549"/>
      <c r="C41" s="549"/>
      <c r="D41" s="549"/>
      <c r="E41" s="492"/>
      <c r="F41" s="492"/>
      <c r="G41" s="492"/>
      <c r="H41" s="492"/>
      <c r="I41" s="492" t="s">
        <v>3260</v>
      </c>
      <c r="J41" s="1472" t="str">
        <f>IF(第三面!J41="","",第三面!J41)</f>
        <v/>
      </c>
      <c r="K41" s="1472"/>
      <c r="L41" s="1472"/>
      <c r="M41" s="1472"/>
      <c r="N41" s="542" t="str">
        <f>第三面!N41</f>
        <v/>
      </c>
      <c r="O41" s="492" t="s">
        <v>2844</v>
      </c>
      <c r="P41" s="1472" t="str">
        <f>IF(第三面!P41="","",第三面!P41)</f>
        <v/>
      </c>
      <c r="Q41" s="1472"/>
      <c r="R41" s="1472"/>
      <c r="S41" s="1472"/>
      <c r="T41" s="542" t="str">
        <f>第三面!T41</f>
        <v/>
      </c>
      <c r="U41" s="492" t="s">
        <v>2844</v>
      </c>
      <c r="V41" s="1472" t="str">
        <f>IF(第三面!V41="","",第三面!V41)</f>
        <v/>
      </c>
      <c r="W41" s="1472"/>
      <c r="X41" s="1472"/>
      <c r="Y41" s="1472"/>
      <c r="Z41" s="542" t="str">
        <f>IF(V41="","","㎡")</f>
        <v/>
      </c>
      <c r="AA41" s="541" t="s">
        <v>3264</v>
      </c>
      <c r="AB41" s="531"/>
      <c r="AC41" s="531"/>
    </row>
    <row r="42" spans="1:30" ht="14.1" customHeight="1">
      <c r="A42" s="547" t="s">
        <v>2881</v>
      </c>
      <c r="B42" s="549"/>
      <c r="C42" s="549"/>
      <c r="D42" s="549"/>
      <c r="E42" s="492"/>
      <c r="F42" s="492"/>
      <c r="G42" s="492"/>
      <c r="H42" s="492"/>
      <c r="I42" s="492"/>
      <c r="J42" s="492"/>
      <c r="K42" s="492"/>
      <c r="L42" s="492"/>
      <c r="M42" s="492"/>
      <c r="N42" s="492"/>
      <c r="O42" s="492"/>
      <c r="P42" s="492"/>
      <c r="Q42" s="492"/>
      <c r="R42" s="531"/>
      <c r="S42" s="531"/>
      <c r="T42" s="531"/>
      <c r="U42" s="531"/>
      <c r="V42" s="531"/>
      <c r="W42" s="531"/>
      <c r="X42" s="531"/>
      <c r="Y42" s="531"/>
      <c r="Z42" s="531"/>
      <c r="AA42" s="531"/>
      <c r="AB42" s="531"/>
      <c r="AC42" s="531"/>
    </row>
    <row r="43" spans="1:30" ht="14.1" customHeight="1">
      <c r="A43" s="549"/>
      <c r="B43" s="549"/>
      <c r="C43" s="549"/>
      <c r="D43" s="549"/>
      <c r="E43" s="492"/>
      <c r="F43" s="492"/>
      <c r="G43" s="492"/>
      <c r="H43" s="492"/>
      <c r="I43" s="492" t="s">
        <v>3260</v>
      </c>
      <c r="J43" s="1472" t="str">
        <f>IF(第三面!J43="","",第三面!J43)</f>
        <v/>
      </c>
      <c r="K43" s="1472"/>
      <c r="L43" s="1472"/>
      <c r="M43" s="1472"/>
      <c r="N43" s="542" t="str">
        <f>第三面!N43</f>
        <v/>
      </c>
      <c r="O43" s="492" t="s">
        <v>2844</v>
      </c>
      <c r="P43" s="1472" t="str">
        <f>IF(第三面!P43="","",第三面!P43)</f>
        <v/>
      </c>
      <c r="Q43" s="1472"/>
      <c r="R43" s="1472"/>
      <c r="S43" s="1472"/>
      <c r="T43" s="542" t="str">
        <f>第三面!T43</f>
        <v/>
      </c>
      <c r="U43" s="492" t="s">
        <v>2844</v>
      </c>
      <c r="V43" s="1472" t="str">
        <f>IF(第三面!V43="","",第三面!V43)</f>
        <v/>
      </c>
      <c r="W43" s="1472"/>
      <c r="X43" s="1472"/>
      <c r="Y43" s="1472"/>
      <c r="Z43" s="542" t="str">
        <f t="shared" ref="Z43:Z53" si="0">IF(V43="","","㎡")</f>
        <v/>
      </c>
      <c r="AA43" s="541" t="s">
        <v>3264</v>
      </c>
      <c r="AB43" s="531"/>
      <c r="AC43" s="531"/>
    </row>
    <row r="44" spans="1:30" ht="14.1" customHeight="1">
      <c r="A44" s="547" t="s">
        <v>3272</v>
      </c>
      <c r="B44" s="549"/>
      <c r="C44" s="549"/>
      <c r="D44" s="549"/>
      <c r="E44" s="492"/>
      <c r="F44" s="492"/>
      <c r="G44" s="492"/>
      <c r="H44" s="492"/>
      <c r="I44" s="492" t="s">
        <v>3260</v>
      </c>
      <c r="J44" s="1472" t="str">
        <f>IF(第三面!J44="","",第三面!J44)</f>
        <v/>
      </c>
      <c r="K44" s="1472"/>
      <c r="L44" s="1472"/>
      <c r="M44" s="1472"/>
      <c r="N44" s="542" t="str">
        <f>第三面!N44</f>
        <v/>
      </c>
      <c r="O44" s="492" t="s">
        <v>2844</v>
      </c>
      <c r="P44" s="1472" t="str">
        <f>IF(第三面!P44="","",第三面!P44)</f>
        <v/>
      </c>
      <c r="Q44" s="1472"/>
      <c r="R44" s="1472"/>
      <c r="S44" s="1472"/>
      <c r="T44" s="542" t="str">
        <f>第三面!T44</f>
        <v/>
      </c>
      <c r="U44" s="492" t="s">
        <v>2844</v>
      </c>
      <c r="V44" s="1472" t="str">
        <f>IF(第三面!V44="","",第三面!V44)</f>
        <v/>
      </c>
      <c r="W44" s="1472"/>
      <c r="X44" s="1472"/>
      <c r="Y44" s="1472"/>
      <c r="Z44" s="542" t="str">
        <f>IF(V44="","","㎡")</f>
        <v/>
      </c>
      <c r="AA44" s="541" t="s">
        <v>3264</v>
      </c>
      <c r="AB44" s="531"/>
      <c r="AC44" s="531"/>
    </row>
    <row r="45" spans="1:30" ht="14.1" customHeight="1">
      <c r="A45" s="547" t="s">
        <v>2883</v>
      </c>
      <c r="B45" s="549"/>
      <c r="C45" s="549"/>
      <c r="D45" s="549"/>
      <c r="E45" s="492"/>
      <c r="F45" s="492"/>
      <c r="G45" s="492"/>
      <c r="H45" s="492"/>
      <c r="I45" s="492" t="s">
        <v>3260</v>
      </c>
      <c r="J45" s="1472" t="str">
        <f>IF(第三面!J45="","",第三面!J45)</f>
        <v/>
      </c>
      <c r="K45" s="1472"/>
      <c r="L45" s="1472"/>
      <c r="M45" s="1472"/>
      <c r="N45" s="542" t="str">
        <f>第三面!N45</f>
        <v/>
      </c>
      <c r="O45" s="492" t="s">
        <v>2844</v>
      </c>
      <c r="P45" s="1472" t="str">
        <f>IF(第三面!P45="","",第三面!P45)</f>
        <v/>
      </c>
      <c r="Q45" s="1472"/>
      <c r="R45" s="1472"/>
      <c r="S45" s="1472"/>
      <c r="T45" s="542" t="str">
        <f>第三面!T45</f>
        <v/>
      </c>
      <c r="U45" s="492" t="s">
        <v>2844</v>
      </c>
      <c r="V45" s="1472" t="str">
        <f>IF(第三面!V45="","",第三面!V45)</f>
        <v/>
      </c>
      <c r="W45" s="1472"/>
      <c r="X45" s="1472"/>
      <c r="Y45" s="1472"/>
      <c r="Z45" s="542" t="str">
        <f t="shared" si="0"/>
        <v/>
      </c>
      <c r="AA45" s="541" t="s">
        <v>3264</v>
      </c>
      <c r="AB45" s="531"/>
      <c r="AC45" s="531"/>
    </row>
    <row r="46" spans="1:30" s="481" customFormat="1" ht="17.100000000000001" customHeight="1">
      <c r="A46" s="547" t="s">
        <v>2884</v>
      </c>
      <c r="B46" s="550"/>
      <c r="C46" s="549"/>
      <c r="D46" s="549"/>
      <c r="E46" s="531"/>
      <c r="F46" s="531"/>
      <c r="G46" s="531"/>
      <c r="H46" s="531"/>
      <c r="I46" s="492" t="s">
        <v>3260</v>
      </c>
      <c r="J46" s="1472" t="str">
        <f>IF(第三面!J46="","",第三面!J46)</f>
        <v/>
      </c>
      <c r="K46" s="1472"/>
      <c r="L46" s="1472"/>
      <c r="M46" s="1472"/>
      <c r="N46" s="542" t="str">
        <f>第三面!N46</f>
        <v/>
      </c>
      <c r="O46" s="492" t="s">
        <v>2844</v>
      </c>
      <c r="P46" s="1472" t="str">
        <f>IF(第三面!P46="","",第三面!P46)</f>
        <v/>
      </c>
      <c r="Q46" s="1472"/>
      <c r="R46" s="1472"/>
      <c r="S46" s="1472"/>
      <c r="T46" s="542" t="str">
        <f>第三面!T46</f>
        <v/>
      </c>
      <c r="U46" s="492" t="s">
        <v>2844</v>
      </c>
      <c r="V46" s="1472" t="str">
        <f>IF(第三面!V46="","",第三面!V46)</f>
        <v/>
      </c>
      <c r="W46" s="1472"/>
      <c r="X46" s="1472"/>
      <c r="Y46" s="1472"/>
      <c r="Z46" s="542" t="str">
        <f t="shared" si="0"/>
        <v/>
      </c>
      <c r="AA46" s="541" t="s">
        <v>3264</v>
      </c>
      <c r="AB46" s="538"/>
      <c r="AC46" s="531"/>
    </row>
    <row r="47" spans="1:30" s="481" customFormat="1" ht="17.100000000000001" customHeight="1">
      <c r="A47" s="547" t="s">
        <v>2885</v>
      </c>
      <c r="B47" s="549"/>
      <c r="C47" s="549"/>
      <c r="D47" s="549"/>
      <c r="E47" s="531"/>
      <c r="F47" s="531"/>
      <c r="G47" s="531"/>
      <c r="H47" s="531"/>
      <c r="I47" s="492" t="s">
        <v>3260</v>
      </c>
      <c r="J47" s="1472" t="str">
        <f>IF(第三面!J47="","",第三面!J47)</f>
        <v/>
      </c>
      <c r="K47" s="1472"/>
      <c r="L47" s="1472"/>
      <c r="M47" s="1472"/>
      <c r="N47" s="542" t="str">
        <f>第三面!N47</f>
        <v/>
      </c>
      <c r="O47" s="492" t="s">
        <v>2844</v>
      </c>
      <c r="P47" s="1472" t="str">
        <f>IF(第三面!P47="","",第三面!P47)</f>
        <v/>
      </c>
      <c r="Q47" s="1472"/>
      <c r="R47" s="1472"/>
      <c r="S47" s="1472"/>
      <c r="T47" s="542" t="str">
        <f>第三面!T47</f>
        <v/>
      </c>
      <c r="U47" s="492" t="s">
        <v>2844</v>
      </c>
      <c r="V47" s="1472" t="str">
        <f>IF(第三面!V47="","",第三面!V47)</f>
        <v/>
      </c>
      <c r="W47" s="1472"/>
      <c r="X47" s="1472"/>
      <c r="Y47" s="1472"/>
      <c r="Z47" s="542" t="str">
        <f t="shared" si="0"/>
        <v/>
      </c>
      <c r="AA47" s="541" t="s">
        <v>3264</v>
      </c>
      <c r="AB47" s="538"/>
      <c r="AC47" s="531"/>
    </row>
    <row r="48" spans="1:30" ht="13.5" customHeight="1">
      <c r="A48" s="546" t="s">
        <v>3273</v>
      </c>
      <c r="B48" s="492"/>
      <c r="C48" s="492"/>
      <c r="D48" s="492"/>
      <c r="E48" s="492"/>
      <c r="F48" s="492"/>
      <c r="G48" s="492"/>
      <c r="H48" s="492"/>
      <c r="I48" s="492" t="s">
        <v>3260</v>
      </c>
      <c r="J48" s="1472" t="str">
        <f>IF(第三面!J48="","",第三面!J48)</f>
        <v/>
      </c>
      <c r="K48" s="1472"/>
      <c r="L48" s="1472"/>
      <c r="M48" s="1472"/>
      <c r="N48" s="542" t="str">
        <f>第三面!N48</f>
        <v/>
      </c>
      <c r="O48" s="492" t="s">
        <v>2844</v>
      </c>
      <c r="P48" s="1472" t="str">
        <f>IF(第三面!P48="","",第三面!P48)</f>
        <v/>
      </c>
      <c r="Q48" s="1472"/>
      <c r="R48" s="1472"/>
      <c r="S48" s="1472"/>
      <c r="T48" s="542" t="str">
        <f>第三面!T48</f>
        <v/>
      </c>
      <c r="U48" s="492" t="s">
        <v>2844</v>
      </c>
      <c r="V48" s="1472" t="str">
        <f>IF(第三面!V48="","",第三面!V48)</f>
        <v/>
      </c>
      <c r="W48" s="1472"/>
      <c r="X48" s="1472"/>
      <c r="Y48" s="1472"/>
      <c r="Z48" s="542" t="str">
        <f t="shared" si="0"/>
        <v/>
      </c>
      <c r="AA48" s="541" t="s">
        <v>3264</v>
      </c>
      <c r="AB48" s="531"/>
      <c r="AC48" s="531"/>
    </row>
    <row r="49" spans="1:29" s="481" customFormat="1" ht="17.100000000000001" customHeight="1">
      <c r="A49" s="547" t="s">
        <v>2887</v>
      </c>
      <c r="B49" s="549"/>
      <c r="C49" s="549"/>
      <c r="D49" s="549"/>
      <c r="E49" s="531"/>
      <c r="F49" s="531"/>
      <c r="G49" s="531"/>
      <c r="H49" s="531"/>
      <c r="I49" s="492" t="s">
        <v>3260</v>
      </c>
      <c r="J49" s="1472" t="str">
        <f>IF(第三面!J49="","",第三面!J49)</f>
        <v/>
      </c>
      <c r="K49" s="1472"/>
      <c r="L49" s="1472"/>
      <c r="M49" s="1472"/>
      <c r="N49" s="542" t="str">
        <f>第三面!N49</f>
        <v/>
      </c>
      <c r="O49" s="492" t="s">
        <v>2844</v>
      </c>
      <c r="P49" s="1472" t="str">
        <f>IF(第三面!P49="","",第三面!P49)</f>
        <v/>
      </c>
      <c r="Q49" s="1472"/>
      <c r="R49" s="1472"/>
      <c r="S49" s="1472"/>
      <c r="T49" s="542" t="str">
        <f>第三面!T49</f>
        <v/>
      </c>
      <c r="U49" s="492" t="s">
        <v>2844</v>
      </c>
      <c r="V49" s="1472" t="str">
        <f>IF(第三面!V49="","",第三面!V49)</f>
        <v/>
      </c>
      <c r="W49" s="1472"/>
      <c r="X49" s="1472"/>
      <c r="Y49" s="1472"/>
      <c r="Z49" s="542" t="str">
        <f t="shared" si="0"/>
        <v/>
      </c>
      <c r="AA49" s="541" t="s">
        <v>3264</v>
      </c>
      <c r="AB49" s="538"/>
      <c r="AC49" s="531"/>
    </row>
    <row r="50" spans="1:29" s="481" customFormat="1" ht="17.100000000000001" customHeight="1">
      <c r="A50" s="547" t="s">
        <v>3274</v>
      </c>
      <c r="B50" s="549"/>
      <c r="C50" s="549"/>
      <c r="D50" s="549"/>
      <c r="E50" s="531"/>
      <c r="F50" s="531"/>
      <c r="G50" s="531"/>
      <c r="H50" s="531"/>
      <c r="I50" s="492" t="s">
        <v>3260</v>
      </c>
      <c r="J50" s="1472" t="str">
        <f>IF(第三面!J50="","",第三面!J50)</f>
        <v/>
      </c>
      <c r="K50" s="1472"/>
      <c r="L50" s="1472"/>
      <c r="M50" s="1472"/>
      <c r="N50" s="542" t="str">
        <f>第三面!N50</f>
        <v/>
      </c>
      <c r="O50" s="492" t="s">
        <v>2844</v>
      </c>
      <c r="P50" s="1472" t="str">
        <f>IF(第三面!P50="","",第三面!P50)</f>
        <v/>
      </c>
      <c r="Q50" s="1472"/>
      <c r="R50" s="1472"/>
      <c r="S50" s="1472"/>
      <c r="T50" s="542" t="str">
        <f>第三面!T50</f>
        <v/>
      </c>
      <c r="U50" s="492" t="s">
        <v>2844</v>
      </c>
      <c r="V50" s="1472" t="str">
        <f>IF(第三面!V50="","",第三面!V50)</f>
        <v/>
      </c>
      <c r="W50" s="1472"/>
      <c r="X50" s="1472"/>
      <c r="Y50" s="1472"/>
      <c r="Z50" s="542" t="str">
        <f>IF(V50="","","㎡")</f>
        <v/>
      </c>
      <c r="AA50" s="541" t="s">
        <v>3264</v>
      </c>
      <c r="AB50" s="538"/>
      <c r="AC50" s="531"/>
    </row>
    <row r="51" spans="1:29" s="481" customFormat="1" ht="17.100000000000001" customHeight="1">
      <c r="A51" s="547" t="s">
        <v>3275</v>
      </c>
      <c r="B51" s="549"/>
      <c r="C51" s="549"/>
      <c r="D51" s="549"/>
      <c r="E51" s="531"/>
      <c r="F51" s="531"/>
      <c r="G51" s="531"/>
      <c r="H51" s="531"/>
      <c r="I51" s="492" t="s">
        <v>3260</v>
      </c>
      <c r="J51" s="1472" t="str">
        <f>IF(第三面!J51="","",第三面!J51)</f>
        <v/>
      </c>
      <c r="K51" s="1472"/>
      <c r="L51" s="1472"/>
      <c r="M51" s="1472"/>
      <c r="N51" s="542" t="str">
        <f>第三面!N50</f>
        <v/>
      </c>
      <c r="O51" s="492" t="s">
        <v>2844</v>
      </c>
      <c r="P51" s="1472" t="str">
        <f>IF(第三面!P51="","",第三面!P51)</f>
        <v/>
      </c>
      <c r="Q51" s="1472"/>
      <c r="R51" s="1472"/>
      <c r="S51" s="1472"/>
      <c r="T51" s="542" t="str">
        <f>第三面!T50</f>
        <v/>
      </c>
      <c r="U51" s="492" t="s">
        <v>2844</v>
      </c>
      <c r="V51" s="1472" t="str">
        <f>IF(第三面!V51="","",第三面!V51)</f>
        <v/>
      </c>
      <c r="W51" s="1472"/>
      <c r="X51" s="1472"/>
      <c r="Y51" s="1472"/>
      <c r="Z51" s="542" t="str">
        <f>IF(V51="","","㎡")</f>
        <v/>
      </c>
      <c r="AA51" s="541" t="s">
        <v>3264</v>
      </c>
      <c r="AB51" s="538"/>
      <c r="AC51" s="531"/>
    </row>
    <row r="52" spans="1:29" ht="14.1" customHeight="1">
      <c r="A52" s="547" t="s">
        <v>2924</v>
      </c>
      <c r="B52" s="549"/>
      <c r="C52" s="549"/>
      <c r="D52" s="549"/>
      <c r="E52" s="492"/>
      <c r="F52" s="492"/>
      <c r="G52" s="492"/>
      <c r="H52" s="492"/>
      <c r="I52" s="492" t="s">
        <v>3260</v>
      </c>
      <c r="J52" s="1472" t="str">
        <f>IF('第三面-2'!J1="","",'第三面-2'!J1)</f>
        <v/>
      </c>
      <c r="K52" s="1472"/>
      <c r="L52" s="1472"/>
      <c r="M52" s="1472"/>
      <c r="N52" s="542" t="str">
        <f>'第三面-2'!N1</f>
        <v/>
      </c>
      <c r="O52" s="492" t="s">
        <v>2844</v>
      </c>
      <c r="P52" s="1472" t="str">
        <f>IF('第三面-2'!P1="","",'第三面-2'!P1)</f>
        <v/>
      </c>
      <c r="Q52" s="1472"/>
      <c r="R52" s="1472"/>
      <c r="S52" s="1472"/>
      <c r="T52" s="542" t="str">
        <f>'第三面-2'!T1</f>
        <v/>
      </c>
      <c r="U52" s="492" t="s">
        <v>2844</v>
      </c>
      <c r="V52" s="1472" t="str">
        <f>IF('第三面-2'!V1="","",'第三面-2'!V1)</f>
        <v/>
      </c>
      <c r="W52" s="1472"/>
      <c r="X52" s="1472"/>
      <c r="Y52" s="1472"/>
      <c r="Z52" s="542" t="str">
        <f t="shared" si="0"/>
        <v/>
      </c>
      <c r="AA52" s="541" t="s">
        <v>3264</v>
      </c>
      <c r="AB52" s="531"/>
      <c r="AC52" s="531"/>
    </row>
    <row r="53" spans="1:29" ht="14.1" customHeight="1">
      <c r="A53" s="547" t="s">
        <v>3276</v>
      </c>
      <c r="B53" s="549"/>
      <c r="C53" s="549"/>
      <c r="D53" s="549"/>
      <c r="E53" s="492"/>
      <c r="F53" s="492"/>
      <c r="G53" s="492"/>
      <c r="H53" s="492"/>
      <c r="I53" s="492" t="s">
        <v>3260</v>
      </c>
      <c r="J53" s="1472" t="str">
        <f>IF('第三面-2'!J2="","",'第三面-2'!J2)</f>
        <v/>
      </c>
      <c r="K53" s="1472"/>
      <c r="L53" s="1472"/>
      <c r="M53" s="1472"/>
      <c r="N53" s="542" t="str">
        <f>'第三面-2'!N2</f>
        <v/>
      </c>
      <c r="O53" s="492" t="s">
        <v>2844</v>
      </c>
      <c r="P53" s="1472" t="str">
        <f>IF('第三面-2'!P2="","",'第三面-2'!P2)</f>
        <v/>
      </c>
      <c r="Q53" s="1472"/>
      <c r="R53" s="1472"/>
      <c r="S53" s="1472"/>
      <c r="T53" s="542" t="str">
        <f>'第三面-2'!T2</f>
        <v/>
      </c>
      <c r="U53" s="492" t="s">
        <v>2844</v>
      </c>
      <c r="V53" s="1472" t="str">
        <f>IF('第三面-2'!V2="","",'第三面-2'!V2)</f>
        <v/>
      </c>
      <c r="W53" s="1472"/>
      <c r="X53" s="1472"/>
      <c r="Y53" s="1472"/>
      <c r="Z53" s="542" t="str">
        <f t="shared" si="0"/>
        <v/>
      </c>
      <c r="AA53" s="541" t="s">
        <v>3264</v>
      </c>
      <c r="AB53" s="531"/>
      <c r="AC53" s="531"/>
    </row>
    <row r="54" spans="1:29" ht="14.1" customHeight="1">
      <c r="A54" s="547" t="s">
        <v>2926</v>
      </c>
      <c r="B54" s="549"/>
      <c r="C54" s="549"/>
      <c r="D54" s="549"/>
      <c r="E54" s="492"/>
      <c r="F54" s="492"/>
      <c r="G54" s="492"/>
      <c r="H54" s="531"/>
      <c r="I54" s="531"/>
      <c r="J54" s="531"/>
      <c r="K54" s="531"/>
      <c r="L54" s="531"/>
      <c r="M54" s="531"/>
      <c r="N54" s="531"/>
      <c r="O54" s="492"/>
      <c r="P54" s="1473" t="str">
        <f>IF('第三面-2'!J3="","",'第三面-2'!J3)</f>
        <v/>
      </c>
      <c r="Q54" s="1473"/>
      <c r="R54" s="1473"/>
      <c r="S54" s="1473"/>
      <c r="T54" s="538" t="s">
        <v>47</v>
      </c>
      <c r="U54" s="492"/>
      <c r="V54" s="492"/>
      <c r="W54" s="492"/>
      <c r="X54" s="492"/>
      <c r="Y54" s="492"/>
      <c r="Z54" s="492"/>
      <c r="AA54" s="492"/>
      <c r="AB54" s="492"/>
      <c r="AC54" s="492"/>
    </row>
    <row r="55" spans="1:29" ht="14.1" customHeight="1">
      <c r="A55" s="547" t="s">
        <v>2927</v>
      </c>
      <c r="B55" s="549"/>
      <c r="C55" s="549"/>
      <c r="D55" s="549"/>
      <c r="E55" s="501"/>
      <c r="F55" s="501"/>
      <c r="G55" s="501"/>
      <c r="H55" s="531"/>
      <c r="I55" s="531"/>
      <c r="J55" s="531"/>
      <c r="K55" s="531"/>
      <c r="L55" s="501"/>
      <c r="M55" s="501"/>
      <c r="N55" s="501"/>
      <c r="O55" s="501"/>
      <c r="P55" s="1474" t="str">
        <f>IF('第三面-2'!J4="","",'第三面-2'!J4)</f>
        <v/>
      </c>
      <c r="Q55" s="1474"/>
      <c r="R55" s="1474"/>
      <c r="S55" s="1474"/>
      <c r="T55" s="544" t="s">
        <v>2852</v>
      </c>
      <c r="U55" s="501"/>
      <c r="V55" s="501"/>
      <c r="W55" s="501"/>
      <c r="X55" s="501"/>
      <c r="Y55" s="501"/>
      <c r="Z55" s="501"/>
      <c r="AA55" s="501"/>
      <c r="AB55" s="501"/>
      <c r="AC55" s="501"/>
    </row>
    <row r="56" spans="1:29" ht="14.1" customHeight="1">
      <c r="A56" s="504" t="s">
        <v>3277</v>
      </c>
      <c r="B56" s="504"/>
      <c r="C56" s="504"/>
      <c r="D56" s="504"/>
      <c r="E56" s="504"/>
      <c r="F56" s="504"/>
      <c r="G56" s="504"/>
      <c r="H56" s="504"/>
      <c r="I56" s="504"/>
      <c r="J56" s="504"/>
      <c r="K56" s="504"/>
      <c r="L56" s="504"/>
      <c r="M56" s="504"/>
      <c r="N56" s="504"/>
      <c r="O56" s="504"/>
      <c r="P56" s="504"/>
      <c r="Q56" s="504"/>
      <c r="R56" s="529"/>
      <c r="S56" s="529"/>
      <c r="T56" s="529"/>
      <c r="U56" s="529"/>
      <c r="V56" s="529"/>
      <c r="W56" s="529"/>
      <c r="X56" s="529"/>
      <c r="Y56" s="529"/>
      <c r="Z56" s="529"/>
      <c r="AA56" s="529"/>
      <c r="AB56" s="529"/>
      <c r="AC56" s="529"/>
    </row>
    <row r="57" spans="1:29" ht="14.1" customHeight="1">
      <c r="A57" s="492" t="s">
        <v>3278</v>
      </c>
      <c r="B57" s="492"/>
      <c r="C57" s="492"/>
      <c r="D57" s="492"/>
      <c r="E57" s="492"/>
      <c r="F57" s="492"/>
      <c r="G57" s="492"/>
      <c r="H57" s="492"/>
      <c r="I57" s="492"/>
      <c r="J57" s="492"/>
      <c r="K57" s="492"/>
      <c r="L57" s="492"/>
      <c r="M57" s="1418" t="str">
        <f>IF('第三面-2'!L6="","",'第三面-2'!L6)</f>
        <v/>
      </c>
      <c r="N57" s="1418"/>
      <c r="O57" s="1418"/>
      <c r="P57" s="492"/>
      <c r="Q57" s="492"/>
      <c r="R57" s="492"/>
      <c r="S57" s="492"/>
      <c r="T57" s="492"/>
      <c r="U57" s="492"/>
      <c r="V57" s="492"/>
      <c r="W57" s="492"/>
      <c r="X57" s="492"/>
      <c r="Y57" s="492"/>
      <c r="Z57" s="492"/>
      <c r="AA57" s="492"/>
      <c r="AB57" s="492"/>
      <c r="AC57" s="492"/>
    </row>
    <row r="58" spans="1:29" ht="14.1" customHeight="1">
      <c r="A58" s="501" t="s">
        <v>2930</v>
      </c>
      <c r="B58" s="501"/>
      <c r="C58" s="501"/>
      <c r="D58" s="501"/>
      <c r="E58" s="501"/>
      <c r="F58" s="501"/>
      <c r="G58" s="501"/>
      <c r="H58" s="501"/>
      <c r="I58" s="501"/>
      <c r="J58" s="501"/>
      <c r="K58" s="501"/>
      <c r="L58" s="501"/>
      <c r="M58" s="1470" t="str">
        <f>IF('第三面-2'!L7="","",'第三面-2'!L7)</f>
        <v/>
      </c>
      <c r="N58" s="1470"/>
      <c r="O58" s="1470"/>
      <c r="P58" s="501"/>
      <c r="Q58" s="501"/>
      <c r="R58" s="501"/>
      <c r="S58" s="501"/>
      <c r="T58" s="501"/>
      <c r="U58" s="501"/>
      <c r="V58" s="501"/>
      <c r="W58" s="501"/>
      <c r="X58" s="501"/>
      <c r="Y58" s="501"/>
      <c r="Z58" s="501"/>
      <c r="AA58" s="501"/>
      <c r="AB58" s="501"/>
      <c r="AC58" s="501"/>
    </row>
    <row r="59" spans="1:29" ht="14.1" customHeight="1">
      <c r="A59" s="531"/>
      <c r="B59" s="531"/>
      <c r="C59" s="531"/>
      <c r="D59" s="531"/>
      <c r="E59" s="1471"/>
      <c r="F59" s="1471"/>
      <c r="G59" s="1471"/>
      <c r="H59" s="1471"/>
      <c r="I59" s="1471"/>
      <c r="J59" s="1471"/>
      <c r="K59" s="1471"/>
      <c r="L59" s="1471"/>
      <c r="M59" s="1471"/>
      <c r="N59" s="1471"/>
      <c r="O59" s="1471"/>
      <c r="P59" s="1471"/>
      <c r="Q59" s="1471"/>
      <c r="R59" s="1471"/>
      <c r="S59" s="1471"/>
      <c r="T59" s="1471"/>
      <c r="U59" s="1471"/>
      <c r="V59" s="1471"/>
      <c r="W59" s="1471"/>
      <c r="X59" s="1471"/>
      <c r="Y59" s="1471"/>
      <c r="Z59" s="1471"/>
      <c r="AA59" s="1471"/>
      <c r="AB59" s="1471"/>
      <c r="AC59" s="1471"/>
    </row>
    <row r="60" spans="1:29" ht="14.1" customHeight="1">
      <c r="A60" s="531"/>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row>
    <row r="61" spans="1:29" ht="14.1" customHeight="1">
      <c r="A61" s="531"/>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row>
  </sheetData>
  <mergeCells count="93">
    <mergeCell ref="M10:AC10"/>
    <mergeCell ref="A2:AC2"/>
    <mergeCell ref="A3:AC3"/>
    <mergeCell ref="F4:AC4"/>
    <mergeCell ref="F5:AC5"/>
    <mergeCell ref="F7:K7"/>
    <mergeCell ref="A11:AC11"/>
    <mergeCell ref="L13:N13"/>
    <mergeCell ref="L14:N14"/>
    <mergeCell ref="I16:K16"/>
    <mergeCell ref="N16:P16"/>
    <mergeCell ref="S16:U16"/>
    <mergeCell ref="X16:Z16"/>
    <mergeCell ref="I17:K17"/>
    <mergeCell ref="N17:P17"/>
    <mergeCell ref="S17:U17"/>
    <mergeCell ref="X17:Z17"/>
    <mergeCell ref="I18:L18"/>
    <mergeCell ref="N18:Q18"/>
    <mergeCell ref="S18:V18"/>
    <mergeCell ref="X18:AA18"/>
    <mergeCell ref="I20:K20"/>
    <mergeCell ref="N20:P20"/>
    <mergeCell ref="S20:U20"/>
    <mergeCell ref="X20:Z20"/>
    <mergeCell ref="I22:K22"/>
    <mergeCell ref="N22:P22"/>
    <mergeCell ref="S22:U22"/>
    <mergeCell ref="X22:Z22"/>
    <mergeCell ref="I23:K23"/>
    <mergeCell ref="I24:K24"/>
    <mergeCell ref="A25:R25"/>
    <mergeCell ref="S25:V25"/>
    <mergeCell ref="A26:R26"/>
    <mergeCell ref="S26:V26"/>
    <mergeCell ref="E27:AC27"/>
    <mergeCell ref="H28:L28"/>
    <mergeCell ref="O28:AC28"/>
    <mergeCell ref="J32:M32"/>
    <mergeCell ref="P32:S32"/>
    <mergeCell ref="V32:Y32"/>
    <mergeCell ref="J34:M34"/>
    <mergeCell ref="P34:S34"/>
    <mergeCell ref="V34:Y34"/>
    <mergeCell ref="P35:S35"/>
    <mergeCell ref="J37:M37"/>
    <mergeCell ref="P37:S37"/>
    <mergeCell ref="V37:Y37"/>
    <mergeCell ref="A38:AC38"/>
    <mergeCell ref="J39:M39"/>
    <mergeCell ref="P39:S39"/>
    <mergeCell ref="V39:Y39"/>
    <mergeCell ref="J41:M41"/>
    <mergeCell ref="P41:S41"/>
    <mergeCell ref="V41:Y41"/>
    <mergeCell ref="J43:M43"/>
    <mergeCell ref="P43:S43"/>
    <mergeCell ref="V43:Y43"/>
    <mergeCell ref="J44:M44"/>
    <mergeCell ref="P44:S44"/>
    <mergeCell ref="V44:Y44"/>
    <mergeCell ref="J45:M45"/>
    <mergeCell ref="P45:S45"/>
    <mergeCell ref="V45:Y45"/>
    <mergeCell ref="J46:M46"/>
    <mergeCell ref="P46:S46"/>
    <mergeCell ref="V46:Y46"/>
    <mergeCell ref="J47:M47"/>
    <mergeCell ref="P47:S47"/>
    <mergeCell ref="V47:Y47"/>
    <mergeCell ref="J48:M48"/>
    <mergeCell ref="P48:S48"/>
    <mergeCell ref="V48:Y48"/>
    <mergeCell ref="J49:M49"/>
    <mergeCell ref="P49:S49"/>
    <mergeCell ref="V49:Y49"/>
    <mergeCell ref="J50:M50"/>
    <mergeCell ref="P50:S50"/>
    <mergeCell ref="V50:Y50"/>
    <mergeCell ref="J51:M51"/>
    <mergeCell ref="P51:S51"/>
    <mergeCell ref="V51:Y51"/>
    <mergeCell ref="J52:M52"/>
    <mergeCell ref="P52:S52"/>
    <mergeCell ref="V52:Y52"/>
    <mergeCell ref="M58:O58"/>
    <mergeCell ref="E59:AC59"/>
    <mergeCell ref="J53:M53"/>
    <mergeCell ref="P53:S53"/>
    <mergeCell ref="V53:Y53"/>
    <mergeCell ref="P54:S54"/>
    <mergeCell ref="P55:S55"/>
    <mergeCell ref="M57:O5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91"/>
  <sheetViews>
    <sheetView view="pageBreakPreview" zoomScaleNormal="100" zoomScaleSheetLayoutView="100" workbookViewId="0">
      <selection activeCell="AD1" sqref="AD1"/>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1">
      <c r="A1" s="504" t="s">
        <v>3279</v>
      </c>
      <c r="B1" s="504"/>
      <c r="C1" s="504"/>
      <c r="D1" s="504"/>
      <c r="E1" s="504"/>
      <c r="F1" s="504"/>
      <c r="G1" s="504"/>
      <c r="H1" s="504"/>
      <c r="I1" s="529" t="s">
        <v>2568</v>
      </c>
      <c r="J1" s="1497" t="s">
        <v>3280</v>
      </c>
      <c r="K1" s="1497"/>
      <c r="L1" s="1497"/>
      <c r="M1" s="1497"/>
      <c r="N1" s="1497"/>
      <c r="O1" s="529" t="s">
        <v>2842</v>
      </c>
      <c r="P1" s="1501" t="s">
        <v>3281</v>
      </c>
      <c r="Q1" s="1501"/>
      <c r="R1" s="1501"/>
      <c r="S1" s="1501"/>
      <c r="T1" s="529"/>
      <c r="U1" s="553" t="s">
        <v>3222</v>
      </c>
      <c r="V1" s="529"/>
      <c r="W1" s="529"/>
      <c r="X1" s="529"/>
      <c r="Y1" s="529"/>
      <c r="Z1" s="529"/>
      <c r="AA1" s="529"/>
      <c r="AB1" s="529"/>
      <c r="AC1" s="529"/>
    </row>
    <row r="2" spans="1:31" ht="14.1" customHeight="1">
      <c r="A2" s="492" t="s">
        <v>3282</v>
      </c>
      <c r="B2" s="492"/>
      <c r="C2" s="492"/>
      <c r="D2" s="492"/>
      <c r="E2" s="492"/>
      <c r="F2" s="492"/>
      <c r="G2" s="492"/>
      <c r="H2" s="492"/>
      <c r="I2" s="531" t="s">
        <v>3260</v>
      </c>
      <c r="J2" s="1502" t="str">
        <f>IF('第三面-2'!J9="","",'第三面-2'!J9)</f>
        <v/>
      </c>
      <c r="K2" s="1502"/>
      <c r="L2" s="1502"/>
      <c r="M2" s="1502"/>
      <c r="N2" s="538" t="s">
        <v>2837</v>
      </c>
      <c r="O2" s="492" t="s">
        <v>2844</v>
      </c>
      <c r="P2" s="1503" t="str">
        <f>IF('第三面-2'!P9="","",'第三面-2'!P9)</f>
        <v/>
      </c>
      <c r="Q2" s="1503"/>
      <c r="R2" s="1503"/>
      <c r="S2" s="1503"/>
      <c r="T2" s="491" t="str">
        <f>'第三面-2'!T9</f>
        <v/>
      </c>
      <c r="U2" s="541" t="s">
        <v>3264</v>
      </c>
      <c r="V2" s="531"/>
      <c r="W2" s="531"/>
      <c r="X2" s="531"/>
      <c r="Y2" s="531"/>
      <c r="Z2" s="531"/>
      <c r="AA2" s="531"/>
      <c r="AB2" s="531"/>
      <c r="AC2" s="531"/>
    </row>
    <row r="3" spans="1:31" ht="14.1" customHeight="1">
      <c r="A3" s="492" t="s">
        <v>3283</v>
      </c>
      <c r="B3" s="492"/>
      <c r="C3" s="492"/>
      <c r="D3" s="492"/>
      <c r="E3" s="492"/>
      <c r="F3" s="492" t="s">
        <v>2936</v>
      </c>
      <c r="G3" s="492"/>
      <c r="H3" s="492"/>
      <c r="I3" s="531" t="s">
        <v>3260</v>
      </c>
      <c r="J3" s="1418" t="str">
        <f>IF('第三面-2'!J10="","",'第三面-2'!J10)</f>
        <v/>
      </c>
      <c r="K3" s="1418"/>
      <c r="L3" s="1418"/>
      <c r="M3" s="1418"/>
      <c r="N3" s="542" t="str">
        <f>'第三面-2'!N10</f>
        <v/>
      </c>
      <c r="O3" s="492" t="s">
        <v>2844</v>
      </c>
      <c r="P3" s="1415" t="str">
        <f>IF('第三面-2'!P10="","",'第三面-2'!P10)</f>
        <v/>
      </c>
      <c r="Q3" s="1415"/>
      <c r="R3" s="1415"/>
      <c r="S3" s="1415"/>
      <c r="T3" s="542" t="str">
        <f>'第三面-2'!T10</f>
        <v/>
      </c>
      <c r="U3" s="541" t="s">
        <v>3264</v>
      </c>
      <c r="V3" s="531"/>
      <c r="W3" s="531"/>
      <c r="X3" s="531"/>
      <c r="Y3" s="531"/>
      <c r="Z3" s="531"/>
      <c r="AA3" s="531"/>
      <c r="AB3" s="531"/>
      <c r="AC3" s="531"/>
    </row>
    <row r="4" spans="1:31" ht="14.1" customHeight="1">
      <c r="A4" s="492" t="s">
        <v>3284</v>
      </c>
      <c r="B4" s="492"/>
      <c r="C4" s="492"/>
      <c r="D4" s="492"/>
      <c r="E4" s="492"/>
      <c r="F4" s="492" t="s">
        <v>2110</v>
      </c>
      <c r="G4" s="492"/>
      <c r="H4" s="492"/>
      <c r="I4" s="531" t="s">
        <v>3260</v>
      </c>
      <c r="J4" s="1418" t="str">
        <f>IF('第三面-2'!J11="","",'第三面-2'!J11)</f>
        <v/>
      </c>
      <c r="K4" s="1418"/>
      <c r="L4" s="1418"/>
      <c r="M4" s="1418"/>
      <c r="N4" s="542" t="str">
        <f>'第三面-2'!N11</f>
        <v/>
      </c>
      <c r="O4" s="492" t="s">
        <v>2844</v>
      </c>
      <c r="P4" s="1415" t="str">
        <f>IF('第三面-2'!P11="","",'第三面-2'!P11)</f>
        <v/>
      </c>
      <c r="Q4" s="1415"/>
      <c r="R4" s="1415"/>
      <c r="S4" s="1415"/>
      <c r="T4" s="542" t="str">
        <f>'第三面-2'!T11</f>
        <v/>
      </c>
      <c r="U4" s="541" t="s">
        <v>3264</v>
      </c>
      <c r="V4" s="531"/>
      <c r="W4" s="531"/>
      <c r="X4" s="531"/>
      <c r="Y4" s="531"/>
      <c r="Z4" s="531"/>
      <c r="AA4" s="531"/>
      <c r="AB4" s="531"/>
      <c r="AC4" s="531"/>
    </row>
    <row r="5" spans="1:31" ht="14.1" customHeight="1">
      <c r="A5" s="492" t="s">
        <v>3285</v>
      </c>
      <c r="B5" s="492"/>
      <c r="C5" s="492"/>
      <c r="D5" s="492"/>
      <c r="E5" s="492"/>
      <c r="F5" s="492"/>
      <c r="G5" s="492"/>
      <c r="H5" s="492"/>
      <c r="I5" s="1415" t="str">
        <f>IF('第三面-2'!J12="","",'第三面-2'!J12)</f>
        <v>鉄骨</v>
      </c>
      <c r="J5" s="1415"/>
      <c r="K5" s="1415"/>
      <c r="L5" s="1415"/>
      <c r="M5" s="1415"/>
      <c r="N5" s="1415"/>
      <c r="O5" s="492" t="s">
        <v>3286</v>
      </c>
      <c r="P5" s="498"/>
      <c r="Q5" s="498"/>
      <c r="R5" s="1415" t="str">
        <f>IF('第三面-2'!T12="","",'第三面-2'!T12)</f>
        <v/>
      </c>
      <c r="S5" s="1415"/>
      <c r="T5" s="1415"/>
      <c r="U5" s="1415"/>
      <c r="V5" s="1415"/>
      <c r="W5" s="1415"/>
      <c r="X5" s="531" t="s">
        <v>2940</v>
      </c>
      <c r="Y5" s="531"/>
      <c r="Z5" s="531"/>
      <c r="AA5" s="531"/>
      <c r="AB5" s="531"/>
      <c r="AC5" s="531"/>
    </row>
    <row r="6" spans="1:31" ht="14.1" customHeight="1">
      <c r="A6" s="492" t="s">
        <v>3287</v>
      </c>
      <c r="B6" s="492"/>
      <c r="C6" s="492"/>
      <c r="D6" s="492"/>
      <c r="E6" s="492"/>
      <c r="F6" s="492"/>
      <c r="G6" s="492"/>
      <c r="H6" s="492"/>
      <c r="I6" s="543"/>
      <c r="J6" s="543"/>
      <c r="K6" s="543"/>
      <c r="L6" s="543"/>
      <c r="M6" s="531"/>
      <c r="N6" s="538"/>
      <c r="O6" s="538"/>
      <c r="P6" s="543"/>
      <c r="Q6" s="543"/>
      <c r="R6" s="543"/>
      <c r="S6" s="531"/>
      <c r="T6" s="531"/>
      <c r="U6" s="531"/>
      <c r="V6" s="530" t="str">
        <f>'第三面-2'!T13</f>
        <v>□</v>
      </c>
      <c r="W6" s="531" t="s">
        <v>2942</v>
      </c>
      <c r="X6" s="531"/>
      <c r="Y6" s="530" t="str">
        <f>'第三面-2'!V13</f>
        <v>■</v>
      </c>
      <c r="Z6" s="531" t="s">
        <v>2943</v>
      </c>
      <c r="AA6" s="531"/>
      <c r="AB6" s="531"/>
      <c r="AC6" s="531"/>
    </row>
    <row r="7" spans="1:31" ht="14.1" customHeight="1">
      <c r="A7" s="492" t="s">
        <v>3288</v>
      </c>
      <c r="B7" s="492"/>
      <c r="C7" s="492"/>
      <c r="D7" s="492"/>
      <c r="E7" s="492"/>
      <c r="F7" s="492"/>
      <c r="G7" s="492"/>
      <c r="H7" s="492"/>
      <c r="I7" s="543"/>
      <c r="J7" s="543"/>
      <c r="K7" s="543"/>
      <c r="L7" s="543"/>
      <c r="M7" s="531"/>
      <c r="N7" s="538"/>
      <c r="O7" s="538"/>
      <c r="P7" s="543"/>
      <c r="Q7" s="543"/>
      <c r="R7" s="543"/>
      <c r="S7" s="543"/>
      <c r="T7" s="531"/>
      <c r="U7" s="531"/>
      <c r="V7" s="531"/>
      <c r="W7" s="531"/>
      <c r="X7" s="531"/>
      <c r="Y7" s="531"/>
      <c r="Z7" s="531"/>
      <c r="AA7" s="531"/>
      <c r="AB7" s="531"/>
      <c r="AC7" s="531"/>
    </row>
    <row r="8" spans="1:31" ht="14.1" customHeight="1">
      <c r="A8" s="501"/>
      <c r="B8" s="501"/>
      <c r="C8" s="554" t="str">
        <f>'第三面-2'!D15</f>
        <v>□</v>
      </c>
      <c r="D8" s="501" t="s">
        <v>3289</v>
      </c>
      <c r="E8" s="501"/>
      <c r="F8" s="501"/>
      <c r="G8" s="501"/>
      <c r="H8" s="555"/>
      <c r="I8" s="536"/>
      <c r="J8" s="555"/>
      <c r="K8" s="554" t="str">
        <f>'第三面-2'!K15</f>
        <v>□</v>
      </c>
      <c r="L8" s="536" t="s">
        <v>3290</v>
      </c>
      <c r="M8" s="544"/>
      <c r="N8" s="544"/>
      <c r="O8" s="555"/>
      <c r="P8" s="555"/>
      <c r="Q8" s="536"/>
      <c r="R8" s="555"/>
      <c r="S8" s="554" t="str">
        <f>'第三面-2'!R15</f>
        <v>□</v>
      </c>
      <c r="T8" s="536" t="s">
        <v>3291</v>
      </c>
      <c r="U8" s="536"/>
      <c r="V8" s="536"/>
      <c r="W8" s="536"/>
      <c r="X8" s="536"/>
      <c r="Y8" s="536"/>
      <c r="Z8" s="536"/>
      <c r="AA8" s="536"/>
      <c r="AB8" s="536"/>
      <c r="AC8" s="536"/>
    </row>
    <row r="9" spans="1:31" ht="14.1" customHeight="1">
      <c r="A9" s="1497" t="s">
        <v>3292</v>
      </c>
      <c r="B9" s="1497"/>
      <c r="C9" s="1497"/>
      <c r="D9" s="1497"/>
      <c r="E9" s="1497"/>
      <c r="F9" s="1497"/>
      <c r="G9" s="1497"/>
      <c r="H9" s="1497"/>
      <c r="I9" s="1471"/>
      <c r="J9" s="1471"/>
      <c r="K9" s="1471"/>
      <c r="L9" s="1471"/>
      <c r="M9" s="1471"/>
      <c r="N9" s="1471"/>
      <c r="O9" s="1471"/>
      <c r="P9" s="1471"/>
      <c r="Q9" s="1471"/>
      <c r="R9" s="1471"/>
      <c r="S9" s="1471"/>
      <c r="T9" s="1471"/>
      <c r="U9" s="1471"/>
      <c r="V9" s="1471"/>
      <c r="W9" s="1471"/>
      <c r="X9" s="1471"/>
      <c r="Y9" s="1471"/>
      <c r="Z9" s="1471"/>
      <c r="AA9" s="1471"/>
      <c r="AB9" s="1471"/>
      <c r="AC9" s="1471"/>
      <c r="AE9" s="534"/>
    </row>
    <row r="10" spans="1:31" ht="14.1" customHeight="1">
      <c r="A10" s="531"/>
      <c r="B10" s="1498" t="str">
        <f>IF('第三面-2'!A17="","",'第三面-2'!A17)</f>
        <v/>
      </c>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row>
    <row r="11" spans="1:31" ht="14.1" customHeight="1">
      <c r="A11" s="531"/>
      <c r="B11" s="1498"/>
      <c r="C11" s="1498"/>
      <c r="D11" s="1498"/>
      <c r="E11" s="1498"/>
      <c r="F11" s="1498"/>
      <c r="G11" s="1498"/>
      <c r="H11" s="1498"/>
      <c r="I11" s="1498"/>
      <c r="J11" s="1498"/>
      <c r="K11" s="1498"/>
      <c r="L11" s="1498"/>
      <c r="M11" s="1498"/>
      <c r="N11" s="1498"/>
      <c r="O11" s="1498"/>
      <c r="P11" s="1498"/>
      <c r="Q11" s="1498"/>
      <c r="R11" s="1498"/>
      <c r="S11" s="1498"/>
      <c r="T11" s="1498"/>
      <c r="U11" s="1498"/>
      <c r="V11" s="1498"/>
      <c r="W11" s="1498"/>
      <c r="X11" s="1498"/>
      <c r="Y11" s="1498"/>
      <c r="Z11" s="1498"/>
      <c r="AA11" s="1498"/>
      <c r="AB11" s="1498"/>
      <c r="AC11" s="1498"/>
    </row>
    <row r="12" spans="1:31" ht="14.1" customHeight="1">
      <c r="A12" s="531"/>
      <c r="B12" s="1498"/>
      <c r="C12" s="1498"/>
      <c r="D12" s="1498"/>
      <c r="E12" s="1498"/>
      <c r="F12" s="1498"/>
      <c r="G12" s="1498"/>
      <c r="H12" s="1498"/>
      <c r="I12" s="1498"/>
      <c r="J12" s="1498"/>
      <c r="K12" s="1498"/>
      <c r="L12" s="1498"/>
      <c r="M12" s="1498"/>
      <c r="N12" s="1498"/>
      <c r="O12" s="1498"/>
      <c r="P12" s="1498"/>
      <c r="Q12" s="1498"/>
      <c r="R12" s="1498"/>
      <c r="S12" s="1498"/>
      <c r="T12" s="1498"/>
      <c r="U12" s="1498"/>
      <c r="V12" s="1498"/>
      <c r="W12" s="1498"/>
      <c r="X12" s="1498"/>
      <c r="Y12" s="1498"/>
      <c r="Z12" s="1498"/>
      <c r="AA12" s="1498"/>
      <c r="AB12" s="1498"/>
      <c r="AC12" s="1498"/>
    </row>
    <row r="13" spans="1:31" ht="14.1" customHeight="1">
      <c r="A13" s="1499" t="s">
        <v>3293</v>
      </c>
      <c r="B13" s="1499"/>
      <c r="C13" s="1499"/>
      <c r="D13" s="1499"/>
      <c r="E13" s="1499"/>
      <c r="F13" s="1499"/>
      <c r="G13" s="1499"/>
      <c r="H13" s="1499"/>
      <c r="I13" s="1499"/>
      <c r="J13" s="1500" t="s">
        <v>2712</v>
      </c>
      <c r="K13" s="1500"/>
      <c r="L13" s="556" t="str">
        <f>IF('第三面-2'!K20="","",'第三面-2'!K20)</f>
        <v/>
      </c>
      <c r="M13" s="533" t="s">
        <v>5</v>
      </c>
      <c r="N13" s="556" t="str">
        <f>IF('第三面-2'!M20="","",'第三面-2'!M20)</f>
        <v/>
      </c>
      <c r="O13" s="533" t="s">
        <v>4</v>
      </c>
      <c r="P13" s="556" t="str">
        <f>IF('第三面-2'!O20="","",'第三面-2'!O20)</f>
        <v/>
      </c>
      <c r="Q13" s="533" t="s">
        <v>2714</v>
      </c>
      <c r="R13" s="533"/>
      <c r="S13" s="533"/>
      <c r="T13" s="533"/>
      <c r="U13" s="533"/>
      <c r="V13" s="533"/>
      <c r="W13" s="533"/>
      <c r="X13" s="533"/>
      <c r="Y13" s="533"/>
      <c r="Z13" s="533"/>
      <c r="AA13" s="533"/>
      <c r="AB13" s="533"/>
      <c r="AC13" s="533"/>
    </row>
    <row r="14" spans="1:31" ht="14.1" customHeight="1">
      <c r="A14" s="1499" t="s">
        <v>3294</v>
      </c>
      <c r="B14" s="1499"/>
      <c r="C14" s="1499"/>
      <c r="D14" s="1499"/>
      <c r="E14" s="1499"/>
      <c r="F14" s="1499"/>
      <c r="G14" s="1499"/>
      <c r="H14" s="1499"/>
      <c r="I14" s="1499"/>
      <c r="J14" s="1500" t="s">
        <v>2712</v>
      </c>
      <c r="K14" s="1500"/>
      <c r="L14" s="556" t="str">
        <f>IF('第三面-2'!K22="","",'第三面-2'!K22)</f>
        <v/>
      </c>
      <c r="M14" s="533" t="s">
        <v>5</v>
      </c>
      <c r="N14" s="556" t="str">
        <f>IF('第三面-2'!M22="","",'第三面-2'!M22)</f>
        <v/>
      </c>
      <c r="O14" s="533" t="s">
        <v>4</v>
      </c>
      <c r="P14" s="556" t="str">
        <f>IF('第三面-2'!O22="","",'第三面-2'!O22)</f>
        <v/>
      </c>
      <c r="Q14" s="533" t="s">
        <v>2714</v>
      </c>
      <c r="R14" s="533"/>
      <c r="S14" s="533"/>
      <c r="T14" s="533"/>
      <c r="U14" s="533"/>
      <c r="V14" s="533"/>
      <c r="W14" s="533"/>
      <c r="X14" s="533"/>
      <c r="Y14" s="533"/>
      <c r="Z14" s="533"/>
      <c r="AA14" s="533"/>
      <c r="AB14" s="533"/>
      <c r="AC14" s="533"/>
    </row>
    <row r="15" spans="1:31" ht="14.1" customHeight="1">
      <c r="A15" s="1481" t="s">
        <v>3295</v>
      </c>
      <c r="B15" s="1481"/>
      <c r="C15" s="1481"/>
      <c r="D15" s="1481"/>
      <c r="E15" s="1481"/>
      <c r="F15" s="1481"/>
      <c r="G15" s="1481"/>
      <c r="H15" s="1481"/>
      <c r="I15" s="1481"/>
      <c r="J15" s="1481"/>
      <c r="K15" s="1481"/>
      <c r="L15" s="1481"/>
      <c r="M15" s="531"/>
      <c r="N15" s="531"/>
      <c r="O15" s="531"/>
      <c r="P15" s="531"/>
      <c r="Q15" s="1496" t="s">
        <v>3296</v>
      </c>
      <c r="R15" s="1496"/>
      <c r="S15" s="1496"/>
      <c r="T15" s="1496"/>
      <c r="U15" s="1496"/>
      <c r="V15" s="1496"/>
      <c r="W15" s="1496"/>
      <c r="X15" s="1496"/>
      <c r="Y15" s="1496"/>
      <c r="Z15" s="1496"/>
      <c r="AA15" s="1496"/>
      <c r="AB15" s="531"/>
      <c r="AC15" s="531"/>
    </row>
    <row r="16" spans="1:31" ht="14.1" customHeight="1">
      <c r="A16" s="531"/>
      <c r="B16" s="531" t="s">
        <v>2806</v>
      </c>
      <c r="C16" s="531" t="s">
        <v>16</v>
      </c>
      <c r="D16" s="496" t="str">
        <f>IF('第三面-2'!D25="","",'第三面-2'!D25)</f>
        <v/>
      </c>
      <c r="E16" s="531" t="s">
        <v>3297</v>
      </c>
      <c r="F16" s="531" t="s">
        <v>2807</v>
      </c>
      <c r="G16" s="531"/>
      <c r="H16" s="1493" t="s">
        <v>2712</v>
      </c>
      <c r="I16" s="1493"/>
      <c r="J16" s="496" t="str">
        <f>IF('第三面-2'!I25="","",'第三面-2'!I25)</f>
        <v/>
      </c>
      <c r="K16" s="490" t="s">
        <v>5</v>
      </c>
      <c r="L16" s="496" t="str">
        <f>IF('第三面-2'!K25="","",'第三面-2'!K25)</f>
        <v/>
      </c>
      <c r="M16" s="531" t="s">
        <v>4</v>
      </c>
      <c r="N16" s="496" t="str">
        <f>'第三面-2'!M25</f>
        <v/>
      </c>
      <c r="O16" s="531" t="s">
        <v>2714</v>
      </c>
      <c r="P16" s="531" t="s">
        <v>2806</v>
      </c>
      <c r="Q16" s="1494" t="str">
        <f>IF('第三面-2'!P25="","",'第三面-2'!P25)</f>
        <v/>
      </c>
      <c r="R16" s="1494"/>
      <c r="S16" s="1494"/>
      <c r="T16" s="1494"/>
      <c r="U16" s="1494"/>
      <c r="V16" s="1494"/>
      <c r="W16" s="1494"/>
      <c r="X16" s="1494"/>
      <c r="Y16" s="1494"/>
      <c r="Z16" s="1494"/>
      <c r="AA16" s="1494"/>
      <c r="AB16" s="1494"/>
      <c r="AC16" s="531" t="s">
        <v>2807</v>
      </c>
    </row>
    <row r="17" spans="1:39" ht="14.1" customHeight="1">
      <c r="A17" s="531"/>
      <c r="B17" s="531" t="s">
        <v>2806</v>
      </c>
      <c r="C17" s="531" t="s">
        <v>16</v>
      </c>
      <c r="D17" s="496" t="str">
        <f>IF('第三面-2'!D26="","",'第三面-2'!D26)</f>
        <v/>
      </c>
      <c r="E17" s="531" t="s">
        <v>3297</v>
      </c>
      <c r="F17" s="531" t="s">
        <v>2807</v>
      </c>
      <c r="G17" s="531"/>
      <c r="H17" s="1493" t="s">
        <v>2712</v>
      </c>
      <c r="I17" s="1493"/>
      <c r="J17" s="496" t="str">
        <f>IF('第三面-2'!I26="","",'第三面-2'!I26)</f>
        <v/>
      </c>
      <c r="K17" s="531" t="s">
        <v>5</v>
      </c>
      <c r="L17" s="496" t="str">
        <f>IF('第三面-2'!K26="","",'第三面-2'!K26)</f>
        <v/>
      </c>
      <c r="M17" s="531" t="s">
        <v>4</v>
      </c>
      <c r="N17" s="496" t="str">
        <f>IF('第三面-2'!M26="","",'第三面-2'!M26)</f>
        <v/>
      </c>
      <c r="O17" s="531" t="s">
        <v>2714</v>
      </c>
      <c r="P17" s="531" t="s">
        <v>2806</v>
      </c>
      <c r="Q17" s="1411" t="str">
        <f>IF('第三面-2'!P26="","",'第三面-2'!P26)</f>
        <v/>
      </c>
      <c r="R17" s="1411"/>
      <c r="S17" s="1411"/>
      <c r="T17" s="1411"/>
      <c r="U17" s="1411"/>
      <c r="V17" s="1411"/>
      <c r="W17" s="1411"/>
      <c r="X17" s="1411"/>
      <c r="Y17" s="1411"/>
      <c r="Z17" s="1411"/>
      <c r="AA17" s="1411"/>
      <c r="AB17" s="1411"/>
      <c r="AC17" s="531" t="s">
        <v>2807</v>
      </c>
    </row>
    <row r="18" spans="1:39" ht="14.1" customHeight="1" thickBot="1">
      <c r="A18" s="536"/>
      <c r="B18" s="536" t="s">
        <v>2806</v>
      </c>
      <c r="C18" s="536" t="s">
        <v>16</v>
      </c>
      <c r="D18" s="551" t="str">
        <f>IF('第三面-2'!D27="","",'第三面-2'!D27)</f>
        <v/>
      </c>
      <c r="E18" s="536" t="s">
        <v>3297</v>
      </c>
      <c r="F18" s="536" t="s">
        <v>2807</v>
      </c>
      <c r="G18" s="536"/>
      <c r="H18" s="1495" t="s">
        <v>2712</v>
      </c>
      <c r="I18" s="1495"/>
      <c r="J18" s="551" t="str">
        <f>IF('第三面-2'!I27="","",'第三面-2'!I27)</f>
        <v/>
      </c>
      <c r="K18" s="536" t="s">
        <v>5</v>
      </c>
      <c r="L18" s="551" t="str">
        <f>IF('第三面-2'!K27="","",'第三面-2'!K27)</f>
        <v/>
      </c>
      <c r="M18" s="536" t="s">
        <v>4</v>
      </c>
      <c r="N18" s="551" t="str">
        <f>IF('第三面-2'!M27="","",'第三面-2'!M27)</f>
        <v/>
      </c>
      <c r="O18" s="536" t="s">
        <v>2714</v>
      </c>
      <c r="P18" s="536" t="s">
        <v>2806</v>
      </c>
      <c r="Q18" s="1414" t="str">
        <f>IF('第三面-2'!P27="","",'第三面-2'!P27)</f>
        <v/>
      </c>
      <c r="R18" s="1414"/>
      <c r="S18" s="1414"/>
      <c r="T18" s="1414"/>
      <c r="U18" s="1414"/>
      <c r="V18" s="1414"/>
      <c r="W18" s="1414"/>
      <c r="X18" s="1414"/>
      <c r="Y18" s="1414"/>
      <c r="Z18" s="1414"/>
      <c r="AA18" s="1414"/>
      <c r="AB18" s="1414"/>
      <c r="AC18" s="536" t="s">
        <v>2807</v>
      </c>
    </row>
    <row r="19" spans="1:39" ht="14.1" customHeight="1">
      <c r="A19" s="531" t="s">
        <v>3298</v>
      </c>
      <c r="B19" s="531"/>
      <c r="C19" s="531"/>
      <c r="D19" s="496"/>
      <c r="E19" s="531"/>
      <c r="F19" s="531"/>
      <c r="G19" s="531"/>
      <c r="H19" s="541"/>
      <c r="I19" s="541"/>
      <c r="J19" s="496"/>
      <c r="K19" s="531"/>
      <c r="L19" s="496"/>
      <c r="M19" s="531"/>
      <c r="N19" s="496"/>
      <c r="O19" s="531"/>
      <c r="P19" s="531"/>
      <c r="Q19" s="499"/>
      <c r="R19" s="499"/>
      <c r="S19" s="499"/>
      <c r="T19" s="499"/>
      <c r="U19" s="499"/>
      <c r="V19" s="499"/>
      <c r="W19" s="499"/>
      <c r="X19" s="499"/>
      <c r="Y19" s="499"/>
      <c r="Z19" s="499"/>
      <c r="AA19" s="499"/>
      <c r="AB19" s="531"/>
      <c r="AC19" s="531"/>
      <c r="AE19" s="557" t="s">
        <v>2823</v>
      </c>
      <c r="AF19" s="558" t="s">
        <v>3299</v>
      </c>
      <c r="AG19" s="559" t="s">
        <v>3300</v>
      </c>
      <c r="AH19" s="1490" t="s">
        <v>3301</v>
      </c>
      <c r="AI19" s="1490"/>
      <c r="AJ19" s="1490"/>
      <c r="AK19" s="1490"/>
      <c r="AL19" s="1490"/>
      <c r="AM19" s="1490"/>
    </row>
    <row r="20" spans="1:39" ht="14.1" customHeight="1" thickBot="1">
      <c r="A20" s="536"/>
      <c r="B20" s="536"/>
      <c r="C20" s="560" t="str">
        <f>AE19</f>
        <v>□</v>
      </c>
      <c r="D20" s="551" t="s">
        <v>3299</v>
      </c>
      <c r="E20" s="536"/>
      <c r="F20" s="536"/>
      <c r="G20" s="560" t="str">
        <f>AE20</f>
        <v>□</v>
      </c>
      <c r="H20" s="544" t="s">
        <v>3302</v>
      </c>
      <c r="I20" s="545"/>
      <c r="J20" s="551"/>
      <c r="K20" s="536"/>
      <c r="L20" s="551"/>
      <c r="M20" s="536"/>
      <c r="N20" s="551"/>
      <c r="O20" s="536"/>
      <c r="P20" s="536"/>
      <c r="Q20" s="503"/>
      <c r="R20" s="503"/>
      <c r="S20" s="503"/>
      <c r="T20" s="503"/>
      <c r="U20" s="503"/>
      <c r="V20" s="503"/>
      <c r="W20" s="503"/>
      <c r="X20" s="503"/>
      <c r="Y20" s="503"/>
      <c r="Z20" s="503"/>
      <c r="AA20" s="503"/>
      <c r="AB20" s="536"/>
      <c r="AC20" s="536"/>
      <c r="AE20" s="561" t="s">
        <v>2823</v>
      </c>
      <c r="AF20" s="562" t="s">
        <v>3302</v>
      </c>
      <c r="AG20" s="563"/>
      <c r="AH20" s="1490"/>
      <c r="AI20" s="1490"/>
      <c r="AJ20" s="1490"/>
      <c r="AK20" s="1490"/>
      <c r="AL20" s="1490"/>
      <c r="AM20" s="1490"/>
    </row>
    <row r="21" spans="1:39" ht="14.1" customHeight="1">
      <c r="A21" s="531" t="s">
        <v>3303</v>
      </c>
      <c r="B21" s="531"/>
      <c r="C21" s="531"/>
      <c r="D21" s="496"/>
      <c r="E21" s="531"/>
      <c r="F21" s="531"/>
      <c r="G21" s="531"/>
      <c r="H21" s="541"/>
      <c r="I21" s="541"/>
      <c r="J21" s="496"/>
      <c r="K21" s="531"/>
      <c r="L21" s="496"/>
      <c r="M21" s="531"/>
      <c r="N21" s="496"/>
      <c r="O21" s="531"/>
      <c r="P21" s="531"/>
      <c r="Q21" s="499"/>
      <c r="R21" s="499"/>
      <c r="S21" s="499"/>
      <c r="T21" s="499"/>
      <c r="U21" s="499"/>
      <c r="V21" s="499"/>
      <c r="W21" s="499"/>
      <c r="X21" s="499"/>
      <c r="Y21" s="499"/>
      <c r="Z21" s="499"/>
      <c r="AA21" s="499"/>
      <c r="AB21" s="531"/>
      <c r="AC21" s="531"/>
      <c r="AE21" s="557" t="s">
        <v>2823</v>
      </c>
      <c r="AF21" s="558" t="s">
        <v>3043</v>
      </c>
      <c r="AG21" s="559" t="s">
        <v>3300</v>
      </c>
      <c r="AH21" s="1490" t="s">
        <v>3304</v>
      </c>
      <c r="AI21" s="1490"/>
      <c r="AJ21" s="1490"/>
      <c r="AK21" s="1490"/>
      <c r="AL21" s="1490"/>
      <c r="AM21" s="1490"/>
    </row>
    <row r="22" spans="1:39" ht="14.1" customHeight="1" thickBot="1">
      <c r="A22" s="536"/>
      <c r="B22" s="536"/>
      <c r="C22" s="560" t="str">
        <f>AE21</f>
        <v>□</v>
      </c>
      <c r="D22" s="551" t="s">
        <v>3043</v>
      </c>
      <c r="E22" s="536"/>
      <c r="F22" s="536"/>
      <c r="G22" s="560" t="str">
        <f>AE22</f>
        <v>□</v>
      </c>
      <c r="H22" s="544" t="s">
        <v>3044</v>
      </c>
      <c r="I22" s="545"/>
      <c r="J22" s="551"/>
      <c r="K22" s="536"/>
      <c r="L22" s="551"/>
      <c r="M22" s="536"/>
      <c r="N22" s="551"/>
      <c r="O22" s="536"/>
      <c r="P22" s="536"/>
      <c r="Q22" s="503"/>
      <c r="R22" s="503"/>
      <c r="S22" s="503"/>
      <c r="T22" s="503"/>
      <c r="U22" s="503"/>
      <c r="V22" s="503"/>
      <c r="W22" s="503"/>
      <c r="X22" s="503"/>
      <c r="Y22" s="503"/>
      <c r="Z22" s="503"/>
      <c r="AA22" s="503"/>
      <c r="AB22" s="536"/>
      <c r="AC22" s="536"/>
      <c r="AE22" s="561" t="s">
        <v>2823</v>
      </c>
      <c r="AF22" s="562" t="s">
        <v>3044</v>
      </c>
      <c r="AG22" s="563"/>
      <c r="AH22" s="1490"/>
      <c r="AI22" s="1490"/>
      <c r="AJ22" s="1490"/>
      <c r="AK22" s="1490"/>
      <c r="AL22" s="1490"/>
      <c r="AM22" s="1490"/>
    </row>
    <row r="23" spans="1:39" ht="14.1" customHeight="1">
      <c r="A23" s="531" t="s">
        <v>4498</v>
      </c>
      <c r="B23" s="531"/>
      <c r="C23" s="1072"/>
      <c r="D23" s="496"/>
      <c r="E23" s="531"/>
      <c r="F23" s="531"/>
      <c r="G23" s="1072"/>
      <c r="H23" s="538"/>
      <c r="I23" s="541"/>
      <c r="J23" s="496"/>
      <c r="K23" s="531"/>
      <c r="L23" s="496"/>
      <c r="M23" s="531"/>
      <c r="N23" s="496"/>
      <c r="O23" s="531"/>
      <c r="P23" s="531"/>
      <c r="Q23" s="499"/>
      <c r="R23" s="499"/>
      <c r="S23" s="499"/>
      <c r="T23" s="499"/>
      <c r="U23" s="499"/>
      <c r="V23" s="499"/>
      <c r="W23" s="499"/>
      <c r="X23" s="499"/>
      <c r="Y23" s="499"/>
      <c r="Z23" s="499"/>
      <c r="AA23" s="499"/>
      <c r="AB23" s="531"/>
      <c r="AC23" s="531"/>
      <c r="AE23" s="412"/>
      <c r="AF23" s="1073"/>
      <c r="AG23" s="1074"/>
      <c r="AH23" s="1069"/>
      <c r="AI23" s="1069"/>
      <c r="AJ23" s="1069"/>
      <c r="AK23" s="1069"/>
      <c r="AL23" s="1069"/>
      <c r="AM23" s="1069"/>
    </row>
    <row r="24" spans="1:39" ht="14.1" customHeight="1">
      <c r="A24" s="531"/>
      <c r="B24" s="531" t="s">
        <v>4499</v>
      </c>
      <c r="C24" s="1072"/>
      <c r="D24" s="496"/>
      <c r="E24" s="531"/>
      <c r="F24" s="531"/>
      <c r="G24" s="1072" t="str">
        <f>'第三面-2'!G30</f>
        <v>□</v>
      </c>
      <c r="H24" s="538" t="s">
        <v>3043</v>
      </c>
      <c r="I24" s="541"/>
      <c r="J24" s="530" t="str">
        <f>'第三面-2'!J30</f>
        <v>□</v>
      </c>
      <c r="K24" s="531" t="s">
        <v>3044</v>
      </c>
      <c r="L24" s="496"/>
      <c r="M24" s="531"/>
      <c r="N24" s="496"/>
      <c r="O24" s="531"/>
      <c r="P24" s="531"/>
      <c r="Q24" s="499"/>
      <c r="R24" s="499"/>
      <c r="S24" s="499"/>
      <c r="T24" s="499"/>
      <c r="U24" s="499"/>
      <c r="V24" s="499"/>
      <c r="W24" s="499"/>
      <c r="X24" s="499"/>
      <c r="Y24" s="499"/>
      <c r="Z24" s="499"/>
      <c r="AA24" s="499"/>
      <c r="AB24" s="531"/>
      <c r="AC24" s="531"/>
      <c r="AE24" s="412"/>
      <c r="AF24" s="1073"/>
      <c r="AG24" s="1074"/>
      <c r="AH24" s="1069"/>
      <c r="AI24" s="1069"/>
      <c r="AJ24" s="1069"/>
      <c r="AK24" s="1069"/>
      <c r="AL24" s="1069"/>
      <c r="AM24" s="1069"/>
    </row>
    <row r="25" spans="1:39" ht="14.1" customHeight="1">
      <c r="A25" s="531"/>
      <c r="B25" s="531" t="s">
        <v>4500</v>
      </c>
      <c r="C25" s="1072"/>
      <c r="D25" s="496"/>
      <c r="E25" s="531"/>
      <c r="F25" s="531"/>
      <c r="G25" s="1072"/>
      <c r="H25" s="538"/>
      <c r="I25" s="541"/>
      <c r="J25" s="496"/>
      <c r="K25" s="531"/>
      <c r="L25" s="496"/>
      <c r="M25" s="531"/>
      <c r="N25" s="496"/>
      <c r="O25" s="531"/>
      <c r="P25" s="531"/>
      <c r="Q25" s="499"/>
      <c r="R25" s="499"/>
      <c r="S25" s="499"/>
      <c r="T25" s="499"/>
      <c r="U25" s="499"/>
      <c r="V25" s="499"/>
      <c r="W25" s="499"/>
      <c r="X25" s="499"/>
      <c r="Y25" s="499"/>
      <c r="Z25" s="499"/>
      <c r="AA25" s="499"/>
      <c r="AB25" s="531"/>
      <c r="AC25" s="531"/>
      <c r="AE25" s="412"/>
      <c r="AF25" s="1073"/>
      <c r="AG25" s="1074"/>
      <c r="AH25" s="1069"/>
      <c r="AI25" s="1069"/>
      <c r="AJ25" s="1069"/>
      <c r="AK25" s="1069"/>
      <c r="AL25" s="1069"/>
      <c r="AM25" s="1069"/>
    </row>
    <row r="26" spans="1:39" ht="14.1" customHeight="1">
      <c r="A26" s="531"/>
      <c r="B26" s="531"/>
      <c r="C26" s="1072" t="str">
        <f>'第三面-2'!D32</f>
        <v>□</v>
      </c>
      <c r="D26" s="499" t="s">
        <v>4476</v>
      </c>
      <c r="E26" s="531"/>
      <c r="F26" s="531"/>
      <c r="G26" s="1072"/>
      <c r="H26" s="538"/>
      <c r="I26" s="541"/>
      <c r="J26" s="496"/>
      <c r="K26" s="531"/>
      <c r="L26" s="496"/>
      <c r="M26" s="531"/>
      <c r="N26" s="496"/>
      <c r="O26" s="531"/>
      <c r="P26" s="531"/>
      <c r="Q26" s="499"/>
      <c r="R26" s="499"/>
      <c r="S26" s="499"/>
      <c r="T26" s="499"/>
      <c r="U26" s="499"/>
      <c r="V26" s="499"/>
      <c r="W26" s="499"/>
      <c r="X26" s="499"/>
      <c r="Y26" s="499"/>
      <c r="Z26" s="499"/>
      <c r="AA26" s="499"/>
      <c r="AB26" s="531"/>
      <c r="AC26" s="531"/>
      <c r="AE26" s="412"/>
      <c r="AF26" s="1073"/>
      <c r="AG26" s="1074"/>
      <c r="AH26" s="1069"/>
      <c r="AI26" s="1069"/>
      <c r="AJ26" s="1069"/>
      <c r="AK26" s="1069"/>
      <c r="AL26" s="1069"/>
      <c r="AM26" s="1069"/>
    </row>
    <row r="27" spans="1:39" ht="14.1" customHeight="1">
      <c r="A27" s="536"/>
      <c r="B27" s="536"/>
      <c r="C27" s="560" t="str">
        <f>'第三面-2'!D33</f>
        <v>□</v>
      </c>
      <c r="D27" s="503" t="s">
        <v>2556</v>
      </c>
      <c r="E27" s="536"/>
      <c r="F27" s="536"/>
      <c r="G27" s="560"/>
      <c r="H27" s="544"/>
      <c r="I27" s="545"/>
      <c r="J27" s="551"/>
      <c r="K27" s="536"/>
      <c r="L27" s="551"/>
      <c r="M27" s="536"/>
      <c r="N27" s="551"/>
      <c r="O27" s="536"/>
      <c r="P27" s="536"/>
      <c r="Q27" s="503"/>
      <c r="R27" s="503"/>
      <c r="S27" s="503"/>
      <c r="T27" s="503"/>
      <c r="U27" s="503"/>
      <c r="V27" s="503"/>
      <c r="W27" s="503"/>
      <c r="X27" s="503"/>
      <c r="Y27" s="503"/>
      <c r="Z27" s="503"/>
      <c r="AA27" s="503"/>
      <c r="AB27" s="536"/>
      <c r="AC27" s="536"/>
      <c r="AE27" s="412"/>
      <c r="AF27" s="1073"/>
      <c r="AG27" s="1074"/>
      <c r="AH27" s="1069"/>
      <c r="AI27" s="1069"/>
      <c r="AJ27" s="1069"/>
      <c r="AK27" s="1069"/>
      <c r="AL27" s="1069"/>
      <c r="AM27" s="1069"/>
    </row>
    <row r="28" spans="1:39" ht="14.1" customHeight="1">
      <c r="A28" s="531" t="s">
        <v>4501</v>
      </c>
      <c r="B28" s="531"/>
      <c r="C28" s="531"/>
      <c r="D28" s="531"/>
      <c r="E28" s="531"/>
      <c r="F28" s="531"/>
      <c r="G28" s="531"/>
      <c r="H28" s="1411"/>
      <c r="I28" s="1411"/>
      <c r="J28" s="1411"/>
      <c r="K28" s="1411"/>
      <c r="L28" s="1411"/>
      <c r="M28" s="1411"/>
      <c r="N28" s="1411"/>
      <c r="O28" s="1411"/>
      <c r="P28" s="1411"/>
      <c r="Q28" s="1411"/>
      <c r="R28" s="1411"/>
      <c r="S28" s="1411"/>
      <c r="T28" s="1411"/>
      <c r="U28" s="1411"/>
      <c r="V28" s="1411"/>
      <c r="W28" s="1411"/>
      <c r="X28" s="1411"/>
      <c r="Y28" s="1411"/>
      <c r="Z28" s="1411"/>
      <c r="AA28" s="1411"/>
      <c r="AB28" s="1411"/>
      <c r="AC28" s="1411"/>
    </row>
    <row r="29" spans="1:39" ht="14.1" customHeight="1">
      <c r="A29" s="531"/>
      <c r="B29" s="1491" t="str">
        <f>IF('第三面-2'!A36="","",'第三面-2'!A36)</f>
        <v/>
      </c>
      <c r="C29" s="1491"/>
      <c r="D29" s="1491"/>
      <c r="E29" s="1491"/>
      <c r="F29" s="1491"/>
      <c r="G29" s="1491"/>
      <c r="H29" s="1491"/>
      <c r="I29" s="1491"/>
      <c r="J29" s="1491"/>
      <c r="K29" s="1491"/>
      <c r="L29" s="1491"/>
      <c r="M29" s="1491"/>
      <c r="N29" s="1491"/>
      <c r="O29" s="1491"/>
      <c r="P29" s="1491"/>
      <c r="Q29" s="1491"/>
      <c r="R29" s="1491"/>
      <c r="S29" s="1491"/>
      <c r="T29" s="1491"/>
      <c r="U29" s="1491"/>
      <c r="V29" s="1491"/>
      <c r="W29" s="1491"/>
      <c r="X29" s="1491"/>
      <c r="Y29" s="1491"/>
      <c r="Z29" s="1491"/>
      <c r="AA29" s="1491"/>
      <c r="AB29" s="1491"/>
      <c r="AC29" s="1491"/>
    </row>
    <row r="30" spans="1:39" ht="14.1" customHeight="1">
      <c r="A30" s="536"/>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row>
    <row r="31" spans="1:39" ht="14.1" customHeight="1">
      <c r="A31" s="531"/>
      <c r="B31" s="531"/>
      <c r="C31" s="531"/>
      <c r="D31" s="531"/>
      <c r="E31" s="1471"/>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row>
    <row r="32" spans="1:39" ht="14.1" customHeight="1">
      <c r="A32" s="531"/>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row>
    <row r="33" spans="1:30" ht="14.1" customHeight="1">
      <c r="A33" s="531"/>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row>
    <row r="34" spans="1:30" ht="14.1" customHeight="1"/>
    <row r="35" spans="1:30" ht="14.1" customHeight="1"/>
    <row r="36" spans="1:30" ht="14.1" customHeight="1"/>
    <row r="37" spans="1:30" ht="14.1" customHeight="1"/>
    <row r="38" spans="1:30" ht="14.1" customHeight="1">
      <c r="AD38" s="409"/>
    </row>
    <row r="39" spans="1:30" ht="14.1" customHeight="1">
      <c r="AD39" s="409"/>
    </row>
    <row r="40" spans="1:30" ht="14.1" customHeight="1"/>
    <row r="41" spans="1:30" ht="14.1" customHeight="1"/>
    <row r="42" spans="1:30" ht="14.1" customHeight="1"/>
    <row r="43" spans="1:30" ht="14.1" customHeight="1"/>
    <row r="44" spans="1:30" ht="14.1" customHeight="1"/>
    <row r="45" spans="1:30" ht="14.1" customHeight="1"/>
    <row r="46" spans="1:30" ht="14.1" customHeight="1"/>
    <row r="47" spans="1:30" ht="14.1" customHeight="1"/>
    <row r="48" spans="1:30" ht="14.1" customHeight="1"/>
    <row r="49" spans="1:29" ht="14.1" customHeight="1"/>
    <row r="50" spans="1:29" ht="14.1" customHeight="1"/>
    <row r="51" spans="1:29" s="481" customFormat="1" ht="17.100000000000001" customHeight="1">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row>
    <row r="52" spans="1:29" s="481" customFormat="1" ht="17.100000000000001" customHeight="1">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row>
    <row r="53" spans="1:29" ht="13.5" customHeight="1"/>
    <row r="54" spans="1:29" s="481" customFormat="1" ht="17.100000000000001" customHeight="1">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row>
    <row r="55" spans="1:29" s="481" customFormat="1" ht="17.100000000000001" customHeight="1">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row>
    <row r="56" spans="1:29" s="481" customFormat="1" ht="17.100000000000001" customHeight="1">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row>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sheetData>
  <mergeCells count="30">
    <mergeCell ref="J1:N1"/>
    <mergeCell ref="P1:S1"/>
    <mergeCell ref="J2:M2"/>
    <mergeCell ref="P2:S2"/>
    <mergeCell ref="J3:M3"/>
    <mergeCell ref="P3:S3"/>
    <mergeCell ref="A15:L15"/>
    <mergeCell ref="Q15:AA15"/>
    <mergeCell ref="J4:M4"/>
    <mergeCell ref="P4:S4"/>
    <mergeCell ref="I5:N5"/>
    <mergeCell ref="R5:W5"/>
    <mergeCell ref="A9:H9"/>
    <mergeCell ref="I9:AC9"/>
    <mergeCell ref="B10:AC12"/>
    <mergeCell ref="A13:I13"/>
    <mergeCell ref="J13:K13"/>
    <mergeCell ref="A14:I14"/>
    <mergeCell ref="J14:K14"/>
    <mergeCell ref="H16:I16"/>
    <mergeCell ref="Q16:AB16"/>
    <mergeCell ref="H17:I17"/>
    <mergeCell ref="Q17:AB17"/>
    <mergeCell ref="H18:I18"/>
    <mergeCell ref="Q18:AB18"/>
    <mergeCell ref="AH19:AM20"/>
    <mergeCell ref="AH21:AM22"/>
    <mergeCell ref="H28:AC28"/>
    <mergeCell ref="B29:AC30"/>
    <mergeCell ref="E31:AC31"/>
  </mergeCells>
  <phoneticPr fontId="1"/>
  <dataValidations count="1">
    <dataValidation type="list" allowBlank="1" showInputMessage="1" showErrorMessage="1" sqref="AE19:AE27 KA19:KA27 TW19:TW27 ADS19:ADS27 ANO19:ANO27 AXK19:AXK27 BHG19:BHG27 BRC19:BRC27 CAY19:CAY27 CKU19:CKU27 CUQ19:CUQ27 DEM19:DEM27 DOI19:DOI27 DYE19:DYE27 EIA19:EIA27 ERW19:ERW27 FBS19:FBS27 FLO19:FLO27 FVK19:FVK27 GFG19:GFG27 GPC19:GPC27 GYY19:GYY27 HIU19:HIU27 HSQ19:HSQ27 ICM19:ICM27 IMI19:IMI27 IWE19:IWE27 JGA19:JGA27 JPW19:JPW27 JZS19:JZS27 KJO19:KJO27 KTK19:KTK27 LDG19:LDG27 LNC19:LNC27 LWY19:LWY27 MGU19:MGU27 MQQ19:MQQ27 NAM19:NAM27 NKI19:NKI27 NUE19:NUE27 OEA19:OEA27 ONW19:ONW27 OXS19:OXS27 PHO19:PHO27 PRK19:PRK27 QBG19:QBG27 QLC19:QLC27 QUY19:QUY27 REU19:REU27 ROQ19:ROQ27 RYM19:RYM27 SII19:SII27 SSE19:SSE27 TCA19:TCA27 TLW19:TLW27 TVS19:TVS27 UFO19:UFO27 UPK19:UPK27 UZG19:UZG27 VJC19:VJC27 VSY19:VSY27 WCU19:WCU27 WMQ19:WMQ27 WWM19:WWM27 AE65560:AE65563 KA65560:KA65563 TW65560:TW65563 ADS65560:ADS65563 ANO65560:ANO65563 AXK65560:AXK65563 BHG65560:BHG65563 BRC65560:BRC65563 CAY65560:CAY65563 CKU65560:CKU65563 CUQ65560:CUQ65563 DEM65560:DEM65563 DOI65560:DOI65563 DYE65560:DYE65563 EIA65560:EIA65563 ERW65560:ERW65563 FBS65560:FBS65563 FLO65560:FLO65563 FVK65560:FVK65563 GFG65560:GFG65563 GPC65560:GPC65563 GYY65560:GYY65563 HIU65560:HIU65563 HSQ65560:HSQ65563 ICM65560:ICM65563 IMI65560:IMI65563 IWE65560:IWE65563 JGA65560:JGA65563 JPW65560:JPW65563 JZS65560:JZS65563 KJO65560:KJO65563 KTK65560:KTK65563 LDG65560:LDG65563 LNC65560:LNC65563 LWY65560:LWY65563 MGU65560:MGU65563 MQQ65560:MQQ65563 NAM65560:NAM65563 NKI65560:NKI65563 NUE65560:NUE65563 OEA65560:OEA65563 ONW65560:ONW65563 OXS65560:OXS65563 PHO65560:PHO65563 PRK65560:PRK65563 QBG65560:QBG65563 QLC65560:QLC65563 QUY65560:QUY65563 REU65560:REU65563 ROQ65560:ROQ65563 RYM65560:RYM65563 SII65560:SII65563 SSE65560:SSE65563 TCA65560:TCA65563 TLW65560:TLW65563 TVS65560:TVS65563 UFO65560:UFO65563 UPK65560:UPK65563 UZG65560:UZG65563 VJC65560:VJC65563 VSY65560:VSY65563 WCU65560:WCU65563 WMQ65560:WMQ65563 WWM65560:WWM65563 AE131096:AE131099 KA131096:KA131099 TW131096:TW131099 ADS131096:ADS131099 ANO131096:ANO131099 AXK131096:AXK131099 BHG131096:BHG131099 BRC131096:BRC131099 CAY131096:CAY131099 CKU131096:CKU131099 CUQ131096:CUQ131099 DEM131096:DEM131099 DOI131096:DOI131099 DYE131096:DYE131099 EIA131096:EIA131099 ERW131096:ERW131099 FBS131096:FBS131099 FLO131096:FLO131099 FVK131096:FVK131099 GFG131096:GFG131099 GPC131096:GPC131099 GYY131096:GYY131099 HIU131096:HIU131099 HSQ131096:HSQ131099 ICM131096:ICM131099 IMI131096:IMI131099 IWE131096:IWE131099 JGA131096:JGA131099 JPW131096:JPW131099 JZS131096:JZS131099 KJO131096:KJO131099 KTK131096:KTK131099 LDG131096:LDG131099 LNC131096:LNC131099 LWY131096:LWY131099 MGU131096:MGU131099 MQQ131096:MQQ131099 NAM131096:NAM131099 NKI131096:NKI131099 NUE131096:NUE131099 OEA131096:OEA131099 ONW131096:ONW131099 OXS131096:OXS131099 PHO131096:PHO131099 PRK131096:PRK131099 QBG131096:QBG131099 QLC131096:QLC131099 QUY131096:QUY131099 REU131096:REU131099 ROQ131096:ROQ131099 RYM131096:RYM131099 SII131096:SII131099 SSE131096:SSE131099 TCA131096:TCA131099 TLW131096:TLW131099 TVS131096:TVS131099 UFO131096:UFO131099 UPK131096:UPK131099 UZG131096:UZG131099 VJC131096:VJC131099 VSY131096:VSY131099 WCU131096:WCU131099 WMQ131096:WMQ131099 WWM131096:WWM131099 AE196632:AE196635 KA196632:KA196635 TW196632:TW196635 ADS196632:ADS196635 ANO196632:ANO196635 AXK196632:AXK196635 BHG196632:BHG196635 BRC196632:BRC196635 CAY196632:CAY196635 CKU196632:CKU196635 CUQ196632:CUQ196635 DEM196632:DEM196635 DOI196632:DOI196635 DYE196632:DYE196635 EIA196632:EIA196635 ERW196632:ERW196635 FBS196632:FBS196635 FLO196632:FLO196635 FVK196632:FVK196635 GFG196632:GFG196635 GPC196632:GPC196635 GYY196632:GYY196635 HIU196632:HIU196635 HSQ196632:HSQ196635 ICM196632:ICM196635 IMI196632:IMI196635 IWE196632:IWE196635 JGA196632:JGA196635 JPW196632:JPW196635 JZS196632:JZS196635 KJO196632:KJO196635 KTK196632:KTK196635 LDG196632:LDG196635 LNC196632:LNC196635 LWY196632:LWY196635 MGU196632:MGU196635 MQQ196632:MQQ196635 NAM196632:NAM196635 NKI196632:NKI196635 NUE196632:NUE196635 OEA196632:OEA196635 ONW196632:ONW196635 OXS196632:OXS196635 PHO196632:PHO196635 PRK196632:PRK196635 QBG196632:QBG196635 QLC196632:QLC196635 QUY196632:QUY196635 REU196632:REU196635 ROQ196632:ROQ196635 RYM196632:RYM196635 SII196632:SII196635 SSE196632:SSE196635 TCA196632:TCA196635 TLW196632:TLW196635 TVS196632:TVS196635 UFO196632:UFO196635 UPK196632:UPK196635 UZG196632:UZG196635 VJC196632:VJC196635 VSY196632:VSY196635 WCU196632:WCU196635 WMQ196632:WMQ196635 WWM196632:WWM196635 AE262168:AE262171 KA262168:KA262171 TW262168:TW262171 ADS262168:ADS262171 ANO262168:ANO262171 AXK262168:AXK262171 BHG262168:BHG262171 BRC262168:BRC262171 CAY262168:CAY262171 CKU262168:CKU262171 CUQ262168:CUQ262171 DEM262168:DEM262171 DOI262168:DOI262171 DYE262168:DYE262171 EIA262168:EIA262171 ERW262168:ERW262171 FBS262168:FBS262171 FLO262168:FLO262171 FVK262168:FVK262171 GFG262168:GFG262171 GPC262168:GPC262171 GYY262168:GYY262171 HIU262168:HIU262171 HSQ262168:HSQ262171 ICM262168:ICM262171 IMI262168:IMI262171 IWE262168:IWE262171 JGA262168:JGA262171 JPW262168:JPW262171 JZS262168:JZS262171 KJO262168:KJO262171 KTK262168:KTK262171 LDG262168:LDG262171 LNC262168:LNC262171 LWY262168:LWY262171 MGU262168:MGU262171 MQQ262168:MQQ262171 NAM262168:NAM262171 NKI262168:NKI262171 NUE262168:NUE262171 OEA262168:OEA262171 ONW262168:ONW262171 OXS262168:OXS262171 PHO262168:PHO262171 PRK262168:PRK262171 QBG262168:QBG262171 QLC262168:QLC262171 QUY262168:QUY262171 REU262168:REU262171 ROQ262168:ROQ262171 RYM262168:RYM262171 SII262168:SII262171 SSE262168:SSE262171 TCA262168:TCA262171 TLW262168:TLW262171 TVS262168:TVS262171 UFO262168:UFO262171 UPK262168:UPK262171 UZG262168:UZG262171 VJC262168:VJC262171 VSY262168:VSY262171 WCU262168:WCU262171 WMQ262168:WMQ262171 WWM262168:WWM262171 AE327704:AE327707 KA327704:KA327707 TW327704:TW327707 ADS327704:ADS327707 ANO327704:ANO327707 AXK327704:AXK327707 BHG327704:BHG327707 BRC327704:BRC327707 CAY327704:CAY327707 CKU327704:CKU327707 CUQ327704:CUQ327707 DEM327704:DEM327707 DOI327704:DOI327707 DYE327704:DYE327707 EIA327704:EIA327707 ERW327704:ERW327707 FBS327704:FBS327707 FLO327704:FLO327707 FVK327704:FVK327707 GFG327704:GFG327707 GPC327704:GPC327707 GYY327704:GYY327707 HIU327704:HIU327707 HSQ327704:HSQ327707 ICM327704:ICM327707 IMI327704:IMI327707 IWE327704:IWE327707 JGA327704:JGA327707 JPW327704:JPW327707 JZS327704:JZS327707 KJO327704:KJO327707 KTK327704:KTK327707 LDG327704:LDG327707 LNC327704:LNC327707 LWY327704:LWY327707 MGU327704:MGU327707 MQQ327704:MQQ327707 NAM327704:NAM327707 NKI327704:NKI327707 NUE327704:NUE327707 OEA327704:OEA327707 ONW327704:ONW327707 OXS327704:OXS327707 PHO327704:PHO327707 PRK327704:PRK327707 QBG327704:QBG327707 QLC327704:QLC327707 QUY327704:QUY327707 REU327704:REU327707 ROQ327704:ROQ327707 RYM327704:RYM327707 SII327704:SII327707 SSE327704:SSE327707 TCA327704:TCA327707 TLW327704:TLW327707 TVS327704:TVS327707 UFO327704:UFO327707 UPK327704:UPK327707 UZG327704:UZG327707 VJC327704:VJC327707 VSY327704:VSY327707 WCU327704:WCU327707 WMQ327704:WMQ327707 WWM327704:WWM327707 AE393240:AE393243 KA393240:KA393243 TW393240:TW393243 ADS393240:ADS393243 ANO393240:ANO393243 AXK393240:AXK393243 BHG393240:BHG393243 BRC393240:BRC393243 CAY393240:CAY393243 CKU393240:CKU393243 CUQ393240:CUQ393243 DEM393240:DEM393243 DOI393240:DOI393243 DYE393240:DYE393243 EIA393240:EIA393243 ERW393240:ERW393243 FBS393240:FBS393243 FLO393240:FLO393243 FVK393240:FVK393243 GFG393240:GFG393243 GPC393240:GPC393243 GYY393240:GYY393243 HIU393240:HIU393243 HSQ393240:HSQ393243 ICM393240:ICM393243 IMI393240:IMI393243 IWE393240:IWE393243 JGA393240:JGA393243 JPW393240:JPW393243 JZS393240:JZS393243 KJO393240:KJO393243 KTK393240:KTK393243 LDG393240:LDG393243 LNC393240:LNC393243 LWY393240:LWY393243 MGU393240:MGU393243 MQQ393240:MQQ393243 NAM393240:NAM393243 NKI393240:NKI393243 NUE393240:NUE393243 OEA393240:OEA393243 ONW393240:ONW393243 OXS393240:OXS393243 PHO393240:PHO393243 PRK393240:PRK393243 QBG393240:QBG393243 QLC393240:QLC393243 QUY393240:QUY393243 REU393240:REU393243 ROQ393240:ROQ393243 RYM393240:RYM393243 SII393240:SII393243 SSE393240:SSE393243 TCA393240:TCA393243 TLW393240:TLW393243 TVS393240:TVS393243 UFO393240:UFO393243 UPK393240:UPK393243 UZG393240:UZG393243 VJC393240:VJC393243 VSY393240:VSY393243 WCU393240:WCU393243 WMQ393240:WMQ393243 WWM393240:WWM393243 AE458776:AE458779 KA458776:KA458779 TW458776:TW458779 ADS458776:ADS458779 ANO458776:ANO458779 AXK458776:AXK458779 BHG458776:BHG458779 BRC458776:BRC458779 CAY458776:CAY458779 CKU458776:CKU458779 CUQ458776:CUQ458779 DEM458776:DEM458779 DOI458776:DOI458779 DYE458776:DYE458779 EIA458776:EIA458779 ERW458776:ERW458779 FBS458776:FBS458779 FLO458776:FLO458779 FVK458776:FVK458779 GFG458776:GFG458779 GPC458776:GPC458779 GYY458776:GYY458779 HIU458776:HIU458779 HSQ458776:HSQ458779 ICM458776:ICM458779 IMI458776:IMI458779 IWE458776:IWE458779 JGA458776:JGA458779 JPW458776:JPW458779 JZS458776:JZS458779 KJO458776:KJO458779 KTK458776:KTK458779 LDG458776:LDG458779 LNC458776:LNC458779 LWY458776:LWY458779 MGU458776:MGU458779 MQQ458776:MQQ458779 NAM458776:NAM458779 NKI458776:NKI458779 NUE458776:NUE458779 OEA458776:OEA458779 ONW458776:ONW458779 OXS458776:OXS458779 PHO458776:PHO458779 PRK458776:PRK458779 QBG458776:QBG458779 QLC458776:QLC458779 QUY458776:QUY458779 REU458776:REU458779 ROQ458776:ROQ458779 RYM458776:RYM458779 SII458776:SII458779 SSE458776:SSE458779 TCA458776:TCA458779 TLW458776:TLW458779 TVS458776:TVS458779 UFO458776:UFO458779 UPK458776:UPK458779 UZG458776:UZG458779 VJC458776:VJC458779 VSY458776:VSY458779 WCU458776:WCU458779 WMQ458776:WMQ458779 WWM458776:WWM458779 AE524312:AE524315 KA524312:KA524315 TW524312:TW524315 ADS524312:ADS524315 ANO524312:ANO524315 AXK524312:AXK524315 BHG524312:BHG524315 BRC524312:BRC524315 CAY524312:CAY524315 CKU524312:CKU524315 CUQ524312:CUQ524315 DEM524312:DEM524315 DOI524312:DOI524315 DYE524312:DYE524315 EIA524312:EIA524315 ERW524312:ERW524315 FBS524312:FBS524315 FLO524312:FLO524315 FVK524312:FVK524315 GFG524312:GFG524315 GPC524312:GPC524315 GYY524312:GYY524315 HIU524312:HIU524315 HSQ524312:HSQ524315 ICM524312:ICM524315 IMI524312:IMI524315 IWE524312:IWE524315 JGA524312:JGA524315 JPW524312:JPW524315 JZS524312:JZS524315 KJO524312:KJO524315 KTK524312:KTK524315 LDG524312:LDG524315 LNC524312:LNC524315 LWY524312:LWY524315 MGU524312:MGU524315 MQQ524312:MQQ524315 NAM524312:NAM524315 NKI524312:NKI524315 NUE524312:NUE524315 OEA524312:OEA524315 ONW524312:ONW524315 OXS524312:OXS524315 PHO524312:PHO524315 PRK524312:PRK524315 QBG524312:QBG524315 QLC524312:QLC524315 QUY524312:QUY524315 REU524312:REU524315 ROQ524312:ROQ524315 RYM524312:RYM524315 SII524312:SII524315 SSE524312:SSE524315 TCA524312:TCA524315 TLW524312:TLW524315 TVS524312:TVS524315 UFO524312:UFO524315 UPK524312:UPK524315 UZG524312:UZG524315 VJC524312:VJC524315 VSY524312:VSY524315 WCU524312:WCU524315 WMQ524312:WMQ524315 WWM524312:WWM524315 AE589848:AE589851 KA589848:KA589851 TW589848:TW589851 ADS589848:ADS589851 ANO589848:ANO589851 AXK589848:AXK589851 BHG589848:BHG589851 BRC589848:BRC589851 CAY589848:CAY589851 CKU589848:CKU589851 CUQ589848:CUQ589851 DEM589848:DEM589851 DOI589848:DOI589851 DYE589848:DYE589851 EIA589848:EIA589851 ERW589848:ERW589851 FBS589848:FBS589851 FLO589848:FLO589851 FVK589848:FVK589851 GFG589848:GFG589851 GPC589848:GPC589851 GYY589848:GYY589851 HIU589848:HIU589851 HSQ589848:HSQ589851 ICM589848:ICM589851 IMI589848:IMI589851 IWE589848:IWE589851 JGA589848:JGA589851 JPW589848:JPW589851 JZS589848:JZS589851 KJO589848:KJO589851 KTK589848:KTK589851 LDG589848:LDG589851 LNC589848:LNC589851 LWY589848:LWY589851 MGU589848:MGU589851 MQQ589848:MQQ589851 NAM589848:NAM589851 NKI589848:NKI589851 NUE589848:NUE589851 OEA589848:OEA589851 ONW589848:ONW589851 OXS589848:OXS589851 PHO589848:PHO589851 PRK589848:PRK589851 QBG589848:QBG589851 QLC589848:QLC589851 QUY589848:QUY589851 REU589848:REU589851 ROQ589848:ROQ589851 RYM589848:RYM589851 SII589848:SII589851 SSE589848:SSE589851 TCA589848:TCA589851 TLW589848:TLW589851 TVS589848:TVS589851 UFO589848:UFO589851 UPK589848:UPK589851 UZG589848:UZG589851 VJC589848:VJC589851 VSY589848:VSY589851 WCU589848:WCU589851 WMQ589848:WMQ589851 WWM589848:WWM589851 AE655384:AE655387 KA655384:KA655387 TW655384:TW655387 ADS655384:ADS655387 ANO655384:ANO655387 AXK655384:AXK655387 BHG655384:BHG655387 BRC655384:BRC655387 CAY655384:CAY655387 CKU655384:CKU655387 CUQ655384:CUQ655387 DEM655384:DEM655387 DOI655384:DOI655387 DYE655384:DYE655387 EIA655384:EIA655387 ERW655384:ERW655387 FBS655384:FBS655387 FLO655384:FLO655387 FVK655384:FVK655387 GFG655384:GFG655387 GPC655384:GPC655387 GYY655384:GYY655387 HIU655384:HIU655387 HSQ655384:HSQ655387 ICM655384:ICM655387 IMI655384:IMI655387 IWE655384:IWE655387 JGA655384:JGA655387 JPW655384:JPW655387 JZS655384:JZS655387 KJO655384:KJO655387 KTK655384:KTK655387 LDG655384:LDG655387 LNC655384:LNC655387 LWY655384:LWY655387 MGU655384:MGU655387 MQQ655384:MQQ655387 NAM655384:NAM655387 NKI655384:NKI655387 NUE655384:NUE655387 OEA655384:OEA655387 ONW655384:ONW655387 OXS655384:OXS655387 PHO655384:PHO655387 PRK655384:PRK655387 QBG655384:QBG655387 QLC655384:QLC655387 QUY655384:QUY655387 REU655384:REU655387 ROQ655384:ROQ655387 RYM655384:RYM655387 SII655384:SII655387 SSE655384:SSE655387 TCA655384:TCA655387 TLW655384:TLW655387 TVS655384:TVS655387 UFO655384:UFO655387 UPK655384:UPK655387 UZG655384:UZG655387 VJC655384:VJC655387 VSY655384:VSY655387 WCU655384:WCU655387 WMQ655384:WMQ655387 WWM655384:WWM655387 AE720920:AE720923 KA720920:KA720923 TW720920:TW720923 ADS720920:ADS720923 ANO720920:ANO720923 AXK720920:AXK720923 BHG720920:BHG720923 BRC720920:BRC720923 CAY720920:CAY720923 CKU720920:CKU720923 CUQ720920:CUQ720923 DEM720920:DEM720923 DOI720920:DOI720923 DYE720920:DYE720923 EIA720920:EIA720923 ERW720920:ERW720923 FBS720920:FBS720923 FLO720920:FLO720923 FVK720920:FVK720923 GFG720920:GFG720923 GPC720920:GPC720923 GYY720920:GYY720923 HIU720920:HIU720923 HSQ720920:HSQ720923 ICM720920:ICM720923 IMI720920:IMI720923 IWE720920:IWE720923 JGA720920:JGA720923 JPW720920:JPW720923 JZS720920:JZS720923 KJO720920:KJO720923 KTK720920:KTK720923 LDG720920:LDG720923 LNC720920:LNC720923 LWY720920:LWY720923 MGU720920:MGU720923 MQQ720920:MQQ720923 NAM720920:NAM720923 NKI720920:NKI720923 NUE720920:NUE720923 OEA720920:OEA720923 ONW720920:ONW720923 OXS720920:OXS720923 PHO720920:PHO720923 PRK720920:PRK720923 QBG720920:QBG720923 QLC720920:QLC720923 QUY720920:QUY720923 REU720920:REU720923 ROQ720920:ROQ720923 RYM720920:RYM720923 SII720920:SII720923 SSE720920:SSE720923 TCA720920:TCA720923 TLW720920:TLW720923 TVS720920:TVS720923 UFO720920:UFO720923 UPK720920:UPK720923 UZG720920:UZG720923 VJC720920:VJC720923 VSY720920:VSY720923 WCU720920:WCU720923 WMQ720920:WMQ720923 WWM720920:WWM720923 AE786456:AE786459 KA786456:KA786459 TW786456:TW786459 ADS786456:ADS786459 ANO786456:ANO786459 AXK786456:AXK786459 BHG786456:BHG786459 BRC786456:BRC786459 CAY786456:CAY786459 CKU786456:CKU786459 CUQ786456:CUQ786459 DEM786456:DEM786459 DOI786456:DOI786459 DYE786456:DYE786459 EIA786456:EIA786459 ERW786456:ERW786459 FBS786456:FBS786459 FLO786456:FLO786459 FVK786456:FVK786459 GFG786456:GFG786459 GPC786456:GPC786459 GYY786456:GYY786459 HIU786456:HIU786459 HSQ786456:HSQ786459 ICM786456:ICM786459 IMI786456:IMI786459 IWE786456:IWE786459 JGA786456:JGA786459 JPW786456:JPW786459 JZS786456:JZS786459 KJO786456:KJO786459 KTK786456:KTK786459 LDG786456:LDG786459 LNC786456:LNC786459 LWY786456:LWY786459 MGU786456:MGU786459 MQQ786456:MQQ786459 NAM786456:NAM786459 NKI786456:NKI786459 NUE786456:NUE786459 OEA786456:OEA786459 ONW786456:ONW786459 OXS786456:OXS786459 PHO786456:PHO786459 PRK786456:PRK786459 QBG786456:QBG786459 QLC786456:QLC786459 QUY786456:QUY786459 REU786456:REU786459 ROQ786456:ROQ786459 RYM786456:RYM786459 SII786456:SII786459 SSE786456:SSE786459 TCA786456:TCA786459 TLW786456:TLW786459 TVS786456:TVS786459 UFO786456:UFO786459 UPK786456:UPK786459 UZG786456:UZG786459 VJC786456:VJC786459 VSY786456:VSY786459 WCU786456:WCU786459 WMQ786456:WMQ786459 WWM786456:WWM786459 AE851992:AE851995 KA851992:KA851995 TW851992:TW851995 ADS851992:ADS851995 ANO851992:ANO851995 AXK851992:AXK851995 BHG851992:BHG851995 BRC851992:BRC851995 CAY851992:CAY851995 CKU851992:CKU851995 CUQ851992:CUQ851995 DEM851992:DEM851995 DOI851992:DOI851995 DYE851992:DYE851995 EIA851992:EIA851995 ERW851992:ERW851995 FBS851992:FBS851995 FLO851992:FLO851995 FVK851992:FVK851995 GFG851992:GFG851995 GPC851992:GPC851995 GYY851992:GYY851995 HIU851992:HIU851995 HSQ851992:HSQ851995 ICM851992:ICM851995 IMI851992:IMI851995 IWE851992:IWE851995 JGA851992:JGA851995 JPW851992:JPW851995 JZS851992:JZS851995 KJO851992:KJO851995 KTK851992:KTK851995 LDG851992:LDG851995 LNC851992:LNC851995 LWY851992:LWY851995 MGU851992:MGU851995 MQQ851992:MQQ851995 NAM851992:NAM851995 NKI851992:NKI851995 NUE851992:NUE851995 OEA851992:OEA851995 ONW851992:ONW851995 OXS851992:OXS851995 PHO851992:PHO851995 PRK851992:PRK851995 QBG851992:QBG851995 QLC851992:QLC851995 QUY851992:QUY851995 REU851992:REU851995 ROQ851992:ROQ851995 RYM851992:RYM851995 SII851992:SII851995 SSE851992:SSE851995 TCA851992:TCA851995 TLW851992:TLW851995 TVS851992:TVS851995 UFO851992:UFO851995 UPK851992:UPK851995 UZG851992:UZG851995 VJC851992:VJC851995 VSY851992:VSY851995 WCU851992:WCU851995 WMQ851992:WMQ851995 WWM851992:WWM851995 AE917528:AE917531 KA917528:KA917531 TW917528:TW917531 ADS917528:ADS917531 ANO917528:ANO917531 AXK917528:AXK917531 BHG917528:BHG917531 BRC917528:BRC917531 CAY917528:CAY917531 CKU917528:CKU917531 CUQ917528:CUQ917531 DEM917528:DEM917531 DOI917528:DOI917531 DYE917528:DYE917531 EIA917528:EIA917531 ERW917528:ERW917531 FBS917528:FBS917531 FLO917528:FLO917531 FVK917528:FVK917531 GFG917528:GFG917531 GPC917528:GPC917531 GYY917528:GYY917531 HIU917528:HIU917531 HSQ917528:HSQ917531 ICM917528:ICM917531 IMI917528:IMI917531 IWE917528:IWE917531 JGA917528:JGA917531 JPW917528:JPW917531 JZS917528:JZS917531 KJO917528:KJO917531 KTK917528:KTK917531 LDG917528:LDG917531 LNC917528:LNC917531 LWY917528:LWY917531 MGU917528:MGU917531 MQQ917528:MQQ917531 NAM917528:NAM917531 NKI917528:NKI917531 NUE917528:NUE917531 OEA917528:OEA917531 ONW917528:ONW917531 OXS917528:OXS917531 PHO917528:PHO917531 PRK917528:PRK917531 QBG917528:QBG917531 QLC917528:QLC917531 QUY917528:QUY917531 REU917528:REU917531 ROQ917528:ROQ917531 RYM917528:RYM917531 SII917528:SII917531 SSE917528:SSE917531 TCA917528:TCA917531 TLW917528:TLW917531 TVS917528:TVS917531 UFO917528:UFO917531 UPK917528:UPK917531 UZG917528:UZG917531 VJC917528:VJC917531 VSY917528:VSY917531 WCU917528:WCU917531 WMQ917528:WMQ917531 WWM917528:WWM917531 AE983064:AE983067 KA983064:KA983067 TW983064:TW983067 ADS983064:ADS983067 ANO983064:ANO983067 AXK983064:AXK983067 BHG983064:BHG983067 BRC983064:BRC983067 CAY983064:CAY983067 CKU983064:CKU983067 CUQ983064:CUQ983067 DEM983064:DEM983067 DOI983064:DOI983067 DYE983064:DYE983067 EIA983064:EIA983067 ERW983064:ERW983067 FBS983064:FBS983067 FLO983064:FLO983067 FVK983064:FVK983067 GFG983064:GFG983067 GPC983064:GPC983067 GYY983064:GYY983067 HIU983064:HIU983067 HSQ983064:HSQ983067 ICM983064:ICM983067 IMI983064:IMI983067 IWE983064:IWE983067 JGA983064:JGA983067 JPW983064:JPW983067 JZS983064:JZS983067 KJO983064:KJO983067 KTK983064:KTK983067 LDG983064:LDG983067 LNC983064:LNC983067 LWY983064:LWY983067 MGU983064:MGU983067 MQQ983064:MQQ983067 NAM983064:NAM983067 NKI983064:NKI983067 NUE983064:NUE983067 OEA983064:OEA983067 ONW983064:ONW983067 OXS983064:OXS983067 PHO983064:PHO983067 PRK983064:PRK983067 QBG983064:QBG983067 QLC983064:QLC983067 QUY983064:QUY983067 REU983064:REU983067 ROQ983064:ROQ983067 RYM983064:RYM983067 SII983064:SII983067 SSE983064:SSE983067 TCA983064:TCA983067 TLW983064:TLW983067 TVS983064:TVS983067 UFO983064:UFO983067 UPK983064:UPK983067 UZG983064:UZG983067 VJC983064:VJC983067 VSY983064:VSY983067 WCU983064:WCU983067 WMQ983064:WMQ983067 WWM983064:WWM983067"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11" customWidth="1"/>
    <col min="30" max="256" width="9" style="511"/>
    <col min="257" max="285" width="3" style="511" customWidth="1"/>
    <col min="286" max="512" width="9" style="511"/>
    <col min="513" max="541" width="3" style="511" customWidth="1"/>
    <col min="542" max="768" width="9" style="511"/>
    <col min="769" max="797" width="3" style="511" customWidth="1"/>
    <col min="798" max="1024" width="9" style="511"/>
    <col min="1025" max="1053" width="3" style="511" customWidth="1"/>
    <col min="1054" max="1280" width="9" style="511"/>
    <col min="1281" max="1309" width="3" style="511" customWidth="1"/>
    <col min="1310" max="1536" width="9" style="511"/>
    <col min="1537" max="1565" width="3" style="511" customWidth="1"/>
    <col min="1566" max="1792" width="9" style="511"/>
    <col min="1793" max="1821" width="3" style="511" customWidth="1"/>
    <col min="1822" max="2048" width="9" style="511"/>
    <col min="2049" max="2077" width="3" style="511" customWidth="1"/>
    <col min="2078" max="2304" width="9" style="511"/>
    <col min="2305" max="2333" width="3" style="511" customWidth="1"/>
    <col min="2334" max="2560" width="9" style="511"/>
    <col min="2561" max="2589" width="3" style="511" customWidth="1"/>
    <col min="2590" max="2816" width="9" style="511"/>
    <col min="2817" max="2845" width="3" style="511" customWidth="1"/>
    <col min="2846" max="3072" width="9" style="511"/>
    <col min="3073" max="3101" width="3" style="511" customWidth="1"/>
    <col min="3102" max="3328" width="9" style="511"/>
    <col min="3329" max="3357" width="3" style="511" customWidth="1"/>
    <col min="3358" max="3584" width="9" style="511"/>
    <col min="3585" max="3613" width="3" style="511" customWidth="1"/>
    <col min="3614" max="3840" width="9" style="511"/>
    <col min="3841" max="3869" width="3" style="511" customWidth="1"/>
    <col min="3870" max="4096" width="9" style="511"/>
    <col min="4097" max="4125" width="3" style="511" customWidth="1"/>
    <col min="4126" max="4352" width="9" style="511"/>
    <col min="4353" max="4381" width="3" style="511" customWidth="1"/>
    <col min="4382" max="4608" width="9" style="511"/>
    <col min="4609" max="4637" width="3" style="511" customWidth="1"/>
    <col min="4638" max="4864" width="9" style="511"/>
    <col min="4865" max="4893" width="3" style="511" customWidth="1"/>
    <col min="4894" max="5120" width="9" style="511"/>
    <col min="5121" max="5149" width="3" style="511" customWidth="1"/>
    <col min="5150" max="5376" width="9" style="511"/>
    <col min="5377" max="5405" width="3" style="511" customWidth="1"/>
    <col min="5406" max="5632" width="9" style="511"/>
    <col min="5633" max="5661" width="3" style="511" customWidth="1"/>
    <col min="5662" max="5888" width="9" style="511"/>
    <col min="5889" max="5917" width="3" style="511" customWidth="1"/>
    <col min="5918" max="6144" width="9" style="511"/>
    <col min="6145" max="6173" width="3" style="511" customWidth="1"/>
    <col min="6174" max="6400" width="9" style="511"/>
    <col min="6401" max="6429" width="3" style="511" customWidth="1"/>
    <col min="6430" max="6656" width="9" style="511"/>
    <col min="6657" max="6685" width="3" style="511" customWidth="1"/>
    <col min="6686" max="6912" width="9" style="511"/>
    <col min="6913" max="6941" width="3" style="511" customWidth="1"/>
    <col min="6942" max="7168" width="9" style="511"/>
    <col min="7169" max="7197" width="3" style="511" customWidth="1"/>
    <col min="7198" max="7424" width="9" style="511"/>
    <col min="7425" max="7453" width="3" style="511" customWidth="1"/>
    <col min="7454" max="7680" width="9" style="511"/>
    <col min="7681" max="7709" width="3" style="511" customWidth="1"/>
    <col min="7710" max="7936" width="9" style="511"/>
    <col min="7937" max="7965" width="3" style="511" customWidth="1"/>
    <col min="7966" max="8192" width="9" style="511"/>
    <col min="8193" max="8221" width="3" style="511" customWidth="1"/>
    <col min="8222" max="8448" width="9" style="511"/>
    <col min="8449" max="8477" width="3" style="511" customWidth="1"/>
    <col min="8478" max="8704" width="9" style="511"/>
    <col min="8705" max="8733" width="3" style="511" customWidth="1"/>
    <col min="8734" max="8960" width="9" style="511"/>
    <col min="8961" max="8989" width="3" style="511" customWidth="1"/>
    <col min="8990" max="9216" width="9" style="511"/>
    <col min="9217" max="9245" width="3" style="511" customWidth="1"/>
    <col min="9246" max="9472" width="9" style="511"/>
    <col min="9473" max="9501" width="3" style="511" customWidth="1"/>
    <col min="9502" max="9728" width="9" style="511"/>
    <col min="9729" max="9757" width="3" style="511" customWidth="1"/>
    <col min="9758" max="9984" width="9" style="511"/>
    <col min="9985" max="10013" width="3" style="511" customWidth="1"/>
    <col min="10014" max="10240" width="9" style="511"/>
    <col min="10241" max="10269" width="3" style="511" customWidth="1"/>
    <col min="10270" max="10496" width="9" style="511"/>
    <col min="10497" max="10525" width="3" style="511" customWidth="1"/>
    <col min="10526" max="10752" width="9" style="511"/>
    <col min="10753" max="10781" width="3" style="511" customWidth="1"/>
    <col min="10782" max="11008" width="9" style="511"/>
    <col min="11009" max="11037" width="3" style="511" customWidth="1"/>
    <col min="11038" max="11264" width="9" style="511"/>
    <col min="11265" max="11293" width="3" style="511" customWidth="1"/>
    <col min="11294" max="11520" width="9" style="511"/>
    <col min="11521" max="11549" width="3" style="511" customWidth="1"/>
    <col min="11550" max="11776" width="9" style="511"/>
    <col min="11777" max="11805" width="3" style="511" customWidth="1"/>
    <col min="11806" max="12032" width="9" style="511"/>
    <col min="12033" max="12061" width="3" style="511" customWidth="1"/>
    <col min="12062" max="12288" width="9" style="511"/>
    <col min="12289" max="12317" width="3" style="511" customWidth="1"/>
    <col min="12318" max="12544" width="9" style="511"/>
    <col min="12545" max="12573" width="3" style="511" customWidth="1"/>
    <col min="12574" max="12800" width="9" style="511"/>
    <col min="12801" max="12829" width="3" style="511" customWidth="1"/>
    <col min="12830" max="13056" width="9" style="511"/>
    <col min="13057" max="13085" width="3" style="511" customWidth="1"/>
    <col min="13086" max="13312" width="9" style="511"/>
    <col min="13313" max="13341" width="3" style="511" customWidth="1"/>
    <col min="13342" max="13568" width="9" style="511"/>
    <col min="13569" max="13597" width="3" style="511" customWidth="1"/>
    <col min="13598" max="13824" width="9" style="511"/>
    <col min="13825" max="13853" width="3" style="511" customWidth="1"/>
    <col min="13854" max="14080" width="9" style="511"/>
    <col min="14081" max="14109" width="3" style="511" customWidth="1"/>
    <col min="14110" max="14336" width="9" style="511"/>
    <col min="14337" max="14365" width="3" style="511" customWidth="1"/>
    <col min="14366" max="14592" width="9" style="511"/>
    <col min="14593" max="14621" width="3" style="511" customWidth="1"/>
    <col min="14622" max="14848" width="9" style="511"/>
    <col min="14849" max="14877" width="3" style="511" customWidth="1"/>
    <col min="14878" max="15104" width="9" style="511"/>
    <col min="15105" max="15133" width="3" style="511" customWidth="1"/>
    <col min="15134" max="15360" width="9" style="511"/>
    <col min="15361" max="15389" width="3" style="511" customWidth="1"/>
    <col min="15390" max="15616" width="9" style="511"/>
    <col min="15617" max="15645" width="3" style="511" customWidth="1"/>
    <col min="15646" max="15872" width="9" style="511"/>
    <col min="15873" max="15901" width="3" style="511" customWidth="1"/>
    <col min="15902" max="16128" width="9" style="511"/>
    <col min="16129" max="16157" width="3" style="511" customWidth="1"/>
    <col min="16158" max="16384" width="9" style="511"/>
  </cols>
  <sheetData>
    <row r="1" spans="1:29" ht="18" customHeight="1">
      <c r="A1" s="1505" t="s">
        <v>3305</v>
      </c>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c r="A2" s="508"/>
    </row>
    <row r="3" spans="1:29">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row>
    <row r="4" spans="1:29" ht="18" customHeight="1">
      <c r="A4" s="1506" t="s">
        <v>3306</v>
      </c>
      <c r="B4" s="1507"/>
      <c r="C4" s="1507"/>
      <c r="D4" s="1507"/>
      <c r="E4" s="1507"/>
      <c r="F4" s="1507"/>
      <c r="G4" s="1507"/>
      <c r="H4" s="1507"/>
      <c r="I4" s="1507"/>
    </row>
    <row r="5" spans="1:29" ht="295.5" customHeight="1">
      <c r="A5" s="1508"/>
      <c r="B5" s="1508"/>
      <c r="C5" s="1508"/>
      <c r="D5" s="1508"/>
      <c r="E5" s="1508"/>
      <c r="F5" s="1508"/>
      <c r="G5" s="1508"/>
      <c r="H5" s="1508"/>
      <c r="I5" s="1508"/>
      <c r="J5" s="1508"/>
      <c r="K5" s="1508"/>
      <c r="L5" s="1508"/>
      <c r="M5" s="1508"/>
      <c r="N5" s="1508"/>
      <c r="O5" s="1508"/>
      <c r="P5" s="1508"/>
      <c r="Q5" s="1508"/>
      <c r="R5" s="1508"/>
      <c r="S5" s="1508"/>
      <c r="T5" s="1508"/>
      <c r="U5" s="1508"/>
      <c r="V5" s="1508"/>
      <c r="W5" s="1508"/>
      <c r="X5" s="1508"/>
      <c r="Y5" s="1508"/>
      <c r="Z5" s="1508"/>
      <c r="AA5" s="1508"/>
      <c r="AB5" s="1508"/>
      <c r="AC5" s="1508"/>
    </row>
    <row r="6" spans="1:29" ht="18" customHeight="1">
      <c r="A6" s="1506" t="s">
        <v>3307</v>
      </c>
      <c r="B6" s="1507"/>
      <c r="C6" s="1507"/>
      <c r="D6" s="1507"/>
      <c r="E6" s="1507"/>
      <c r="F6" s="1507"/>
      <c r="G6" s="1507"/>
      <c r="H6" s="1507"/>
      <c r="I6" s="1507"/>
    </row>
    <row r="7" spans="1:29" ht="331.5" customHeight="1">
      <c r="A7" s="1509"/>
      <c r="B7" s="1509"/>
      <c r="C7" s="1509"/>
      <c r="D7" s="1509"/>
      <c r="E7" s="1509"/>
      <c r="F7" s="1509"/>
      <c r="G7" s="1509"/>
      <c r="H7" s="1509"/>
      <c r="I7" s="1509"/>
      <c r="J7" s="1509"/>
      <c r="K7" s="1509"/>
      <c r="L7" s="1509"/>
      <c r="M7" s="1509"/>
      <c r="N7" s="1509"/>
      <c r="O7" s="1509"/>
      <c r="P7" s="1509"/>
      <c r="Q7" s="1509"/>
      <c r="R7" s="1509"/>
      <c r="S7" s="1509"/>
      <c r="T7" s="1509"/>
      <c r="U7" s="1509"/>
      <c r="V7" s="1509"/>
      <c r="W7" s="1509"/>
      <c r="X7" s="1509"/>
      <c r="Y7" s="1509"/>
      <c r="Z7" s="1509"/>
      <c r="AA7" s="1509"/>
      <c r="AB7" s="1509"/>
      <c r="AC7" s="1509"/>
    </row>
    <row r="8" spans="1:29" ht="187.5" customHeight="1">
      <c r="A8" s="1510" t="s">
        <v>4502</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row>
    <row r="9" spans="1:29" ht="18" customHeight="1">
      <c r="A9" s="1504"/>
      <c r="B9" s="1504"/>
      <c r="C9" s="1504"/>
      <c r="D9" s="1504"/>
      <c r="E9" s="1504"/>
      <c r="F9" s="1504"/>
      <c r="G9" s="1504"/>
      <c r="H9" s="1504"/>
      <c r="I9" s="1504"/>
    </row>
    <row r="10" spans="1:29" ht="18" customHeight="1">
      <c r="A10" s="1504"/>
      <c r="B10" s="1504"/>
      <c r="C10" s="1504"/>
      <c r="D10" s="1504"/>
      <c r="E10" s="1504"/>
      <c r="F10" s="1504"/>
      <c r="G10" s="1504"/>
      <c r="H10" s="1504"/>
      <c r="I10" s="1504"/>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29" ht="15" customHeight="1">
      <c r="A1" s="1455"/>
      <c r="B1" s="1455"/>
      <c r="C1" s="1456"/>
      <c r="D1" s="1456"/>
      <c r="E1" s="1456"/>
      <c r="F1" s="1456"/>
      <c r="G1" s="1456"/>
      <c r="H1" s="1456"/>
      <c r="I1" s="1456"/>
      <c r="J1" s="1456"/>
      <c r="K1" s="1456"/>
      <c r="L1" s="1456"/>
      <c r="M1" s="1456"/>
      <c r="N1" s="1456"/>
      <c r="O1" s="1456"/>
      <c r="P1" s="1456"/>
      <c r="Q1" s="1456"/>
      <c r="R1" s="1456"/>
      <c r="S1" s="481"/>
      <c r="T1" s="481"/>
      <c r="U1" s="481"/>
      <c r="V1" s="481"/>
      <c r="W1" s="481"/>
      <c r="X1" s="1440" t="s">
        <v>3308</v>
      </c>
      <c r="Y1" s="1440"/>
      <c r="Z1" s="1440"/>
      <c r="AA1" s="1440"/>
      <c r="AB1" s="1440"/>
      <c r="AC1" s="1440"/>
    </row>
    <row r="2" spans="1:29" ht="15" customHeight="1">
      <c r="A2" s="565" t="s">
        <v>2735</v>
      </c>
      <c r="B2" s="565"/>
      <c r="C2" s="565"/>
      <c r="D2" s="565"/>
      <c r="E2" s="565"/>
      <c r="F2" s="565"/>
      <c r="G2" s="565"/>
      <c r="H2" s="1457"/>
      <c r="I2" s="1457"/>
      <c r="J2" s="1457"/>
      <c r="K2" s="1457"/>
      <c r="L2" s="1457"/>
      <c r="M2" s="1457"/>
      <c r="N2" s="1457"/>
      <c r="O2" s="1457"/>
      <c r="P2" s="1457"/>
      <c r="Q2" s="1457"/>
      <c r="R2" s="1457"/>
      <c r="S2" s="1457"/>
      <c r="T2" s="1457"/>
      <c r="U2" s="1457"/>
      <c r="V2" s="1457"/>
      <c r="W2" s="1457"/>
      <c r="X2" s="1457"/>
      <c r="Y2" s="1457"/>
      <c r="Z2" s="1457"/>
      <c r="AA2" s="1457"/>
      <c r="AB2" s="1457"/>
      <c r="AC2" s="1457"/>
    </row>
    <row r="3" spans="1:29" ht="15" customHeight="1">
      <c r="A3" s="511"/>
      <c r="B3" s="511" t="s">
        <v>2736</v>
      </c>
      <c r="C3" s="511"/>
      <c r="D3" s="511"/>
      <c r="E3" s="511"/>
      <c r="F3" s="511"/>
      <c r="G3" s="511"/>
      <c r="H3" s="1413" t="str">
        <f>IF('第二面（主）'!K4="","",'第二面（主）'!K4)</f>
        <v/>
      </c>
      <c r="I3" s="1413"/>
      <c r="J3" s="1413"/>
      <c r="K3" s="1413"/>
      <c r="L3" s="1413"/>
      <c r="M3" s="1413"/>
      <c r="N3" s="1413"/>
      <c r="O3" s="1413"/>
      <c r="P3" s="1413"/>
      <c r="Q3" s="1413"/>
      <c r="R3" s="1413"/>
      <c r="S3" s="1413"/>
      <c r="T3" s="1413"/>
      <c r="U3" s="1413"/>
      <c r="V3" s="1413"/>
      <c r="W3" s="1413"/>
      <c r="X3" s="1413"/>
      <c r="Y3" s="1413"/>
      <c r="Z3" s="1413"/>
      <c r="AA3" s="1413"/>
      <c r="AB3" s="1413"/>
      <c r="AC3" s="1413"/>
    </row>
    <row r="4" spans="1:29" ht="15" customHeight="1">
      <c r="A4" s="511"/>
      <c r="B4" s="511" t="s">
        <v>2737</v>
      </c>
      <c r="C4" s="511"/>
      <c r="D4" s="511"/>
      <c r="E4" s="511"/>
      <c r="F4" s="511"/>
      <c r="G4" s="511"/>
      <c r="H4" s="1413" t="str">
        <f>IF('第二面（主）'!K5="","",'第二面（主）'!K5)</f>
        <v/>
      </c>
      <c r="I4" s="1413"/>
      <c r="J4" s="1413"/>
      <c r="K4" s="1413"/>
      <c r="L4" s="1413"/>
      <c r="M4" s="1413"/>
      <c r="N4" s="1413"/>
      <c r="O4" s="1413"/>
      <c r="P4" s="1413"/>
      <c r="Q4" s="1413"/>
      <c r="R4" s="1413"/>
      <c r="S4" s="1413"/>
      <c r="T4" s="1413"/>
      <c r="U4" s="1413"/>
      <c r="V4" s="1413"/>
      <c r="W4" s="1413"/>
      <c r="X4" s="1413"/>
      <c r="Y4" s="1413"/>
      <c r="Z4" s="1413"/>
      <c r="AA4" s="1413"/>
      <c r="AB4" s="1413"/>
      <c r="AC4" s="1413"/>
    </row>
    <row r="5" spans="1:29" ht="15" customHeight="1">
      <c r="A5" s="511"/>
      <c r="B5" s="511" t="s">
        <v>2738</v>
      </c>
      <c r="C5" s="511"/>
      <c r="D5" s="511"/>
      <c r="E5" s="511"/>
      <c r="F5" s="511"/>
      <c r="G5" s="511"/>
      <c r="H5" s="490"/>
      <c r="I5" s="1412" t="str">
        <f>IF('第二面（主）'!K6="","",'第二面（主）'!K6)</f>
        <v/>
      </c>
      <c r="J5" s="1420"/>
      <c r="K5" s="1420"/>
      <c r="L5" s="491"/>
      <c r="M5" s="491"/>
      <c r="N5" s="491"/>
      <c r="O5" s="490"/>
      <c r="P5" s="490"/>
      <c r="Q5" s="490"/>
      <c r="R5" s="490"/>
      <c r="S5" s="490"/>
      <c r="T5" s="490"/>
      <c r="U5" s="490"/>
      <c r="V5" s="490"/>
      <c r="W5" s="490"/>
      <c r="X5" s="490"/>
      <c r="Y5" s="490"/>
      <c r="Z5" s="490"/>
      <c r="AA5" s="490"/>
      <c r="AB5" s="490"/>
      <c r="AC5" s="490"/>
    </row>
    <row r="6" spans="1:29" ht="15" customHeight="1">
      <c r="A6" s="511"/>
      <c r="B6" s="511" t="s">
        <v>2739</v>
      </c>
      <c r="C6" s="511"/>
      <c r="D6" s="511"/>
      <c r="E6" s="511"/>
      <c r="F6" s="511"/>
      <c r="G6" s="511"/>
      <c r="H6" s="1413" t="str">
        <f>IF('第二面（主）'!K7="","",'第二面（主）'!K7)</f>
        <v/>
      </c>
      <c r="I6" s="1413"/>
      <c r="J6" s="1413"/>
      <c r="K6" s="1413"/>
      <c r="L6" s="1413"/>
      <c r="M6" s="1413"/>
      <c r="N6" s="1413"/>
      <c r="O6" s="1413"/>
      <c r="P6" s="1413"/>
      <c r="Q6" s="1413"/>
      <c r="R6" s="1413"/>
      <c r="S6" s="1413"/>
      <c r="T6" s="1413"/>
      <c r="U6" s="1413"/>
      <c r="V6" s="1413"/>
      <c r="W6" s="1413"/>
      <c r="X6" s="1413"/>
      <c r="Y6" s="1413"/>
      <c r="Z6" s="1413"/>
      <c r="AA6" s="1413"/>
      <c r="AB6" s="1413"/>
      <c r="AC6" s="1413"/>
    </row>
    <row r="7" spans="1:29" ht="15" customHeight="1">
      <c r="A7" s="564"/>
      <c r="B7" s="564"/>
      <c r="C7" s="564"/>
      <c r="D7" s="564"/>
      <c r="E7" s="564"/>
      <c r="F7" s="564"/>
      <c r="G7" s="564"/>
      <c r="H7" s="1511"/>
      <c r="I7" s="1511"/>
      <c r="J7" s="1511"/>
      <c r="K7" s="1511"/>
      <c r="L7" s="1511"/>
      <c r="M7" s="501"/>
      <c r="N7" s="501"/>
      <c r="O7" s="501"/>
      <c r="P7" s="501"/>
      <c r="Q7" s="501"/>
      <c r="R7" s="501"/>
      <c r="S7" s="535"/>
      <c r="T7" s="535"/>
      <c r="U7" s="535"/>
      <c r="V7" s="535"/>
      <c r="W7" s="535"/>
      <c r="X7" s="535"/>
      <c r="Y7" s="535"/>
      <c r="Z7" s="535"/>
      <c r="AA7" s="535"/>
      <c r="AB7" s="535"/>
      <c r="AC7" s="535"/>
    </row>
    <row r="8" spans="1:29" ht="15" customHeight="1">
      <c r="A8" s="511"/>
      <c r="B8" s="511" t="s">
        <v>2736</v>
      </c>
      <c r="C8" s="511"/>
      <c r="D8" s="511"/>
      <c r="E8" s="511"/>
      <c r="F8" s="511"/>
      <c r="G8" s="511"/>
      <c r="H8" s="1413" t="str">
        <f>IF('第二面（主）'!K11="","",'第二面（主）'!K11)</f>
        <v/>
      </c>
      <c r="I8" s="1413"/>
      <c r="J8" s="1413"/>
      <c r="K8" s="1413"/>
      <c r="L8" s="1413"/>
      <c r="M8" s="1413"/>
      <c r="N8" s="1413"/>
      <c r="O8" s="1413"/>
      <c r="P8" s="1413"/>
      <c r="Q8" s="1413"/>
      <c r="R8" s="1413"/>
      <c r="S8" s="1413"/>
      <c r="T8" s="1413"/>
      <c r="U8" s="1413"/>
      <c r="V8" s="1413"/>
      <c r="W8" s="1413"/>
      <c r="X8" s="1413"/>
      <c r="Y8" s="1413"/>
      <c r="Z8" s="1413"/>
      <c r="AA8" s="1413"/>
      <c r="AB8" s="1413"/>
      <c r="AC8" s="1413"/>
    </row>
    <row r="9" spans="1:29" ht="15" customHeight="1">
      <c r="A9" s="511"/>
      <c r="B9" s="511" t="s">
        <v>2737</v>
      </c>
      <c r="C9" s="511"/>
      <c r="D9" s="511"/>
      <c r="E9" s="511"/>
      <c r="F9" s="511"/>
      <c r="G9" s="511"/>
      <c r="H9" s="1413" t="str">
        <f>IF('第二面（主）'!K12="","",'第二面（主）'!K12)</f>
        <v/>
      </c>
      <c r="I9" s="1413"/>
      <c r="J9" s="1413"/>
      <c r="K9" s="1413"/>
      <c r="L9" s="1413"/>
      <c r="M9" s="1413"/>
      <c r="N9" s="1413"/>
      <c r="O9" s="1413"/>
      <c r="P9" s="1413"/>
      <c r="Q9" s="1413"/>
      <c r="R9" s="1413"/>
      <c r="S9" s="1413"/>
      <c r="T9" s="1413"/>
      <c r="U9" s="1413"/>
      <c r="V9" s="1413"/>
      <c r="W9" s="1413"/>
      <c r="X9" s="1413"/>
      <c r="Y9" s="1413"/>
      <c r="Z9" s="1413"/>
      <c r="AA9" s="1413"/>
      <c r="AB9" s="1413"/>
      <c r="AC9" s="1413"/>
    </row>
    <row r="10" spans="1:29" ht="15" customHeight="1">
      <c r="A10" s="511"/>
      <c r="B10" s="511" t="s">
        <v>2738</v>
      </c>
      <c r="C10" s="511"/>
      <c r="D10" s="511"/>
      <c r="E10" s="511"/>
      <c r="F10" s="511"/>
      <c r="G10" s="511"/>
      <c r="H10" s="490"/>
      <c r="I10" s="1412" t="str">
        <f>IF('第二面（主）'!K13="","",'第二面（主）'!K13)</f>
        <v/>
      </c>
      <c r="J10" s="1420"/>
      <c r="K10" s="1420"/>
      <c r="L10" s="491"/>
      <c r="M10" s="491"/>
      <c r="N10" s="491"/>
      <c r="O10" s="490"/>
      <c r="P10" s="490"/>
      <c r="Q10" s="490"/>
      <c r="R10" s="490"/>
      <c r="S10" s="490"/>
      <c r="T10" s="490"/>
      <c r="U10" s="490"/>
      <c r="V10" s="490"/>
      <c r="W10" s="490"/>
      <c r="X10" s="490"/>
      <c r="Y10" s="490"/>
      <c r="Z10" s="490"/>
      <c r="AA10" s="490"/>
      <c r="AB10" s="490"/>
      <c r="AC10" s="490"/>
    </row>
    <row r="11" spans="1:29" ht="15" customHeight="1">
      <c r="A11" s="511"/>
      <c r="B11" s="511" t="s">
        <v>2739</v>
      </c>
      <c r="C11" s="511"/>
      <c r="D11" s="511"/>
      <c r="E11" s="511"/>
      <c r="F11" s="511"/>
      <c r="G11" s="511"/>
      <c r="H11" s="1413" t="str">
        <f>IF('第二面（主）'!K14="","",'第二面（主）'!K14)</f>
        <v/>
      </c>
      <c r="I11" s="1413"/>
      <c r="J11" s="1413"/>
      <c r="K11" s="1413"/>
      <c r="L11" s="1413"/>
      <c r="M11" s="1413"/>
      <c r="N11" s="1413"/>
      <c r="O11" s="1413"/>
      <c r="P11" s="1413"/>
      <c r="Q11" s="1413"/>
      <c r="R11" s="1413"/>
      <c r="S11" s="1413"/>
      <c r="T11" s="1413"/>
      <c r="U11" s="1413"/>
      <c r="V11" s="1413"/>
      <c r="W11" s="1413"/>
      <c r="X11" s="1413"/>
      <c r="Y11" s="1413"/>
      <c r="Z11" s="1413"/>
      <c r="AA11" s="1413"/>
      <c r="AB11" s="1413"/>
      <c r="AC11" s="1413"/>
    </row>
    <row r="12" spans="1:29" ht="15" customHeight="1">
      <c r="A12" s="564"/>
      <c r="B12" s="564"/>
      <c r="C12" s="564"/>
      <c r="D12" s="564"/>
      <c r="E12" s="564"/>
      <c r="F12" s="564"/>
      <c r="G12" s="564"/>
      <c r="H12" s="1511"/>
      <c r="I12" s="1511"/>
      <c r="J12" s="1511"/>
      <c r="K12" s="1511"/>
      <c r="L12" s="1511"/>
      <c r="M12" s="501"/>
      <c r="N12" s="501"/>
      <c r="O12" s="501"/>
      <c r="P12" s="501"/>
      <c r="Q12" s="501"/>
      <c r="R12" s="501"/>
      <c r="S12" s="535"/>
      <c r="T12" s="535"/>
      <c r="U12" s="535"/>
      <c r="V12" s="535"/>
      <c r="W12" s="535"/>
      <c r="X12" s="535"/>
      <c r="Y12" s="535"/>
      <c r="Z12" s="535"/>
      <c r="AA12" s="535"/>
      <c r="AB12" s="535"/>
      <c r="AC12" s="535"/>
    </row>
    <row r="13" spans="1:29" ht="15" customHeight="1">
      <c r="A13" s="511"/>
      <c r="B13" s="511" t="s">
        <v>2736</v>
      </c>
      <c r="C13" s="511"/>
      <c r="D13" s="511"/>
      <c r="E13" s="511"/>
      <c r="F13" s="511"/>
      <c r="G13" s="511"/>
      <c r="H13" s="1413" t="str">
        <f>IF('第二面（主）'!K18="","",'第二面（主）'!K18)</f>
        <v/>
      </c>
      <c r="I13" s="1413"/>
      <c r="J13" s="1413"/>
      <c r="K13" s="1413"/>
      <c r="L13" s="1413"/>
      <c r="M13" s="1413"/>
      <c r="N13" s="1413"/>
      <c r="O13" s="1413"/>
      <c r="P13" s="1413"/>
      <c r="Q13" s="1413"/>
      <c r="R13" s="1413"/>
      <c r="S13" s="1413"/>
      <c r="T13" s="1413"/>
      <c r="U13" s="1413"/>
      <c r="V13" s="1413"/>
      <c r="W13" s="1413"/>
      <c r="X13" s="1413"/>
      <c r="Y13" s="1413"/>
      <c r="Z13" s="1413"/>
      <c r="AA13" s="1413"/>
      <c r="AB13" s="1413"/>
      <c r="AC13" s="1413"/>
    </row>
    <row r="14" spans="1:29" ht="15" customHeight="1">
      <c r="A14" s="511"/>
      <c r="B14" s="511" t="s">
        <v>2737</v>
      </c>
      <c r="C14" s="511"/>
      <c r="D14" s="511"/>
      <c r="E14" s="511"/>
      <c r="F14" s="511"/>
      <c r="G14" s="511"/>
      <c r="H14" s="1413" t="str">
        <f>IF('第二面（主）'!K19="","",'第二面（主）'!K19)</f>
        <v/>
      </c>
      <c r="I14" s="1413"/>
      <c r="J14" s="1413"/>
      <c r="K14" s="1413"/>
      <c r="L14" s="1413"/>
      <c r="M14" s="1413"/>
      <c r="N14" s="1413"/>
      <c r="O14" s="1413"/>
      <c r="P14" s="1413"/>
      <c r="Q14" s="1413"/>
      <c r="R14" s="1413"/>
      <c r="S14" s="1413"/>
      <c r="T14" s="1413"/>
      <c r="U14" s="1413"/>
      <c r="V14" s="1413"/>
      <c r="W14" s="1413"/>
      <c r="X14" s="1413"/>
      <c r="Y14" s="1413"/>
      <c r="Z14" s="1413"/>
      <c r="AA14" s="1413"/>
      <c r="AB14" s="1413"/>
      <c r="AC14" s="1413"/>
    </row>
    <row r="15" spans="1:29" ht="15" customHeight="1">
      <c r="A15" s="511"/>
      <c r="B15" s="511" t="s">
        <v>2738</v>
      </c>
      <c r="C15" s="511"/>
      <c r="D15" s="511"/>
      <c r="E15" s="511"/>
      <c r="F15" s="511"/>
      <c r="G15" s="511"/>
      <c r="H15" s="490"/>
      <c r="I15" s="1412" t="str">
        <f>_xlfn.SINGLE(IF(_xlfn.SINGLE('第二面（主）'!K20)="","",'第二面（主）'!K20))</f>
        <v/>
      </c>
      <c r="J15" s="1420"/>
      <c r="K15" s="1420"/>
      <c r="L15" s="491"/>
      <c r="M15" s="491"/>
      <c r="N15" s="491"/>
      <c r="O15" s="490"/>
      <c r="P15" s="490"/>
      <c r="Q15" s="490"/>
      <c r="R15" s="490"/>
      <c r="S15" s="490"/>
      <c r="T15" s="490"/>
      <c r="U15" s="490"/>
      <c r="V15" s="490"/>
      <c r="W15" s="490"/>
      <c r="X15" s="490"/>
      <c r="Y15" s="490"/>
      <c r="Z15" s="490"/>
      <c r="AA15" s="490"/>
      <c r="AB15" s="490"/>
      <c r="AC15" s="490"/>
    </row>
    <row r="16" spans="1:29" ht="15" customHeight="1">
      <c r="A16" s="511"/>
      <c r="B16" s="511" t="s">
        <v>2739</v>
      </c>
      <c r="C16" s="511"/>
      <c r="D16" s="511"/>
      <c r="E16" s="511"/>
      <c r="F16" s="511"/>
      <c r="G16" s="511"/>
      <c r="H16" s="1413" t="str">
        <f>IF('第二面（主）'!K21="","",'第二面（主）'!K21)</f>
        <v/>
      </c>
      <c r="I16" s="1413"/>
      <c r="J16" s="1413"/>
      <c r="K16" s="1413"/>
      <c r="L16" s="1413"/>
      <c r="M16" s="1413"/>
      <c r="N16" s="1413"/>
      <c r="O16" s="1413"/>
      <c r="P16" s="1413"/>
      <c r="Q16" s="1413"/>
      <c r="R16" s="1413"/>
      <c r="S16" s="1413"/>
      <c r="T16" s="1413"/>
      <c r="U16" s="1413"/>
      <c r="V16" s="1413"/>
      <c r="W16" s="1413"/>
      <c r="X16" s="1413"/>
      <c r="Y16" s="1413"/>
      <c r="Z16" s="1413"/>
      <c r="AA16" s="1413"/>
      <c r="AB16" s="1413"/>
      <c r="AC16" s="1413"/>
    </row>
    <row r="17" spans="1:29" ht="15" customHeight="1">
      <c r="A17" s="564"/>
      <c r="B17" s="564"/>
      <c r="C17" s="564"/>
      <c r="D17" s="564"/>
      <c r="E17" s="564"/>
      <c r="F17" s="564"/>
      <c r="G17" s="564"/>
      <c r="H17" s="1511"/>
      <c r="I17" s="1511"/>
      <c r="J17" s="1511"/>
      <c r="K17" s="1511"/>
      <c r="L17" s="1511"/>
      <c r="M17" s="501"/>
      <c r="N17" s="501"/>
      <c r="O17" s="501"/>
      <c r="P17" s="501"/>
      <c r="Q17" s="501"/>
      <c r="R17" s="501"/>
      <c r="S17" s="535"/>
      <c r="T17" s="535"/>
      <c r="U17" s="535"/>
      <c r="V17" s="535"/>
      <c r="W17" s="535"/>
      <c r="X17" s="535"/>
      <c r="Y17" s="535"/>
      <c r="Z17" s="535"/>
      <c r="AA17" s="535"/>
      <c r="AB17" s="535"/>
      <c r="AC17" s="535"/>
    </row>
    <row r="18" spans="1:29" ht="15" customHeight="1">
      <c r="A18" s="511"/>
      <c r="B18" s="511" t="s">
        <v>2736</v>
      </c>
      <c r="C18" s="511"/>
      <c r="D18" s="511"/>
      <c r="E18" s="511"/>
      <c r="F18" s="511"/>
      <c r="G18" s="511"/>
      <c r="H18" s="1413" t="str">
        <f>IF('第二面（主）'!K25="","",'第二面（主）'!K25)</f>
        <v/>
      </c>
      <c r="I18" s="1413"/>
      <c r="J18" s="1413"/>
      <c r="K18" s="1413"/>
      <c r="L18" s="1413"/>
      <c r="M18" s="1413"/>
      <c r="N18" s="1413"/>
      <c r="O18" s="1413"/>
      <c r="P18" s="1413"/>
      <c r="Q18" s="1413"/>
      <c r="R18" s="1413"/>
      <c r="S18" s="1413"/>
      <c r="T18" s="1413"/>
      <c r="U18" s="1413"/>
      <c r="V18" s="1413"/>
      <c r="W18" s="1413"/>
      <c r="X18" s="1413"/>
      <c r="Y18" s="1413"/>
      <c r="Z18" s="1413"/>
      <c r="AA18" s="1413"/>
      <c r="AB18" s="1413"/>
      <c r="AC18" s="1413"/>
    </row>
    <row r="19" spans="1:29" ht="15" customHeight="1">
      <c r="A19" s="511"/>
      <c r="B19" s="511" t="s">
        <v>2737</v>
      </c>
      <c r="C19" s="511"/>
      <c r="D19" s="511"/>
      <c r="E19" s="511"/>
      <c r="F19" s="511"/>
      <c r="G19" s="511"/>
      <c r="H19" s="1413" t="str">
        <f>IF('第二面（主）'!K26="","",'第二面（主）'!K26)</f>
        <v/>
      </c>
      <c r="I19" s="1413"/>
      <c r="J19" s="1413"/>
      <c r="K19" s="1413"/>
      <c r="L19" s="1413"/>
      <c r="M19" s="1413"/>
      <c r="N19" s="1413"/>
      <c r="O19" s="1413"/>
      <c r="P19" s="1413"/>
      <c r="Q19" s="1413"/>
      <c r="R19" s="1413"/>
      <c r="S19" s="1413"/>
      <c r="T19" s="1413"/>
      <c r="U19" s="1413"/>
      <c r="V19" s="1413"/>
      <c r="W19" s="1413"/>
      <c r="X19" s="1413"/>
      <c r="Y19" s="1413"/>
      <c r="Z19" s="1413"/>
      <c r="AA19" s="1413"/>
      <c r="AB19" s="1413"/>
      <c r="AC19" s="1413"/>
    </row>
    <row r="20" spans="1:29" ht="15" customHeight="1">
      <c r="A20" s="511"/>
      <c r="B20" s="511" t="s">
        <v>2738</v>
      </c>
      <c r="C20" s="511"/>
      <c r="D20" s="511"/>
      <c r="E20" s="511"/>
      <c r="F20" s="511"/>
      <c r="G20" s="511"/>
      <c r="H20" s="490"/>
      <c r="I20" s="1412" t="str">
        <f>_xlfn.SINGLE(IF(_xlfn.SINGLE('第二面（主）'!K27)="","",'第二面（主）'!K27))</f>
        <v/>
      </c>
      <c r="J20" s="1420"/>
      <c r="K20" s="1420"/>
      <c r="L20" s="491"/>
      <c r="M20" s="491"/>
      <c r="N20" s="491"/>
      <c r="O20" s="490"/>
      <c r="P20" s="490"/>
      <c r="Q20" s="490"/>
      <c r="R20" s="490"/>
      <c r="S20" s="490"/>
      <c r="T20" s="490"/>
      <c r="U20" s="490"/>
      <c r="V20" s="490"/>
      <c r="W20" s="490"/>
      <c r="X20" s="490"/>
      <c r="Y20" s="490"/>
      <c r="Z20" s="490"/>
      <c r="AA20" s="490"/>
      <c r="AB20" s="490"/>
      <c r="AC20" s="490"/>
    </row>
    <row r="21" spans="1:29" ht="15" customHeight="1">
      <c r="A21" s="511"/>
      <c r="B21" s="511" t="s">
        <v>2739</v>
      </c>
      <c r="C21" s="511"/>
      <c r="D21" s="511"/>
      <c r="E21" s="511"/>
      <c r="F21" s="511"/>
      <c r="G21" s="511"/>
      <c r="H21" s="1413" t="str">
        <f>IF('第二面（主）'!K28="","",'第二面（主）'!K28)</f>
        <v/>
      </c>
      <c r="I21" s="1413"/>
      <c r="J21" s="1413"/>
      <c r="K21" s="1413"/>
      <c r="L21" s="1413"/>
      <c r="M21" s="1413"/>
      <c r="N21" s="1413"/>
      <c r="O21" s="1413"/>
      <c r="P21" s="1413"/>
      <c r="Q21" s="1413"/>
      <c r="R21" s="1413"/>
      <c r="S21" s="1413"/>
      <c r="T21" s="1413"/>
      <c r="U21" s="1413"/>
      <c r="V21" s="1413"/>
      <c r="W21" s="1413"/>
      <c r="X21" s="1413"/>
      <c r="Y21" s="1413"/>
      <c r="Z21" s="1413"/>
      <c r="AA21" s="1413"/>
      <c r="AB21" s="1413"/>
      <c r="AC21" s="1413"/>
    </row>
    <row r="22" spans="1:29" ht="15" customHeight="1">
      <c r="A22" s="564"/>
      <c r="B22" s="564"/>
      <c r="C22" s="564"/>
      <c r="D22" s="564"/>
      <c r="E22" s="564"/>
      <c r="F22" s="564"/>
      <c r="G22" s="564"/>
      <c r="H22" s="1511"/>
      <c r="I22" s="1511"/>
      <c r="J22" s="1511"/>
      <c r="K22" s="1511"/>
      <c r="L22" s="1511"/>
      <c r="M22" s="501"/>
      <c r="N22" s="501"/>
      <c r="O22" s="501"/>
      <c r="P22" s="501"/>
      <c r="Q22" s="501"/>
      <c r="R22" s="501"/>
      <c r="S22" s="535"/>
      <c r="T22" s="535"/>
      <c r="U22" s="535"/>
      <c r="V22" s="535"/>
      <c r="W22" s="535"/>
      <c r="X22" s="535"/>
      <c r="Y22" s="535"/>
      <c r="Z22" s="535"/>
      <c r="AA22" s="535"/>
      <c r="AB22" s="535"/>
      <c r="AC22" s="535"/>
    </row>
    <row r="23" spans="1:29" ht="15" customHeight="1">
      <c r="A23" s="511"/>
      <c r="B23" s="511" t="s">
        <v>2736</v>
      </c>
      <c r="C23" s="511"/>
      <c r="D23" s="511"/>
      <c r="E23" s="511"/>
      <c r="F23" s="511"/>
      <c r="G23" s="511"/>
      <c r="H23" s="1413" t="str">
        <f>IF('第二面（主）'!K32="","",'第二面（主）'!K32)</f>
        <v/>
      </c>
      <c r="I23" s="1413"/>
      <c r="J23" s="1413"/>
      <c r="K23" s="1413"/>
      <c r="L23" s="1413"/>
      <c r="M23" s="1413"/>
      <c r="N23" s="1413"/>
      <c r="O23" s="1413"/>
      <c r="P23" s="1413"/>
      <c r="Q23" s="1413"/>
      <c r="R23" s="1413"/>
      <c r="S23" s="1413"/>
      <c r="T23" s="1413"/>
      <c r="U23" s="1413"/>
      <c r="V23" s="1413"/>
      <c r="W23" s="1413"/>
      <c r="X23" s="1413"/>
      <c r="Y23" s="1413"/>
      <c r="Z23" s="1413"/>
      <c r="AA23" s="1413"/>
      <c r="AB23" s="1413"/>
      <c r="AC23" s="1413"/>
    </row>
    <row r="24" spans="1:29" ht="15" customHeight="1">
      <c r="A24" s="511"/>
      <c r="B24" s="511" t="s">
        <v>2737</v>
      </c>
      <c r="C24" s="511"/>
      <c r="D24" s="511"/>
      <c r="E24" s="511"/>
      <c r="F24" s="511"/>
      <c r="G24" s="511"/>
      <c r="H24" s="1413" t="str">
        <f>IF('第二面（主）'!K33="","",'第二面（主）'!K33)</f>
        <v/>
      </c>
      <c r="I24" s="1413"/>
      <c r="J24" s="1413"/>
      <c r="K24" s="1413"/>
      <c r="L24" s="1413"/>
      <c r="M24" s="1413"/>
      <c r="N24" s="1413"/>
      <c r="O24" s="1413"/>
      <c r="P24" s="1413"/>
      <c r="Q24" s="1413"/>
      <c r="R24" s="1413"/>
      <c r="S24" s="1413"/>
      <c r="T24" s="1413"/>
      <c r="U24" s="1413"/>
      <c r="V24" s="1413"/>
      <c r="W24" s="1413"/>
      <c r="X24" s="1413"/>
      <c r="Y24" s="1413"/>
      <c r="Z24" s="1413"/>
      <c r="AA24" s="1413"/>
      <c r="AB24" s="1413"/>
      <c r="AC24" s="1413"/>
    </row>
    <row r="25" spans="1:29" ht="15" customHeight="1">
      <c r="A25" s="511"/>
      <c r="B25" s="511" t="s">
        <v>2738</v>
      </c>
      <c r="C25" s="511"/>
      <c r="D25" s="511"/>
      <c r="E25" s="511"/>
      <c r="F25" s="511"/>
      <c r="G25" s="511"/>
      <c r="H25" s="490"/>
      <c r="I25" s="1412" t="str">
        <f>_xlfn.SINGLE(IF(_xlfn.SINGLE('第二面（主）'!K34)="","",'第二面（主）'!K34))</f>
        <v/>
      </c>
      <c r="J25" s="1420"/>
      <c r="K25" s="1420"/>
      <c r="L25" s="491"/>
      <c r="M25" s="491"/>
      <c r="N25" s="491"/>
      <c r="O25" s="490"/>
      <c r="P25" s="490"/>
      <c r="Q25" s="490"/>
      <c r="R25" s="490"/>
      <c r="S25" s="490"/>
      <c r="T25" s="490"/>
      <c r="U25" s="490"/>
      <c r="V25" s="490"/>
      <c r="W25" s="490"/>
      <c r="X25" s="490"/>
      <c r="Y25" s="490"/>
      <c r="Z25" s="490"/>
      <c r="AA25" s="490"/>
      <c r="AB25" s="490"/>
      <c r="AC25" s="490"/>
    </row>
    <row r="26" spans="1:29" ht="15" customHeight="1">
      <c r="A26" s="511"/>
      <c r="B26" s="511" t="s">
        <v>2739</v>
      </c>
      <c r="C26" s="511"/>
      <c r="D26" s="511"/>
      <c r="E26" s="511"/>
      <c r="F26" s="511"/>
      <c r="G26" s="511"/>
      <c r="H26" s="1413" t="str">
        <f>IF('第二面（主）'!K35="","",'第二面（主）'!K35)</f>
        <v/>
      </c>
      <c r="I26" s="1413"/>
      <c r="J26" s="1413"/>
      <c r="K26" s="1413"/>
      <c r="L26" s="1413"/>
      <c r="M26" s="1413"/>
      <c r="N26" s="1413"/>
      <c r="O26" s="1413"/>
      <c r="P26" s="1413"/>
      <c r="Q26" s="1413"/>
      <c r="R26" s="1413"/>
      <c r="S26" s="1413"/>
      <c r="T26" s="1413"/>
      <c r="U26" s="1413"/>
      <c r="V26" s="1413"/>
      <c r="W26" s="1413"/>
      <c r="X26" s="1413"/>
      <c r="Y26" s="1413"/>
      <c r="Z26" s="1413"/>
      <c r="AA26" s="1413"/>
      <c r="AB26" s="1413"/>
      <c r="AC26" s="1413"/>
    </row>
    <row r="27" spans="1:29" ht="15" customHeight="1">
      <c r="A27" s="564"/>
      <c r="B27" s="564"/>
      <c r="C27" s="564"/>
      <c r="D27" s="564"/>
      <c r="E27" s="564"/>
      <c r="F27" s="564"/>
      <c r="G27" s="564"/>
      <c r="H27" s="1511"/>
      <c r="I27" s="1511"/>
      <c r="J27" s="1511"/>
      <c r="K27" s="1511"/>
      <c r="L27" s="1511"/>
      <c r="M27" s="501"/>
      <c r="N27" s="501"/>
      <c r="O27" s="501"/>
      <c r="P27" s="501"/>
      <c r="Q27" s="501"/>
      <c r="R27" s="501"/>
      <c r="S27" s="535"/>
      <c r="T27" s="535"/>
      <c r="U27" s="535"/>
      <c r="V27" s="535"/>
      <c r="W27" s="535"/>
      <c r="X27" s="535"/>
      <c r="Y27" s="535"/>
      <c r="Z27" s="535"/>
      <c r="AA27" s="535"/>
      <c r="AB27" s="535"/>
      <c r="AC27" s="535"/>
    </row>
    <row r="28" spans="1:29" ht="15" customHeight="1">
      <c r="A28" s="511"/>
      <c r="B28" s="511" t="s">
        <v>2736</v>
      </c>
      <c r="C28" s="511"/>
      <c r="D28" s="511"/>
      <c r="E28" s="511"/>
      <c r="F28" s="511"/>
      <c r="G28" s="511"/>
      <c r="H28" s="1413" t="str">
        <f>IF('第二面（主）'!K39="","",'第二面（主）'!K39)</f>
        <v/>
      </c>
      <c r="I28" s="1413"/>
      <c r="J28" s="1413"/>
      <c r="K28" s="1413"/>
      <c r="L28" s="1413"/>
      <c r="M28" s="1413"/>
      <c r="N28" s="1413"/>
      <c r="O28" s="1413"/>
      <c r="P28" s="1413"/>
      <c r="Q28" s="1413"/>
      <c r="R28" s="1413"/>
      <c r="S28" s="1413"/>
      <c r="T28" s="1413"/>
      <c r="U28" s="1413"/>
      <c r="V28" s="1413"/>
      <c r="W28" s="1413"/>
      <c r="X28" s="1413"/>
      <c r="Y28" s="1413"/>
      <c r="Z28" s="1413"/>
      <c r="AA28" s="1413"/>
      <c r="AB28" s="1413"/>
      <c r="AC28" s="1413"/>
    </row>
    <row r="29" spans="1:29" ht="15" customHeight="1">
      <c r="A29" s="511"/>
      <c r="B29" s="511" t="s">
        <v>2737</v>
      </c>
      <c r="C29" s="511"/>
      <c r="D29" s="511"/>
      <c r="E29" s="511"/>
      <c r="F29" s="511"/>
      <c r="G29" s="511"/>
      <c r="H29" s="1413" t="str">
        <f>IF('第二面（主）'!K40="","",'第二面（主）'!K40)</f>
        <v/>
      </c>
      <c r="I29" s="1413"/>
      <c r="J29" s="1413"/>
      <c r="K29" s="1413"/>
      <c r="L29" s="1413"/>
      <c r="M29" s="1413"/>
      <c r="N29" s="1413"/>
      <c r="O29" s="1413"/>
      <c r="P29" s="1413"/>
      <c r="Q29" s="1413"/>
      <c r="R29" s="1413"/>
      <c r="S29" s="1413"/>
      <c r="T29" s="1413"/>
      <c r="U29" s="1413"/>
      <c r="V29" s="1413"/>
      <c r="W29" s="1413"/>
      <c r="X29" s="1413"/>
      <c r="Y29" s="1413"/>
      <c r="Z29" s="1413"/>
      <c r="AA29" s="1413"/>
      <c r="AB29" s="1413"/>
      <c r="AC29" s="1413"/>
    </row>
    <row r="30" spans="1:29" ht="15" customHeight="1">
      <c r="A30" s="511"/>
      <c r="B30" s="511" t="s">
        <v>2738</v>
      </c>
      <c r="C30" s="511"/>
      <c r="D30" s="511"/>
      <c r="E30" s="511"/>
      <c r="F30" s="511"/>
      <c r="G30" s="511"/>
      <c r="H30" s="490"/>
      <c r="I30" s="1412" t="str">
        <f>_xlfn.SINGLE(IF(_xlfn.SINGLE('第二面（主）'!K41)="","",'第二面（主）'!K41))</f>
        <v/>
      </c>
      <c r="J30" s="1420"/>
      <c r="K30" s="1420"/>
      <c r="L30" s="491"/>
      <c r="M30" s="491"/>
      <c r="N30" s="491"/>
      <c r="O30" s="490"/>
      <c r="P30" s="490"/>
      <c r="Q30" s="490"/>
      <c r="R30" s="490"/>
      <c r="S30" s="490"/>
      <c r="T30" s="490"/>
      <c r="U30" s="490"/>
      <c r="V30" s="490"/>
      <c r="W30" s="490"/>
      <c r="X30" s="490"/>
      <c r="Y30" s="490"/>
      <c r="Z30" s="490"/>
      <c r="AA30" s="490"/>
      <c r="AB30" s="490"/>
      <c r="AC30" s="490"/>
    </row>
    <row r="31" spans="1:29" ht="15" customHeight="1">
      <c r="A31" s="511"/>
      <c r="B31" s="511" t="s">
        <v>2739</v>
      </c>
      <c r="C31" s="511"/>
      <c r="D31" s="511"/>
      <c r="E31" s="511"/>
      <c r="F31" s="511"/>
      <c r="G31" s="511"/>
      <c r="H31" s="1413" t="str">
        <f>IF('第二面（主）'!K42="","",'第二面（主）'!K42)</f>
        <v/>
      </c>
      <c r="I31" s="1413"/>
      <c r="J31" s="1413"/>
      <c r="K31" s="1413"/>
      <c r="L31" s="1413"/>
      <c r="M31" s="1413"/>
      <c r="N31" s="1413"/>
      <c r="O31" s="1413"/>
      <c r="P31" s="1413"/>
      <c r="Q31" s="1413"/>
      <c r="R31" s="1413"/>
      <c r="S31" s="1413"/>
      <c r="T31" s="1413"/>
      <c r="U31" s="1413"/>
      <c r="V31" s="1413"/>
      <c r="W31" s="1413"/>
      <c r="X31" s="1413"/>
      <c r="Y31" s="1413"/>
      <c r="Z31" s="1413"/>
      <c r="AA31" s="1413"/>
      <c r="AB31" s="1413"/>
      <c r="AC31" s="1413"/>
    </row>
    <row r="32" spans="1:29" ht="15" customHeight="1">
      <c r="A32" s="564"/>
      <c r="B32" s="564"/>
      <c r="C32" s="564"/>
      <c r="D32" s="564"/>
      <c r="E32" s="564"/>
      <c r="F32" s="564"/>
      <c r="G32" s="564"/>
      <c r="H32" s="1511"/>
      <c r="I32" s="1511"/>
      <c r="J32" s="1511"/>
      <c r="K32" s="1511"/>
      <c r="L32" s="1511"/>
      <c r="M32" s="501"/>
      <c r="N32" s="501"/>
      <c r="O32" s="501"/>
      <c r="P32" s="501"/>
      <c r="Q32" s="501"/>
      <c r="R32" s="501"/>
      <c r="S32" s="535"/>
      <c r="T32" s="535"/>
      <c r="U32" s="535"/>
      <c r="V32" s="535"/>
      <c r="W32" s="535"/>
      <c r="X32" s="535"/>
      <c r="Y32" s="535"/>
      <c r="Z32" s="535"/>
      <c r="AA32" s="535"/>
      <c r="AB32" s="535"/>
      <c r="AC32" s="535"/>
    </row>
    <row r="33" spans="1:29" ht="15" customHeight="1">
      <c r="A33" s="511"/>
      <c r="B33" s="511"/>
      <c r="C33" s="511"/>
      <c r="D33" s="511"/>
      <c r="E33" s="511"/>
      <c r="F33" s="511"/>
      <c r="G33" s="511"/>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row>
    <row r="34" spans="1:29" ht="15" customHeight="1">
      <c r="A34" s="511"/>
      <c r="B34" s="511"/>
      <c r="C34" s="511"/>
      <c r="D34" s="511"/>
      <c r="E34" s="511"/>
      <c r="F34" s="511"/>
      <c r="G34" s="511"/>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row>
    <row r="35" spans="1:29" ht="15" customHeight="1">
      <c r="A35" s="511"/>
      <c r="B35" s="511"/>
      <c r="C35" s="511"/>
      <c r="D35" s="511"/>
      <c r="E35" s="511"/>
      <c r="F35" s="511"/>
      <c r="G35" s="511"/>
      <c r="H35" s="490"/>
      <c r="I35" s="1412"/>
      <c r="J35" s="1420"/>
      <c r="K35" s="1420"/>
      <c r="L35" s="491"/>
      <c r="M35" s="491"/>
      <c r="N35" s="491"/>
      <c r="O35" s="490"/>
      <c r="P35" s="490"/>
      <c r="Q35" s="490"/>
      <c r="R35" s="490"/>
      <c r="S35" s="490"/>
      <c r="T35" s="490"/>
      <c r="U35" s="490"/>
      <c r="V35" s="490"/>
      <c r="W35" s="490"/>
      <c r="X35" s="490"/>
      <c r="Y35" s="490"/>
      <c r="Z35" s="490"/>
      <c r="AA35" s="490"/>
      <c r="AB35" s="490"/>
      <c r="AC35" s="490"/>
    </row>
    <row r="36" spans="1:29" ht="15" customHeight="1">
      <c r="A36" s="511"/>
      <c r="B36" s="511"/>
      <c r="C36" s="511"/>
      <c r="D36" s="511"/>
      <c r="E36" s="511"/>
      <c r="F36" s="511"/>
      <c r="G36" s="511"/>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row>
    <row r="37" spans="1:29" ht="15" customHeight="1">
      <c r="A37" s="511"/>
      <c r="B37" s="511"/>
      <c r="C37" s="511"/>
      <c r="D37" s="511"/>
      <c r="E37" s="511"/>
      <c r="F37" s="511"/>
      <c r="G37" s="511"/>
      <c r="H37" s="1421"/>
      <c r="I37" s="1421"/>
      <c r="J37" s="1421"/>
      <c r="K37" s="1421"/>
      <c r="L37" s="1421"/>
      <c r="M37" s="492"/>
      <c r="N37" s="492"/>
      <c r="O37" s="492"/>
      <c r="P37" s="492"/>
      <c r="Q37" s="492"/>
      <c r="R37" s="492"/>
      <c r="S37" s="493"/>
      <c r="T37" s="493"/>
      <c r="U37" s="493"/>
      <c r="V37" s="493"/>
      <c r="W37" s="493"/>
      <c r="X37" s="493"/>
      <c r="Y37" s="493"/>
      <c r="Z37" s="493"/>
      <c r="AA37" s="493"/>
      <c r="AB37" s="493"/>
      <c r="AC37" s="493"/>
    </row>
  </sheetData>
  <mergeCells count="38">
    <mergeCell ref="I5:K5"/>
    <mergeCell ref="A1:R1"/>
    <mergeCell ref="X1:AC1"/>
    <mergeCell ref="H2:AC2"/>
    <mergeCell ref="H3:AC3"/>
    <mergeCell ref="H4:AC4"/>
    <mergeCell ref="H17:L17"/>
    <mergeCell ref="H6:AC6"/>
    <mergeCell ref="H7:L7"/>
    <mergeCell ref="H8:AC8"/>
    <mergeCell ref="H9:AC9"/>
    <mergeCell ref="I10:K10"/>
    <mergeCell ref="H11:AC11"/>
    <mergeCell ref="H12:L12"/>
    <mergeCell ref="H13:AC13"/>
    <mergeCell ref="H14:AC14"/>
    <mergeCell ref="I15:K15"/>
    <mergeCell ref="H16:AC16"/>
    <mergeCell ref="H29:AC29"/>
    <mergeCell ref="H18:AC18"/>
    <mergeCell ref="H19:AC19"/>
    <mergeCell ref="I20:K20"/>
    <mergeCell ref="H21:AC21"/>
    <mergeCell ref="H22:L22"/>
    <mergeCell ref="H23:AC23"/>
    <mergeCell ref="H24:AC24"/>
    <mergeCell ref="I25:K25"/>
    <mergeCell ref="H26:AC26"/>
    <mergeCell ref="H27:L27"/>
    <mergeCell ref="H28:AC28"/>
    <mergeCell ref="H36:AC36"/>
    <mergeCell ref="H37:L37"/>
    <mergeCell ref="I30:K30"/>
    <mergeCell ref="H31:AC31"/>
    <mergeCell ref="H32:L32"/>
    <mergeCell ref="H33:AC33"/>
    <mergeCell ref="H34:AC34"/>
    <mergeCell ref="I35:K3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AT1" sqref="AT1"/>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610" t="s">
        <v>0</v>
      </c>
      <c r="B1" s="1610"/>
      <c r="C1" s="1610"/>
      <c r="D1" s="1610"/>
      <c r="E1" s="1610"/>
      <c r="F1" s="1610"/>
      <c r="G1" s="1610"/>
      <c r="H1" s="1610"/>
      <c r="I1" s="1610"/>
      <c r="J1" s="1610"/>
      <c r="K1" s="1610"/>
      <c r="L1" s="1610"/>
      <c r="M1" s="1610"/>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53">
      <c r="A2" s="1610"/>
      <c r="B2" s="1610"/>
      <c r="C2" s="1610"/>
      <c r="D2" s="1610"/>
      <c r="E2" s="1610"/>
      <c r="F2" s="1610"/>
      <c r="G2" s="1610"/>
      <c r="H2" s="1610"/>
      <c r="I2" s="1610"/>
      <c r="J2" s="1610"/>
      <c r="K2" s="1610"/>
      <c r="L2" s="1610"/>
      <c r="M2" s="1610"/>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row>
    <row r="3" spans="1:53">
      <c r="A3" s="1007"/>
      <c r="B3" s="1007"/>
      <c r="C3" s="1007"/>
      <c r="D3" s="1007"/>
      <c r="E3" s="1007"/>
      <c r="F3" s="1007"/>
      <c r="G3" s="1007"/>
      <c r="H3" s="1007"/>
      <c r="I3" s="1007"/>
      <c r="J3" s="1007"/>
      <c r="K3" s="1007"/>
      <c r="L3" s="1007"/>
      <c r="M3" s="1007"/>
      <c r="N3" s="1007"/>
      <c r="O3" s="1007"/>
      <c r="P3" s="1007"/>
      <c r="Q3" s="1007"/>
      <c r="R3" s="1007"/>
      <c r="S3" s="1007"/>
      <c r="T3" s="1007"/>
      <c r="U3" s="1007"/>
      <c r="V3" s="1007"/>
      <c r="W3" s="1007"/>
      <c r="X3" s="1007"/>
      <c r="Y3" s="1007"/>
      <c r="Z3" s="1007"/>
      <c r="AA3" s="1007"/>
      <c r="AB3" s="1007"/>
      <c r="AC3" s="1007"/>
      <c r="AD3" s="1007"/>
      <c r="AE3" s="1007"/>
      <c r="AF3" s="1007"/>
      <c r="AG3" s="1007"/>
      <c r="AH3" s="1007"/>
      <c r="AI3" s="1007"/>
      <c r="AJ3" s="1007"/>
      <c r="AK3" s="1007"/>
      <c r="AL3" s="1007"/>
    </row>
    <row r="4" spans="1:53" ht="8.1" customHeight="1">
      <c r="A4" s="1610" t="s">
        <v>1</v>
      </c>
      <c r="B4" s="1610"/>
      <c r="C4" s="1610"/>
      <c r="D4" s="1610"/>
      <c r="E4" s="1610"/>
      <c r="F4" s="1610"/>
      <c r="G4" s="1610"/>
      <c r="H4" s="1610"/>
      <c r="I4" s="1610"/>
      <c r="J4" s="1610"/>
      <c r="K4" s="1610"/>
      <c r="L4" s="1610"/>
      <c r="M4" s="1610"/>
      <c r="N4" s="1610"/>
      <c r="O4" s="1610"/>
      <c r="P4" s="1610"/>
      <c r="Q4" s="1610"/>
      <c r="R4" s="1610"/>
      <c r="S4" s="1610"/>
      <c r="T4" s="1610"/>
      <c r="U4" s="1610"/>
      <c r="V4" s="1610"/>
      <c r="W4" s="1610"/>
      <c r="X4" s="1610"/>
      <c r="Y4" s="1610"/>
      <c r="Z4" s="1610"/>
      <c r="AA4" s="1610"/>
      <c r="AB4" s="1610"/>
      <c r="AC4" s="1610"/>
      <c r="AD4" s="1610"/>
      <c r="AE4" s="1610"/>
      <c r="AF4" s="1610"/>
      <c r="AG4" s="1610"/>
      <c r="AH4" s="1610"/>
      <c r="AI4" s="1610"/>
      <c r="AJ4" s="1610"/>
      <c r="AK4" s="1006"/>
      <c r="AL4" s="1006"/>
      <c r="AM4" s="238"/>
    </row>
    <row r="5" spans="1:53" ht="8.1" customHeight="1">
      <c r="A5" s="1610"/>
      <c r="B5" s="1610"/>
      <c r="C5" s="1610"/>
      <c r="D5" s="1610"/>
      <c r="E5" s="1610"/>
      <c r="F5" s="1610"/>
      <c r="G5" s="1610"/>
      <c r="H5" s="1610"/>
      <c r="I5" s="1610"/>
      <c r="J5" s="1610"/>
      <c r="K5" s="1610"/>
      <c r="L5" s="1610"/>
      <c r="M5" s="1610"/>
      <c r="N5" s="1610"/>
      <c r="O5" s="1610"/>
      <c r="P5" s="1610"/>
      <c r="Q5" s="1610"/>
      <c r="R5" s="1610"/>
      <c r="S5" s="1610"/>
      <c r="T5" s="1610"/>
      <c r="U5" s="1610"/>
      <c r="V5" s="1610"/>
      <c r="W5" s="1610"/>
      <c r="X5" s="1610"/>
      <c r="Y5" s="1610"/>
      <c r="Z5" s="1610"/>
      <c r="AA5" s="1610"/>
      <c r="AB5" s="1610"/>
      <c r="AC5" s="1610"/>
      <c r="AD5" s="1610"/>
      <c r="AE5" s="1610"/>
      <c r="AF5" s="1610"/>
      <c r="AG5" s="1610"/>
      <c r="AH5" s="1610"/>
      <c r="AI5" s="1610"/>
      <c r="AJ5" s="1610"/>
      <c r="AK5" s="1006"/>
      <c r="AL5" s="1006"/>
      <c r="AM5" s="238"/>
    </row>
    <row r="6" spans="1:53" ht="8.1" customHeight="1">
      <c r="A6" s="1610" t="s">
        <v>2313</v>
      </c>
      <c r="B6" s="1610"/>
      <c r="C6" s="1610"/>
      <c r="D6" s="1610"/>
      <c r="E6" s="1610"/>
      <c r="F6" s="1610"/>
      <c r="G6" s="1610"/>
      <c r="H6" s="1610"/>
      <c r="I6" s="1610"/>
      <c r="J6" s="1610"/>
      <c r="K6" s="1610"/>
      <c r="L6" s="1610"/>
      <c r="M6" s="1610"/>
      <c r="N6" s="1610"/>
      <c r="O6" s="1610"/>
      <c r="P6" s="1610"/>
      <c r="Q6" s="1610"/>
      <c r="R6" s="1610"/>
      <c r="S6" s="1610"/>
      <c r="T6" s="1610"/>
      <c r="U6" s="1610"/>
      <c r="V6" s="1610"/>
      <c r="W6" s="1610"/>
      <c r="X6" s="1610"/>
      <c r="Y6" s="1610"/>
      <c r="Z6" s="1610"/>
      <c r="AA6" s="1610"/>
      <c r="AB6" s="1610"/>
      <c r="AC6" s="1610"/>
      <c r="AD6" s="1610"/>
      <c r="AE6" s="1610"/>
      <c r="AF6" s="1610"/>
      <c r="AG6" s="1610"/>
      <c r="AH6" s="1610"/>
      <c r="AI6" s="1610"/>
      <c r="AJ6" s="1610"/>
      <c r="AK6" s="1006"/>
      <c r="AL6" s="1006"/>
      <c r="AM6" s="238"/>
    </row>
    <row r="7" spans="1:53" ht="8.1" customHeight="1">
      <c r="A7" s="1610"/>
      <c r="B7" s="1610"/>
      <c r="C7" s="1610"/>
      <c r="D7" s="1610"/>
      <c r="E7" s="1610"/>
      <c r="F7" s="1610"/>
      <c r="G7" s="1610"/>
      <c r="H7" s="1610"/>
      <c r="I7" s="1610"/>
      <c r="J7" s="1610"/>
      <c r="K7" s="1610"/>
      <c r="L7" s="1610"/>
      <c r="M7" s="1610"/>
      <c r="N7" s="1610"/>
      <c r="O7" s="1610"/>
      <c r="P7" s="1610"/>
      <c r="Q7" s="1610"/>
      <c r="R7" s="1610"/>
      <c r="S7" s="1610"/>
      <c r="T7" s="1610"/>
      <c r="U7" s="1610"/>
      <c r="V7" s="1610"/>
      <c r="W7" s="1610"/>
      <c r="X7" s="1610"/>
      <c r="Y7" s="1610"/>
      <c r="Z7" s="1610"/>
      <c r="AA7" s="1610"/>
      <c r="AB7" s="1610"/>
      <c r="AC7" s="1610"/>
      <c r="AD7" s="1610"/>
      <c r="AE7" s="1610"/>
      <c r="AF7" s="1610"/>
      <c r="AG7" s="1610"/>
      <c r="AH7" s="1610"/>
      <c r="AI7" s="1610"/>
      <c r="AJ7" s="1610"/>
      <c r="AK7" s="1006"/>
      <c r="AL7" s="1006"/>
      <c r="AM7" s="238"/>
    </row>
    <row r="8" spans="1:53" ht="8.1" customHeight="1">
      <c r="A8" s="1610" t="s">
        <v>2</v>
      </c>
      <c r="B8" s="1610"/>
      <c r="C8" s="1610"/>
      <c r="D8" s="1610"/>
      <c r="E8" s="1610"/>
      <c r="F8" s="1610"/>
      <c r="G8" s="1610"/>
      <c r="H8" s="1610"/>
      <c r="I8" s="1610"/>
      <c r="J8" s="1610"/>
      <c r="K8" s="1610"/>
      <c r="L8" s="1610"/>
      <c r="M8" s="1610"/>
      <c r="N8" s="1610"/>
      <c r="O8" s="1610"/>
      <c r="P8" s="1610"/>
      <c r="Q8" s="1610"/>
      <c r="R8" s="1610"/>
      <c r="S8" s="1610"/>
      <c r="T8" s="1610"/>
      <c r="U8" s="1610"/>
      <c r="V8" s="1610"/>
      <c r="W8" s="1610"/>
      <c r="X8" s="1610"/>
      <c r="Y8" s="1610"/>
      <c r="Z8" s="1610"/>
      <c r="AA8" s="1610"/>
      <c r="AB8" s="1610"/>
      <c r="AC8" s="1610"/>
      <c r="AD8" s="1610"/>
      <c r="AE8" s="1610"/>
      <c r="AF8" s="1610"/>
      <c r="AG8" s="1610"/>
      <c r="AH8" s="1610"/>
      <c r="AI8" s="1610"/>
      <c r="AJ8" s="1610"/>
      <c r="AK8" s="1006"/>
      <c r="AL8" s="1006"/>
      <c r="AM8" s="238"/>
    </row>
    <row r="9" spans="1:53" ht="8.1" customHeight="1">
      <c r="A9" s="1610"/>
      <c r="B9" s="1610"/>
      <c r="C9" s="1610"/>
      <c r="D9" s="1610"/>
      <c r="E9" s="1610"/>
      <c r="F9" s="1610"/>
      <c r="G9" s="1610"/>
      <c r="H9" s="1610"/>
      <c r="I9" s="1610"/>
      <c r="J9" s="1610"/>
      <c r="K9" s="1610"/>
      <c r="L9" s="1610"/>
      <c r="M9" s="1610"/>
      <c r="N9" s="1610"/>
      <c r="O9" s="1610"/>
      <c r="P9" s="1610"/>
      <c r="Q9" s="1610"/>
      <c r="R9" s="1610"/>
      <c r="S9" s="1610"/>
      <c r="T9" s="1610"/>
      <c r="U9" s="1610"/>
      <c r="V9" s="1610"/>
      <c r="W9" s="1610"/>
      <c r="X9" s="1610"/>
      <c r="Y9" s="1610"/>
      <c r="Z9" s="1610"/>
      <c r="AA9" s="1610"/>
      <c r="AB9" s="1610"/>
      <c r="AC9" s="1610"/>
      <c r="AD9" s="1610"/>
      <c r="AE9" s="1610"/>
      <c r="AF9" s="1610"/>
      <c r="AG9" s="1610"/>
      <c r="AH9" s="1610"/>
      <c r="AI9" s="1610"/>
      <c r="AJ9" s="1610"/>
      <c r="AK9" s="1006"/>
      <c r="AL9" s="1006"/>
      <c r="AM9" s="238"/>
    </row>
    <row r="10" spans="1:53">
      <c r="A10" s="1007"/>
      <c r="B10" s="1007"/>
      <c r="C10" s="1007"/>
      <c r="D10" s="1007"/>
      <c r="E10" s="1007"/>
      <c r="F10" s="1007"/>
      <c r="G10" s="1007"/>
      <c r="H10" s="1007"/>
      <c r="I10" s="1007"/>
      <c r="J10" s="1007"/>
      <c r="K10" s="1007"/>
      <c r="L10" s="1007"/>
      <c r="M10" s="1007"/>
      <c r="N10" s="1007"/>
      <c r="O10" s="1007"/>
      <c r="P10" s="1007"/>
      <c r="Q10" s="1007"/>
      <c r="R10" s="1007"/>
      <c r="S10" s="1007"/>
      <c r="T10" s="1007"/>
      <c r="U10" s="1007"/>
      <c r="V10" s="1007"/>
      <c r="W10" s="1007"/>
      <c r="X10" s="1007"/>
      <c r="Y10" s="1615" t="str">
        <f>TEXT(第一面!AI18,"yyyy")</f>
        <v>1900</v>
      </c>
      <c r="Z10" s="1613"/>
      <c r="AA10" s="1613"/>
      <c r="AB10" s="1613"/>
      <c r="AC10" s="1610" t="s">
        <v>5</v>
      </c>
      <c r="AD10" s="1613" t="str">
        <f>第一面!AD18</f>
        <v/>
      </c>
      <c r="AE10" s="1613"/>
      <c r="AF10" s="1610" t="s">
        <v>4</v>
      </c>
      <c r="AG10" s="1613" t="str">
        <f>第一面!AF18</f>
        <v/>
      </c>
      <c r="AH10" s="1613"/>
      <c r="AI10" s="1610" t="s">
        <v>3</v>
      </c>
      <c r="AJ10" s="1007"/>
      <c r="AK10" s="1007"/>
      <c r="AL10" s="1007"/>
    </row>
    <row r="11" spans="1:53">
      <c r="A11" s="1007"/>
      <c r="B11" s="1007"/>
      <c r="C11" s="1007"/>
      <c r="D11" s="1007"/>
      <c r="E11" s="1007"/>
      <c r="F11" s="1007"/>
      <c r="G11" s="1007"/>
      <c r="H11" s="1007"/>
      <c r="I11" s="1007"/>
      <c r="J11" s="1007"/>
      <c r="K11" s="1007"/>
      <c r="L11" s="1007"/>
      <c r="M11" s="1007"/>
      <c r="N11" s="1007"/>
      <c r="O11" s="1007"/>
      <c r="P11" s="1007"/>
      <c r="Q11" s="1007"/>
      <c r="R11" s="1007"/>
      <c r="S11" s="1007"/>
      <c r="T11" s="1007"/>
      <c r="U11" s="1007"/>
      <c r="V11" s="1007"/>
      <c r="W11" s="1007"/>
      <c r="X11" s="1007"/>
      <c r="Y11" s="1614"/>
      <c r="Z11" s="1614"/>
      <c r="AA11" s="1614"/>
      <c r="AB11" s="1614"/>
      <c r="AC11" s="1610"/>
      <c r="AD11" s="1614"/>
      <c r="AE11" s="1614"/>
      <c r="AF11" s="1610"/>
      <c r="AG11" s="1614"/>
      <c r="AH11" s="1614"/>
      <c r="AI11" s="1610"/>
      <c r="AJ11" s="1007"/>
      <c r="AK11" s="1007"/>
      <c r="AL11" s="1007"/>
    </row>
    <row r="12" spans="1:53">
      <c r="A12" s="1611" t="str">
        <f>IFERROR(IF(LEFT(第三面!F4,3)="東京都","東京都",IF(FIND("県",第三面!F4,1)&gt;0,LEFT(第三面!F4,FIND("県",第三面!F4,1)),"")),"")</f>
        <v/>
      </c>
      <c r="B12" s="1611"/>
      <c r="C12" s="1611"/>
      <c r="D12" s="1611"/>
      <c r="E12" s="1611"/>
      <c r="F12" s="1611"/>
      <c r="G12" s="1611"/>
      <c r="H12" s="1611"/>
      <c r="I12" s="1611"/>
      <c r="J12" s="1611"/>
      <c r="K12" s="1611"/>
      <c r="L12" s="1611"/>
      <c r="M12" s="1610" t="s">
        <v>6</v>
      </c>
      <c r="N12" s="1610"/>
      <c r="O12" s="1610"/>
      <c r="P12" s="1610"/>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row>
    <row r="13" spans="1:53">
      <c r="A13" s="1612"/>
      <c r="B13" s="1612"/>
      <c r="C13" s="1612"/>
      <c r="D13" s="1612"/>
      <c r="E13" s="1612"/>
      <c r="F13" s="1612"/>
      <c r="G13" s="1612"/>
      <c r="H13" s="1612"/>
      <c r="I13" s="1612"/>
      <c r="J13" s="1612"/>
      <c r="K13" s="1612"/>
      <c r="L13" s="1612"/>
      <c r="M13" s="1610"/>
      <c r="N13" s="1610"/>
      <c r="O13" s="1610"/>
      <c r="P13" s="1610"/>
      <c r="Q13" s="1007"/>
      <c r="R13" s="1007"/>
      <c r="S13" s="1007"/>
      <c r="T13" s="1007"/>
      <c r="U13" s="1007"/>
      <c r="V13" s="1007"/>
      <c r="W13" s="1007"/>
      <c r="X13" s="1007"/>
      <c r="Y13" s="1007"/>
      <c r="Z13" s="1007"/>
      <c r="AA13" s="1007"/>
      <c r="AB13" s="1007"/>
      <c r="AC13" s="1007"/>
      <c r="AD13" s="1007"/>
      <c r="AE13" s="1007"/>
      <c r="AF13" s="1007"/>
      <c r="AG13" s="1007"/>
      <c r="AH13" s="1007"/>
      <c r="AI13" s="1007"/>
      <c r="AJ13" s="1007"/>
      <c r="AK13" s="1007"/>
      <c r="AL13" s="1007"/>
    </row>
    <row r="14" spans="1:53" ht="3.75" customHeight="1">
      <c r="A14" s="1007"/>
      <c r="B14" s="1007"/>
      <c r="C14" s="1007"/>
      <c r="D14" s="1564"/>
      <c r="E14" s="1564"/>
      <c r="F14" s="1564"/>
      <c r="G14" s="1564"/>
      <c r="H14" s="1564"/>
      <c r="I14" s="1007"/>
      <c r="J14" s="1007"/>
      <c r="K14" s="1007"/>
      <c r="L14" s="1007"/>
      <c r="M14" s="1007"/>
      <c r="N14" s="1007"/>
      <c r="O14" s="1007"/>
      <c r="P14" s="1007"/>
      <c r="Q14" s="1007"/>
      <c r="R14" s="1007"/>
      <c r="S14" s="1007"/>
      <c r="T14" s="1007"/>
      <c r="U14" s="1007"/>
      <c r="V14" s="1007"/>
      <c r="W14" s="1007"/>
      <c r="X14" s="1007"/>
      <c r="Y14" s="1007"/>
      <c r="Z14" s="1007"/>
      <c r="AA14" s="1007"/>
      <c r="AB14" s="1007"/>
      <c r="AC14" s="1007"/>
      <c r="AD14" s="1007"/>
      <c r="AE14" s="1007"/>
      <c r="AF14" s="1007"/>
      <c r="AG14" s="1007"/>
      <c r="AH14" s="1007"/>
      <c r="AI14" s="1007"/>
      <c r="AJ14" s="1007"/>
      <c r="AK14" s="1007"/>
      <c r="AL14" s="1007"/>
    </row>
    <row r="15" spans="1:53" ht="18" customHeight="1" thickBot="1">
      <c r="A15" s="1619" t="s">
        <v>7</v>
      </c>
      <c r="B15" s="1517"/>
      <c r="C15" s="1517"/>
      <c r="D15" s="1517"/>
      <c r="E15" s="1517"/>
      <c r="F15" s="1517"/>
      <c r="G15" s="1517"/>
      <c r="H15" s="1517"/>
      <c r="I15" s="1517"/>
      <c r="J15" s="1517"/>
      <c r="K15" s="1517"/>
      <c r="L15" s="1517"/>
      <c r="M15" s="1517"/>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c r="AL15" s="1039"/>
      <c r="AM15" s="4"/>
    </row>
    <row r="16" spans="1:53" ht="20.100000000000001" customHeight="1" thickBot="1">
      <c r="A16" s="1011"/>
      <c r="B16" s="1012"/>
      <c r="C16" s="1012"/>
      <c r="D16" s="1593" t="s">
        <v>8</v>
      </c>
      <c r="E16" s="1593"/>
      <c r="F16" s="1593"/>
      <c r="G16" s="1593"/>
      <c r="H16" s="1593"/>
      <c r="I16" s="1617" t="str">
        <f>IF(第二面!K5="","",第二面!K5)&amp;"　　"&amp;IF(AND('第二面（主）'!K5&lt;&gt;"",BA16&lt;&gt;""),'第二面（主）'!K5,"")&amp;"　　"&amp;IF(AND('第二面（主）'!K12&lt;&gt;"",BA16&lt;&gt;""),'第二面（主）'!K12,"")</f>
        <v>　　　　</v>
      </c>
      <c r="J16" s="1569"/>
      <c r="K16" s="1569"/>
      <c r="L16" s="1569"/>
      <c r="M16" s="1569"/>
      <c r="N16" s="1569"/>
      <c r="O16" s="1569"/>
      <c r="P16" s="1569"/>
      <c r="Q16" s="1569"/>
      <c r="R16" s="1569"/>
      <c r="S16" s="1569"/>
      <c r="T16" s="1569"/>
      <c r="U16" s="1569"/>
      <c r="V16" s="1569"/>
      <c r="W16" s="1569"/>
      <c r="X16" s="1569"/>
      <c r="Y16" s="1569"/>
      <c r="Z16" s="1569"/>
      <c r="AA16" s="1569"/>
      <c r="AB16" s="1569"/>
      <c r="AC16" s="1569"/>
      <c r="AD16" s="1569"/>
      <c r="AE16" s="1569"/>
      <c r="AF16" s="1569"/>
      <c r="AG16" s="1569"/>
      <c r="AH16" s="1569"/>
      <c r="AI16" s="1569"/>
      <c r="AJ16" s="1618"/>
      <c r="AK16" s="1012"/>
      <c r="AL16" s="1018"/>
      <c r="AM16" s="4"/>
      <c r="BA16" s="570"/>
    </row>
    <row r="17" spans="1:53" ht="20.100000000000001" customHeight="1">
      <c r="A17" s="1011"/>
      <c r="B17" s="1012"/>
      <c r="C17" s="1012"/>
      <c r="D17" s="1593" t="s">
        <v>9</v>
      </c>
      <c r="E17" s="1593"/>
      <c r="F17" s="1593"/>
      <c r="G17" s="1593"/>
      <c r="H17" s="1593"/>
      <c r="I17" s="1617" t="str">
        <f>LEFT(IF(第二面!K6="","",第二面!K6),3)</f>
        <v/>
      </c>
      <c r="J17" s="1569"/>
      <c r="K17" s="1569"/>
      <c r="L17" s="1569"/>
      <c r="M17" s="1569"/>
      <c r="N17" s="1013" t="s">
        <v>2250</v>
      </c>
      <c r="O17" s="1569" t="str">
        <f>RIGHT(IF(第二面!K6="","",第二面!K6),4)</f>
        <v/>
      </c>
      <c r="P17" s="1569"/>
      <c r="Q17" s="1569"/>
      <c r="R17" s="1569"/>
      <c r="S17" s="1569"/>
      <c r="T17" s="1618"/>
      <c r="U17" s="1014"/>
      <c r="V17" s="1014"/>
      <c r="W17" s="1014"/>
      <c r="X17" s="1014"/>
      <c r="Y17" s="1014"/>
      <c r="Z17" s="1014"/>
      <c r="AA17" s="1014"/>
      <c r="AB17" s="1014"/>
      <c r="AC17" s="1014"/>
      <c r="AD17" s="1014"/>
      <c r="AE17" s="1014"/>
      <c r="AF17" s="1014"/>
      <c r="AG17" s="1014"/>
      <c r="AH17" s="1012"/>
      <c r="AI17" s="1012"/>
      <c r="AJ17" s="1012"/>
      <c r="AK17" s="1012"/>
      <c r="AL17" s="1018"/>
      <c r="AM17" s="4"/>
    </row>
    <row r="18" spans="1:53" ht="20.100000000000001" customHeight="1">
      <c r="A18" s="1011"/>
      <c r="B18" s="1012"/>
      <c r="C18" s="1012"/>
      <c r="D18" s="1593" t="s">
        <v>10</v>
      </c>
      <c r="E18" s="1593"/>
      <c r="F18" s="1593"/>
      <c r="G18" s="1593"/>
      <c r="H18" s="1593"/>
      <c r="I18" s="1617" t="str">
        <f>IF(第二面!K7="","",第二面!K7)</f>
        <v/>
      </c>
      <c r="J18" s="1569"/>
      <c r="K18" s="1569"/>
      <c r="L18" s="1569"/>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618"/>
      <c r="AK18" s="1012"/>
      <c r="AL18" s="1018"/>
      <c r="AM18" s="4"/>
    </row>
    <row r="19" spans="1:53" ht="20.100000000000001" customHeight="1">
      <c r="A19" s="1011"/>
      <c r="B19" s="1012"/>
      <c r="C19" s="1012"/>
      <c r="D19" s="1593" t="s">
        <v>11</v>
      </c>
      <c r="E19" s="1593"/>
      <c r="F19" s="1593"/>
      <c r="G19" s="1593"/>
      <c r="H19" s="1593"/>
      <c r="I19" s="1594"/>
      <c r="J19" s="1571"/>
      <c r="K19" s="1571"/>
      <c r="L19" s="1571"/>
      <c r="M19" s="1571"/>
      <c r="N19" s="1066" t="s">
        <v>2249</v>
      </c>
      <c r="O19" s="1595"/>
      <c r="P19" s="1595"/>
      <c r="Q19" s="1595"/>
      <c r="R19" s="1595"/>
      <c r="S19" s="1595"/>
      <c r="T19" s="1066" t="s">
        <v>2250</v>
      </c>
      <c r="U19" s="1595"/>
      <c r="V19" s="1595"/>
      <c r="W19" s="1595"/>
      <c r="X19" s="1595"/>
      <c r="Y19" s="1595"/>
      <c r="Z19" s="1597"/>
      <c r="AA19" s="1014"/>
      <c r="AB19" s="1014"/>
      <c r="AC19" s="1014"/>
      <c r="AD19" s="1014"/>
      <c r="AE19" s="1014"/>
      <c r="AF19" s="1014"/>
      <c r="AG19" s="1014"/>
      <c r="AH19" s="1012"/>
      <c r="AI19" s="1012"/>
      <c r="AJ19" s="1012"/>
      <c r="AK19" s="1012"/>
      <c r="AL19" s="1018"/>
      <c r="AM19" s="4"/>
    </row>
    <row r="20" spans="1:53" ht="3.75" customHeight="1">
      <c r="A20" s="1011"/>
      <c r="B20" s="1012"/>
      <c r="C20" s="1012"/>
      <c r="D20" s="1012"/>
      <c r="E20" s="1012"/>
      <c r="F20" s="1012"/>
      <c r="G20" s="1012"/>
      <c r="H20" s="1012"/>
      <c r="I20" s="1012"/>
      <c r="J20" s="1012"/>
      <c r="K20" s="1012"/>
      <c r="L20" s="1012"/>
      <c r="M20" s="1012"/>
      <c r="N20" s="1012"/>
      <c r="O20" s="1012"/>
      <c r="P20" s="1012"/>
      <c r="Q20" s="1012"/>
      <c r="R20" s="1012"/>
      <c r="S20" s="1012"/>
      <c r="T20" s="1012"/>
      <c r="U20" s="1012"/>
      <c r="V20" s="1012"/>
      <c r="W20" s="1012"/>
      <c r="X20" s="1012"/>
      <c r="Y20" s="1012"/>
      <c r="Z20" s="1012"/>
      <c r="AA20" s="1012"/>
      <c r="AB20" s="1012"/>
      <c r="AC20" s="1012"/>
      <c r="AD20" s="1012"/>
      <c r="AE20" s="1012"/>
      <c r="AF20" s="1012"/>
      <c r="AG20" s="1012"/>
      <c r="AH20" s="1012"/>
      <c r="AI20" s="1012"/>
      <c r="AJ20" s="1012"/>
      <c r="AK20" s="1012"/>
      <c r="AL20" s="1018"/>
      <c r="AM20" s="4"/>
    </row>
    <row r="21" spans="1:53" ht="18" customHeight="1" thickBot="1">
      <c r="A21" s="1011" t="s">
        <v>2484</v>
      </c>
      <c r="B21" s="1012"/>
      <c r="C21" s="1012"/>
      <c r="D21" s="1012"/>
      <c r="E21" s="1012"/>
      <c r="F21" s="1012"/>
      <c r="G21" s="1012"/>
      <c r="H21" s="1012"/>
      <c r="I21" s="1012"/>
      <c r="J21" s="1012"/>
      <c r="K21" s="1012"/>
      <c r="L21" s="1012"/>
      <c r="M21" s="1012"/>
      <c r="N21" s="1012"/>
      <c r="O21" s="1012"/>
      <c r="P21" s="1012"/>
      <c r="Q21" s="1012"/>
      <c r="R21" s="1012"/>
      <c r="S21" s="1012"/>
      <c r="T21" s="1012"/>
      <c r="U21" s="1012"/>
      <c r="V21" s="1012"/>
      <c r="W21" s="1012"/>
      <c r="X21" s="1012"/>
      <c r="Y21" s="1012"/>
      <c r="Z21" s="1012"/>
      <c r="AA21" s="1012"/>
      <c r="AB21" s="1012"/>
      <c r="AC21" s="1012"/>
      <c r="AD21" s="1012"/>
      <c r="AE21" s="1012"/>
      <c r="AF21" s="1012"/>
      <c r="AG21" s="1012"/>
      <c r="AH21" s="1012"/>
      <c r="AI21" s="1012"/>
      <c r="AJ21" s="1012"/>
      <c r="AK21" s="1012"/>
      <c r="AL21" s="1018"/>
      <c r="AM21" s="4"/>
    </row>
    <row r="22" spans="1:53" ht="20.100000000000001" customHeight="1" thickBot="1">
      <c r="A22" s="1011"/>
      <c r="B22" s="1012"/>
      <c r="C22" s="1012"/>
      <c r="D22" s="1593" t="s">
        <v>8</v>
      </c>
      <c r="E22" s="1593"/>
      <c r="F22" s="1593"/>
      <c r="G22" s="1593"/>
      <c r="H22" s="1593"/>
      <c r="I22" s="1617">
        <f>IF(AND('第二面-3'!K37="未定",BA22="設計者"),第二面!K22,IF(AND('第二面-3'!K37="未定",BA22="代理者"),第二面!K12,'第二面-3'!K37))</f>
        <v>0</v>
      </c>
      <c r="J22" s="1569"/>
      <c r="K22" s="1569"/>
      <c r="L22" s="1569"/>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618"/>
      <c r="AK22" s="1012"/>
      <c r="AL22" s="1018"/>
      <c r="AM22" s="4"/>
      <c r="BA22" s="574" t="s">
        <v>3319</v>
      </c>
    </row>
    <row r="23" spans="1:53" ht="20.100000000000001" customHeight="1">
      <c r="A23" s="1011"/>
      <c r="B23" s="1012"/>
      <c r="C23" s="1012"/>
      <c r="D23" s="1519" t="s">
        <v>2251</v>
      </c>
      <c r="E23" s="1520"/>
      <c r="F23" s="1520"/>
      <c r="G23" s="1520"/>
      <c r="H23" s="1520"/>
      <c r="I23" s="1547"/>
      <c r="J23" s="1547"/>
      <c r="K23" s="1547"/>
      <c r="L23" s="1547"/>
      <c r="M23" s="1547"/>
      <c r="N23" s="1547"/>
      <c r="O23" s="1616"/>
      <c r="P23" s="1617" t="str">
        <f>IF(AND('第二面-3'!K39="",BA22="設計者"),第二面!K24,IF(AND('第二面-3'!K39="",BA22="代理者"),第二面!K14,'第二面-3'!K39))</f>
        <v/>
      </c>
      <c r="Q23" s="1569"/>
      <c r="R23" s="1569"/>
      <c r="S23" s="1569"/>
      <c r="T23" s="1569"/>
      <c r="U23" s="1569"/>
      <c r="V23" s="1569"/>
      <c r="W23" s="1569"/>
      <c r="X23" s="1569"/>
      <c r="Y23" s="1569"/>
      <c r="Z23" s="1569"/>
      <c r="AA23" s="1569"/>
      <c r="AB23" s="1569"/>
      <c r="AC23" s="1569"/>
      <c r="AD23" s="1569"/>
      <c r="AE23" s="1569"/>
      <c r="AF23" s="1569"/>
      <c r="AG23" s="1569"/>
      <c r="AH23" s="1569"/>
      <c r="AI23" s="1569"/>
      <c r="AJ23" s="1618"/>
      <c r="AK23" s="1012"/>
      <c r="AL23" s="1018"/>
      <c r="AM23" s="4"/>
    </row>
    <row r="24" spans="1:53" ht="20.100000000000001" customHeight="1">
      <c r="A24" s="1011"/>
      <c r="B24" s="1012"/>
      <c r="C24" s="1012"/>
      <c r="D24" s="1593" t="s">
        <v>2252</v>
      </c>
      <c r="E24" s="1593"/>
      <c r="F24" s="1593"/>
      <c r="G24" s="1593"/>
      <c r="H24" s="1593"/>
      <c r="I24" s="1617" t="str">
        <f>LEFT(IF(AND('第二面-3'!K40="",BA22="設計者"),第二面!K25,IF(AND('第二面-3'!K40="",BA22="代理者"),第二面!K15,'第二面-3'!K40)),3)</f>
        <v/>
      </c>
      <c r="J24" s="1569"/>
      <c r="K24" s="1569"/>
      <c r="L24" s="1569"/>
      <c r="M24" s="1569"/>
      <c r="N24" s="1013" t="s">
        <v>2250</v>
      </c>
      <c r="O24" s="1569" t="str">
        <f>RIGHT(IF(AND('第二面-3'!K40="",BA22="設計者"),第二面!K25,IF(AND('第二面-3'!K40="",BA22="代理者"),第二面!K15,'第二面-3'!K40)),4)</f>
        <v/>
      </c>
      <c r="P24" s="1569"/>
      <c r="Q24" s="1569"/>
      <c r="R24" s="1569"/>
      <c r="S24" s="1569"/>
      <c r="T24" s="1618"/>
      <c r="U24" s="1014"/>
      <c r="V24" s="1014"/>
      <c r="W24" s="1014"/>
      <c r="X24" s="1014"/>
      <c r="Y24" s="1014"/>
      <c r="Z24" s="1014"/>
      <c r="AA24" s="1014"/>
      <c r="AB24" s="1014"/>
      <c r="AC24" s="1014"/>
      <c r="AD24" s="1014"/>
      <c r="AE24" s="1014"/>
      <c r="AF24" s="1014"/>
      <c r="AG24" s="1014"/>
      <c r="AH24" s="1012"/>
      <c r="AI24" s="1012"/>
      <c r="AJ24" s="1012"/>
      <c r="AK24" s="1012"/>
      <c r="AL24" s="1018"/>
      <c r="AM24" s="4"/>
    </row>
    <row r="25" spans="1:53" ht="20.100000000000001" customHeight="1">
      <c r="A25" s="1011"/>
      <c r="B25" s="1012"/>
      <c r="C25" s="1012"/>
      <c r="D25" s="1593" t="s">
        <v>2253</v>
      </c>
      <c r="E25" s="1593"/>
      <c r="F25" s="1593"/>
      <c r="G25" s="1593"/>
      <c r="H25" s="1593"/>
      <c r="I25" s="1617" t="str">
        <f>IF(AND('第二面-3'!K41="",BA22="設計者"),第二面!K26,IF(AND('第二面-3'!K41="",BA22="代理者"),第二面!K16,'第二面-3'!K41))</f>
        <v/>
      </c>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618"/>
      <c r="AK25" s="1012"/>
      <c r="AL25" s="1018"/>
      <c r="AM25" s="4"/>
    </row>
    <row r="26" spans="1:53" ht="20.100000000000001" customHeight="1">
      <c r="A26" s="1011"/>
      <c r="B26" s="1012"/>
      <c r="C26" s="1012"/>
      <c r="D26" s="1593" t="s">
        <v>11</v>
      </c>
      <c r="E26" s="1593"/>
      <c r="F26" s="1593"/>
      <c r="G26" s="1593"/>
      <c r="H26" s="1593"/>
      <c r="I26" s="1594"/>
      <c r="J26" s="1571"/>
      <c r="K26" s="1571"/>
      <c r="L26" s="1571"/>
      <c r="M26" s="1571"/>
      <c r="N26" s="1066" t="s">
        <v>2249</v>
      </c>
      <c r="O26" s="1595"/>
      <c r="P26" s="1595"/>
      <c r="Q26" s="1595"/>
      <c r="R26" s="1595"/>
      <c r="S26" s="1595"/>
      <c r="T26" s="1066" t="s">
        <v>2250</v>
      </c>
      <c r="U26" s="1595"/>
      <c r="V26" s="1595"/>
      <c r="W26" s="1595"/>
      <c r="X26" s="1595"/>
      <c r="Y26" s="1595"/>
      <c r="Z26" s="1597"/>
      <c r="AA26" s="1014"/>
      <c r="AB26" s="1014"/>
      <c r="AC26" s="1014"/>
      <c r="AD26" s="1014"/>
      <c r="AE26" s="1014"/>
      <c r="AF26" s="1014"/>
      <c r="AG26" s="1014"/>
      <c r="AH26" s="1012"/>
      <c r="AI26" s="1012"/>
      <c r="AJ26" s="1012"/>
      <c r="AK26" s="1012"/>
      <c r="AL26" s="1018"/>
      <c r="AM26" s="4"/>
    </row>
    <row r="27" spans="1:53" ht="20.100000000000001" customHeight="1">
      <c r="A27" s="1011"/>
      <c r="B27" s="1012"/>
      <c r="C27" s="1012"/>
      <c r="D27" s="1519" t="s">
        <v>2480</v>
      </c>
      <c r="E27" s="1520"/>
      <c r="F27" s="1520"/>
      <c r="G27" s="1520"/>
      <c r="H27" s="1520"/>
      <c r="I27" s="1520"/>
      <c r="J27" s="1520"/>
      <c r="K27" s="1546"/>
      <c r="L27" s="1540"/>
      <c r="M27" s="1540"/>
      <c r="N27" s="1540"/>
      <c r="O27" s="1540"/>
      <c r="P27" s="1540"/>
      <c r="Q27" s="1540"/>
      <c r="R27" s="1540"/>
      <c r="S27" s="1540"/>
      <c r="T27" s="1540"/>
      <c r="U27" s="1540"/>
      <c r="V27" s="1540"/>
      <c r="W27" s="1540"/>
      <c r="X27" s="1540"/>
      <c r="Y27" s="1540"/>
      <c r="Z27" s="1540"/>
      <c r="AA27" s="1540"/>
      <c r="AB27" s="1540"/>
      <c r="AC27" s="1540"/>
      <c r="AD27" s="1540"/>
      <c r="AE27" s="1540"/>
      <c r="AF27" s="1540"/>
      <c r="AG27" s="1540"/>
      <c r="AH27" s="1540"/>
      <c r="AI27" s="1540"/>
      <c r="AJ27" s="1598"/>
      <c r="AK27" s="1012"/>
      <c r="AL27" s="1018"/>
      <c r="AM27" s="4"/>
    </row>
    <row r="28" spans="1:53" ht="20.100000000000001" customHeight="1">
      <c r="A28" s="1011"/>
      <c r="B28" s="1012"/>
      <c r="C28" s="1012"/>
      <c r="D28" s="1519" t="s">
        <v>2481</v>
      </c>
      <c r="E28" s="1520"/>
      <c r="F28" s="1520"/>
      <c r="G28" s="1520"/>
      <c r="H28" s="1520"/>
      <c r="I28" s="1520"/>
      <c r="J28" s="1527"/>
      <c r="K28" s="1594"/>
      <c r="L28" s="1571"/>
      <c r="M28" s="1571"/>
      <c r="N28" s="1571"/>
      <c r="O28" s="1571"/>
      <c r="P28" s="1066" t="s">
        <v>2249</v>
      </c>
      <c r="Q28" s="1571"/>
      <c r="R28" s="1571"/>
      <c r="S28" s="1571"/>
      <c r="T28" s="1571"/>
      <c r="U28" s="1571"/>
      <c r="V28" s="1066" t="s">
        <v>2250</v>
      </c>
      <c r="W28" s="1571"/>
      <c r="X28" s="1571"/>
      <c r="Y28" s="1571"/>
      <c r="Z28" s="1571"/>
      <c r="AA28" s="1571"/>
      <c r="AB28" s="1572"/>
      <c r="AC28" s="1022"/>
      <c r="AD28" s="1022"/>
      <c r="AE28" s="1022"/>
      <c r="AF28" s="1022"/>
      <c r="AG28" s="1022"/>
      <c r="AH28" s="1022"/>
      <c r="AI28" s="1022"/>
      <c r="AJ28" s="1022"/>
      <c r="AK28" s="1012"/>
      <c r="AL28" s="1018"/>
      <c r="AM28" s="4"/>
    </row>
    <row r="29" spans="1:53" ht="3.6" customHeight="1">
      <c r="A29" s="1011"/>
      <c r="B29" s="1012"/>
      <c r="C29" s="1012"/>
      <c r="D29" s="1012"/>
      <c r="E29" s="1012"/>
      <c r="F29" s="1012"/>
      <c r="G29" s="1012"/>
      <c r="H29" s="1012"/>
      <c r="I29" s="1012"/>
      <c r="J29" s="1012"/>
      <c r="K29" s="1012"/>
      <c r="L29" s="1012"/>
      <c r="M29" s="1012"/>
      <c r="N29" s="1012"/>
      <c r="O29" s="1012"/>
      <c r="P29" s="1012"/>
      <c r="Q29" s="1012"/>
      <c r="R29" s="1012"/>
      <c r="S29" s="1012"/>
      <c r="T29" s="1012"/>
      <c r="U29" s="1012"/>
      <c r="V29" s="1012"/>
      <c r="W29" s="1012"/>
      <c r="X29" s="1012"/>
      <c r="Y29" s="1012"/>
      <c r="Z29" s="1012"/>
      <c r="AA29" s="1012"/>
      <c r="AB29" s="1012"/>
      <c r="AC29" s="1012"/>
      <c r="AD29" s="1012"/>
      <c r="AE29" s="1012"/>
      <c r="AF29" s="1012"/>
      <c r="AG29" s="1012"/>
      <c r="AH29" s="1012"/>
      <c r="AI29" s="1012"/>
      <c r="AJ29" s="1012"/>
      <c r="AK29" s="1012"/>
      <c r="AL29" s="1018"/>
      <c r="AM29" s="4"/>
    </row>
    <row r="30" spans="1:53" ht="18" customHeight="1">
      <c r="A30" s="1011" t="s">
        <v>2485</v>
      </c>
      <c r="B30" s="1012"/>
      <c r="C30" s="1012"/>
      <c r="D30" s="1012"/>
      <c r="E30" s="1012"/>
      <c r="F30" s="1012"/>
      <c r="G30" s="1012"/>
      <c r="H30" s="1012"/>
      <c r="I30" s="1012"/>
      <c r="J30" s="1012"/>
      <c r="K30" s="1012"/>
      <c r="L30" s="1012"/>
      <c r="M30" s="1012"/>
      <c r="N30" s="1012"/>
      <c r="O30" s="1012"/>
      <c r="P30" s="1012"/>
      <c r="Q30" s="1012"/>
      <c r="R30" s="1012"/>
      <c r="S30" s="1012"/>
      <c r="T30" s="1012"/>
      <c r="U30" s="1012"/>
      <c r="V30" s="1012"/>
      <c r="W30" s="1012"/>
      <c r="X30" s="1012"/>
      <c r="Y30" s="1012"/>
      <c r="Z30" s="1012"/>
      <c r="AA30" s="1012"/>
      <c r="AB30" s="1012"/>
      <c r="AC30" s="1012"/>
      <c r="AD30" s="1012"/>
      <c r="AE30" s="1012"/>
      <c r="AF30" s="1012"/>
      <c r="AG30" s="1012"/>
      <c r="AH30" s="1012"/>
      <c r="AI30" s="1012"/>
      <c r="AJ30" s="1012"/>
      <c r="AK30" s="1012"/>
      <c r="AL30" s="1018"/>
      <c r="AM30" s="4"/>
    </row>
    <row r="31" spans="1:53" ht="20.100000000000001" customHeight="1">
      <c r="A31" s="1011"/>
      <c r="B31" s="1012"/>
      <c r="C31" s="1012"/>
      <c r="D31" s="1593" t="s">
        <v>8</v>
      </c>
      <c r="E31" s="1593"/>
      <c r="F31" s="1593"/>
      <c r="G31" s="1593"/>
      <c r="H31" s="1593"/>
      <c r="I31" s="1617" t="str">
        <f>IF('第二面-3'!K4="","",'第二面-3'!K4)</f>
        <v/>
      </c>
      <c r="J31" s="1569"/>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618"/>
      <c r="AK31" s="1012"/>
      <c r="AL31" s="1018"/>
      <c r="AM31" s="4"/>
    </row>
    <row r="32" spans="1:53" ht="20.100000000000001" customHeight="1">
      <c r="A32" s="1011"/>
      <c r="B32" s="1012"/>
      <c r="C32" s="1012"/>
      <c r="D32" s="1519" t="s">
        <v>2254</v>
      </c>
      <c r="E32" s="1520"/>
      <c r="F32" s="1520"/>
      <c r="G32" s="1520"/>
      <c r="H32" s="1520"/>
      <c r="I32" s="1520"/>
      <c r="J32" s="1520"/>
      <c r="K32" s="1520"/>
      <c r="L32" s="1520"/>
      <c r="M32" s="1520"/>
      <c r="N32" s="1520"/>
      <c r="O32" s="1527"/>
      <c r="P32" s="1617" t="str">
        <f>IF('第二面-3'!K6="","",'第二面-3'!K6)</f>
        <v/>
      </c>
      <c r="Q32" s="1569"/>
      <c r="R32" s="1569"/>
      <c r="S32" s="1569"/>
      <c r="T32" s="1569"/>
      <c r="U32" s="1569"/>
      <c r="V32" s="1569"/>
      <c r="W32" s="1569"/>
      <c r="X32" s="1569"/>
      <c r="Y32" s="1569"/>
      <c r="Z32" s="1569"/>
      <c r="AA32" s="1569"/>
      <c r="AB32" s="1569"/>
      <c r="AC32" s="1569"/>
      <c r="AD32" s="1569"/>
      <c r="AE32" s="1569"/>
      <c r="AF32" s="1569"/>
      <c r="AG32" s="1569"/>
      <c r="AH32" s="1569"/>
      <c r="AI32" s="1569"/>
      <c r="AJ32" s="1618"/>
      <c r="AK32" s="1012"/>
      <c r="AL32" s="1018"/>
      <c r="AM32" s="4"/>
    </row>
    <row r="33" spans="1:39" ht="20.100000000000001" customHeight="1">
      <c r="A33" s="1011"/>
      <c r="B33" s="1012"/>
      <c r="C33" s="1012"/>
      <c r="D33" s="1593" t="s">
        <v>9</v>
      </c>
      <c r="E33" s="1593"/>
      <c r="F33" s="1593"/>
      <c r="G33" s="1593"/>
      <c r="H33" s="1593"/>
      <c r="I33" s="1617" t="str">
        <f>LEFT(IF('第二面-3'!K7="","",'第二面-3'!K7),3)</f>
        <v/>
      </c>
      <c r="J33" s="1569"/>
      <c r="K33" s="1569"/>
      <c r="L33" s="1569"/>
      <c r="M33" s="1569"/>
      <c r="N33" s="1013" t="s">
        <v>2250</v>
      </c>
      <c r="O33" s="1569" t="str">
        <f>RIGHT(IF('第二面-3'!K7="","",'第二面-3'!K7),4)</f>
        <v/>
      </c>
      <c r="P33" s="1569"/>
      <c r="Q33" s="1569"/>
      <c r="R33" s="1569"/>
      <c r="S33" s="1569"/>
      <c r="T33" s="1618"/>
      <c r="U33" s="1014"/>
      <c r="V33" s="1014"/>
      <c r="W33" s="1014"/>
      <c r="X33" s="1014"/>
      <c r="Y33" s="1014"/>
      <c r="Z33" s="1014"/>
      <c r="AA33" s="1014"/>
      <c r="AB33" s="1014"/>
      <c r="AC33" s="1014"/>
      <c r="AD33" s="1014"/>
      <c r="AE33" s="1014"/>
      <c r="AF33" s="1014"/>
      <c r="AG33" s="1014"/>
      <c r="AH33" s="1012"/>
      <c r="AI33" s="1012"/>
      <c r="AJ33" s="1012"/>
      <c r="AK33" s="1012"/>
      <c r="AL33" s="1018"/>
      <c r="AM33" s="4"/>
    </row>
    <row r="34" spans="1:39" ht="20.100000000000001" customHeight="1">
      <c r="A34" s="1011"/>
      <c r="B34" s="1012"/>
      <c r="C34" s="1012"/>
      <c r="D34" s="1593" t="s">
        <v>2253</v>
      </c>
      <c r="E34" s="1593"/>
      <c r="F34" s="1593"/>
      <c r="G34" s="1593"/>
      <c r="H34" s="1593"/>
      <c r="I34" s="1617" t="str">
        <f>IF('第二面-3'!K8="","",'第二面-3'!K8)</f>
        <v/>
      </c>
      <c r="J34" s="1569"/>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618"/>
      <c r="AK34" s="1012"/>
      <c r="AL34" s="1018"/>
      <c r="AM34" s="4"/>
    </row>
    <row r="35" spans="1:39" ht="20.100000000000001" customHeight="1">
      <c r="A35" s="1011"/>
      <c r="B35" s="1012"/>
      <c r="C35" s="1012"/>
      <c r="D35" s="1593" t="s">
        <v>11</v>
      </c>
      <c r="E35" s="1593"/>
      <c r="F35" s="1593"/>
      <c r="G35" s="1593"/>
      <c r="H35" s="1593"/>
      <c r="I35" s="1594"/>
      <c r="J35" s="1571"/>
      <c r="K35" s="1571"/>
      <c r="L35" s="1571"/>
      <c r="M35" s="1571"/>
      <c r="N35" s="1066" t="s">
        <v>2249</v>
      </c>
      <c r="O35" s="1595"/>
      <c r="P35" s="1595"/>
      <c r="Q35" s="1595"/>
      <c r="R35" s="1595"/>
      <c r="S35" s="1595"/>
      <c r="T35" s="1066" t="s">
        <v>2250</v>
      </c>
      <c r="U35" s="1595"/>
      <c r="V35" s="1595"/>
      <c r="W35" s="1595"/>
      <c r="X35" s="1595"/>
      <c r="Y35" s="1595"/>
      <c r="Z35" s="1597"/>
      <c r="AA35" s="1014"/>
      <c r="AB35" s="1014"/>
      <c r="AC35" s="1014"/>
      <c r="AD35" s="1014"/>
      <c r="AE35" s="1014"/>
      <c r="AF35" s="1014"/>
      <c r="AG35" s="1014"/>
      <c r="AH35" s="1012"/>
      <c r="AI35" s="1012"/>
      <c r="AJ35" s="1012"/>
      <c r="AK35" s="1012"/>
      <c r="AL35" s="1018"/>
      <c r="AM35" s="4"/>
    </row>
    <row r="36" spans="1:39" ht="3.75" customHeight="1">
      <c r="A36" s="1011"/>
      <c r="B36" s="1012"/>
      <c r="C36" s="1012"/>
      <c r="D36" s="1012"/>
      <c r="E36" s="1012"/>
      <c r="F36" s="1012"/>
      <c r="G36" s="1012"/>
      <c r="H36" s="1012"/>
      <c r="I36" s="1012"/>
      <c r="J36" s="1012"/>
      <c r="K36" s="1012"/>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1012"/>
      <c r="AI36" s="1012"/>
      <c r="AJ36" s="1012"/>
      <c r="AK36" s="1012"/>
      <c r="AL36" s="1018"/>
      <c r="AM36" s="4"/>
    </row>
    <row r="37" spans="1:39" ht="18" customHeight="1">
      <c r="A37" s="1565" t="s">
        <v>12</v>
      </c>
      <c r="B37" s="1564"/>
      <c r="C37" s="1564"/>
      <c r="D37" s="1564"/>
      <c r="E37" s="1564"/>
      <c r="F37" s="1564"/>
      <c r="G37" s="1564"/>
      <c r="H37" s="1564"/>
      <c r="I37" s="1564"/>
      <c r="J37" s="1564"/>
      <c r="K37" s="1564"/>
      <c r="L37" s="1564"/>
      <c r="M37" s="1564"/>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8"/>
      <c r="AM37" s="4"/>
    </row>
    <row r="38" spans="1:39" ht="24.6" customHeight="1">
      <c r="A38" s="1011"/>
      <c r="B38" s="1012"/>
      <c r="C38" s="1018"/>
      <c r="D38" s="1519" t="s">
        <v>13</v>
      </c>
      <c r="E38" s="1520"/>
      <c r="F38" s="1520"/>
      <c r="G38" s="1520"/>
      <c r="H38" s="1520"/>
      <c r="I38" s="1520"/>
      <c r="J38" s="1520"/>
      <c r="K38" s="1527"/>
      <c r="L38" s="1596"/>
      <c r="M38" s="1550"/>
      <c r="N38" s="1550"/>
      <c r="O38" s="1550" t="s">
        <v>16</v>
      </c>
      <c r="P38" s="1550"/>
      <c r="Q38" s="1660"/>
      <c r="R38" s="1660"/>
      <c r="S38" s="1660"/>
      <c r="T38" s="1660"/>
      <c r="U38" s="1660"/>
      <c r="V38" s="1660"/>
      <c r="W38" s="1660"/>
      <c r="X38" s="1660"/>
      <c r="Y38" s="1660"/>
      <c r="Z38" s="1660"/>
      <c r="AA38" s="1660"/>
      <c r="AB38" s="1660"/>
      <c r="AC38" s="1660"/>
      <c r="AD38" s="1550" t="s">
        <v>17</v>
      </c>
      <c r="AE38" s="1659"/>
      <c r="AF38" s="1012"/>
      <c r="AG38" s="1012"/>
      <c r="AH38" s="1012"/>
      <c r="AI38" s="1012"/>
      <c r="AJ38" s="1012"/>
      <c r="AK38" s="1012"/>
      <c r="AL38" s="1018"/>
      <c r="AM38" s="4"/>
    </row>
    <row r="39" spans="1:39" ht="20.100000000000001" customHeight="1">
      <c r="A39" s="1011"/>
      <c r="B39" s="1012"/>
      <c r="C39" s="1018"/>
      <c r="D39" s="1524" t="s">
        <v>14</v>
      </c>
      <c r="E39" s="1525"/>
      <c r="F39" s="1525"/>
      <c r="G39" s="1525"/>
      <c r="H39" s="1525"/>
      <c r="I39" s="1525"/>
      <c r="J39" s="1525"/>
      <c r="K39" s="1526"/>
      <c r="L39" s="1012"/>
      <c r="M39" s="1012"/>
      <c r="N39" s="1563"/>
      <c r="O39" s="1563"/>
      <c r="P39" s="1563"/>
      <c r="Q39" s="1563"/>
      <c r="R39" s="1012" t="s">
        <v>18</v>
      </c>
      <c r="S39" s="1600"/>
      <c r="T39" s="1600"/>
      <c r="U39" s="1600"/>
      <c r="V39" s="1600"/>
      <c r="W39" s="1012" t="s">
        <v>4</v>
      </c>
      <c r="X39" s="1600"/>
      <c r="Y39" s="1600"/>
      <c r="Z39" s="1600"/>
      <c r="AA39" s="1600"/>
      <c r="AB39" s="1012" t="s">
        <v>3</v>
      </c>
      <c r="AC39" s="1029"/>
      <c r="AD39" s="1029"/>
      <c r="AE39" s="1030"/>
      <c r="AF39" s="1012"/>
      <c r="AG39" s="1012"/>
      <c r="AH39" s="1012"/>
      <c r="AI39" s="1012"/>
      <c r="AJ39" s="1012"/>
      <c r="AK39" s="1012"/>
      <c r="AL39" s="1018"/>
      <c r="AM39" s="4"/>
    </row>
    <row r="40" spans="1:39" ht="20.100000000000001" customHeight="1">
      <c r="A40" s="1011"/>
      <c r="B40" s="1012"/>
      <c r="C40" s="1018"/>
      <c r="D40" s="1519" t="s">
        <v>15</v>
      </c>
      <c r="E40" s="1520"/>
      <c r="F40" s="1520"/>
      <c r="G40" s="1520"/>
      <c r="H40" s="1520"/>
      <c r="I40" s="1520"/>
      <c r="J40" s="1520"/>
      <c r="K40" s="1527"/>
      <c r="L40" s="1617" t="s">
        <v>4465</v>
      </c>
      <c r="M40" s="1569"/>
      <c r="N40" s="1569"/>
      <c r="O40" s="1569"/>
      <c r="P40" s="1569"/>
      <c r="Q40" s="1569"/>
      <c r="R40" s="1569"/>
      <c r="S40" s="1569"/>
      <c r="T40" s="1569"/>
      <c r="U40" s="1569"/>
      <c r="V40" s="1569"/>
      <c r="W40" s="1569"/>
      <c r="X40" s="1569"/>
      <c r="Y40" s="1569"/>
      <c r="Z40" s="1569"/>
      <c r="AA40" s="1569"/>
      <c r="AB40" s="1569"/>
      <c r="AC40" s="1569"/>
      <c r="AD40" s="1569"/>
      <c r="AE40" s="1618"/>
      <c r="AF40" s="1014"/>
      <c r="AG40" s="1014"/>
      <c r="AH40" s="1012"/>
      <c r="AI40" s="1012"/>
      <c r="AJ40" s="1012"/>
      <c r="AK40" s="1012"/>
      <c r="AL40" s="1018"/>
      <c r="AM40" s="4"/>
    </row>
    <row r="41" spans="1:39" ht="3.75" customHeight="1">
      <c r="A41" s="1011"/>
      <c r="B41" s="1012"/>
      <c r="C41" s="1012"/>
      <c r="D41" s="1012"/>
      <c r="E41" s="1012"/>
      <c r="F41" s="1012"/>
      <c r="G41" s="1012"/>
      <c r="H41" s="1012"/>
      <c r="I41" s="1012"/>
      <c r="J41" s="1012"/>
      <c r="K41" s="1012"/>
      <c r="L41" s="1012"/>
      <c r="M41" s="1012"/>
      <c r="N41" s="1012"/>
      <c r="O41" s="1012"/>
      <c r="P41" s="1012"/>
      <c r="Q41" s="1012"/>
      <c r="R41" s="1012"/>
      <c r="S41" s="1012"/>
      <c r="T41" s="1012"/>
      <c r="U41" s="1012"/>
      <c r="V41" s="1012"/>
      <c r="W41" s="1012"/>
      <c r="X41" s="1012"/>
      <c r="Y41" s="1012"/>
      <c r="Z41" s="1012"/>
      <c r="AA41" s="1012"/>
      <c r="AB41" s="1012"/>
      <c r="AC41" s="1012"/>
      <c r="AD41" s="1012"/>
      <c r="AE41" s="1012"/>
      <c r="AF41" s="1012"/>
      <c r="AG41" s="1012"/>
      <c r="AH41" s="1012"/>
      <c r="AI41" s="1012"/>
      <c r="AJ41" s="1012"/>
      <c r="AK41" s="1012"/>
      <c r="AL41" s="1018"/>
      <c r="AM41" s="4"/>
    </row>
    <row r="42" spans="1:39" ht="18" customHeight="1">
      <c r="A42" s="1565" t="s">
        <v>21</v>
      </c>
      <c r="B42" s="1564"/>
      <c r="C42" s="1564"/>
      <c r="D42" s="1564"/>
      <c r="E42" s="1564"/>
      <c r="F42" s="1564"/>
      <c r="G42" s="1564"/>
      <c r="H42" s="1564"/>
      <c r="I42" s="1564"/>
      <c r="J42" s="1564"/>
      <c r="K42" s="1564"/>
      <c r="L42" s="1564"/>
      <c r="M42" s="1564"/>
      <c r="N42" s="1012"/>
      <c r="O42" s="1012"/>
      <c r="P42" s="1012"/>
      <c r="Q42" s="1012"/>
      <c r="R42" s="1012"/>
      <c r="S42" s="1012"/>
      <c r="T42" s="1012"/>
      <c r="U42" s="1012"/>
      <c r="V42" s="1012"/>
      <c r="W42" s="1012"/>
      <c r="X42" s="1012"/>
      <c r="Y42" s="1012"/>
      <c r="Z42" s="1012"/>
      <c r="AA42" s="1012"/>
      <c r="AB42" s="1012"/>
      <c r="AC42" s="1012"/>
      <c r="AD42" s="1012"/>
      <c r="AE42" s="1012"/>
      <c r="AF42" s="1012"/>
      <c r="AG42" s="1012"/>
      <c r="AH42" s="1012"/>
      <c r="AI42" s="1012"/>
      <c r="AJ42" s="1012"/>
      <c r="AK42" s="1012"/>
      <c r="AL42" s="1018"/>
      <c r="AM42" s="4"/>
    </row>
    <row r="43" spans="1:39" ht="20.100000000000001" customHeight="1">
      <c r="A43" s="1011"/>
      <c r="B43" s="1012"/>
      <c r="C43" s="1012"/>
      <c r="D43" s="1570" t="s">
        <v>8</v>
      </c>
      <c r="E43" s="1570"/>
      <c r="F43" s="1570"/>
      <c r="G43" s="1570"/>
      <c r="H43" s="1570"/>
      <c r="I43" s="1599"/>
      <c r="J43" s="1600"/>
      <c r="K43" s="1600"/>
      <c r="L43" s="1600"/>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1"/>
      <c r="AK43" s="1012"/>
      <c r="AL43" s="1018"/>
      <c r="AM43" s="4"/>
    </row>
    <row r="44" spans="1:39" ht="20.100000000000001" customHeight="1">
      <c r="A44" s="1011"/>
      <c r="B44" s="1012"/>
      <c r="C44" s="1012"/>
      <c r="D44" s="1570" t="s">
        <v>2255</v>
      </c>
      <c r="E44" s="1570"/>
      <c r="F44" s="1570"/>
      <c r="G44" s="1570"/>
      <c r="H44" s="1570"/>
      <c r="I44" s="1599"/>
      <c r="J44" s="1600"/>
      <c r="K44" s="1600"/>
      <c r="L44" s="1600"/>
      <c r="M44" s="1600"/>
      <c r="N44" s="1600"/>
      <c r="O44" s="1600"/>
      <c r="P44" s="1600"/>
      <c r="Q44" s="1600"/>
      <c r="R44" s="1600"/>
      <c r="S44" s="1600"/>
      <c r="T44" s="1600"/>
      <c r="U44" s="1600"/>
      <c r="V44" s="1600"/>
      <c r="W44" s="1600"/>
      <c r="X44" s="1600"/>
      <c r="Y44" s="1600"/>
      <c r="Z44" s="1600"/>
      <c r="AA44" s="1600"/>
      <c r="AB44" s="1600"/>
      <c r="AC44" s="1600"/>
      <c r="AD44" s="1600"/>
      <c r="AE44" s="1600"/>
      <c r="AF44" s="1600"/>
      <c r="AG44" s="1600"/>
      <c r="AH44" s="1600"/>
      <c r="AI44" s="1600"/>
      <c r="AJ44" s="1601"/>
      <c r="AK44" s="1012"/>
      <c r="AL44" s="1018"/>
      <c r="AM44" s="4"/>
    </row>
    <row r="45" spans="1:39" ht="20.100000000000001" customHeight="1">
      <c r="A45" s="1011"/>
      <c r="B45" s="1012"/>
      <c r="C45" s="1012"/>
      <c r="D45" s="1570" t="s">
        <v>9</v>
      </c>
      <c r="E45" s="1570"/>
      <c r="F45" s="1570"/>
      <c r="G45" s="1570"/>
      <c r="H45" s="1570"/>
      <c r="I45" s="1599"/>
      <c r="J45" s="1600"/>
      <c r="K45" s="1600"/>
      <c r="L45" s="1600"/>
      <c r="M45" s="1600"/>
      <c r="N45" s="1013" t="s">
        <v>2250</v>
      </c>
      <c r="O45" s="1600"/>
      <c r="P45" s="1600"/>
      <c r="Q45" s="1600"/>
      <c r="R45" s="1600"/>
      <c r="S45" s="1600"/>
      <c r="T45" s="1601"/>
      <c r="U45" s="1014"/>
      <c r="V45" s="1014"/>
      <c r="W45" s="1014"/>
      <c r="X45" s="1014"/>
      <c r="Y45" s="1014"/>
      <c r="Z45" s="1014"/>
      <c r="AA45" s="1014"/>
      <c r="AB45" s="1014"/>
      <c r="AC45" s="1014"/>
      <c r="AD45" s="1014"/>
      <c r="AE45" s="1014"/>
      <c r="AF45" s="1014"/>
      <c r="AG45" s="1014"/>
      <c r="AH45" s="1012"/>
      <c r="AI45" s="1012"/>
      <c r="AJ45" s="1012"/>
      <c r="AK45" s="1012"/>
      <c r="AL45" s="1018"/>
      <c r="AM45" s="4"/>
    </row>
    <row r="46" spans="1:39" ht="20.100000000000001" customHeight="1">
      <c r="A46" s="1011"/>
      <c r="B46" s="1012"/>
      <c r="C46" s="1012"/>
      <c r="D46" s="1570" t="s">
        <v>2253</v>
      </c>
      <c r="E46" s="1570"/>
      <c r="F46" s="1570"/>
      <c r="G46" s="1570"/>
      <c r="H46" s="1570"/>
      <c r="I46" s="1599"/>
      <c r="J46" s="1600"/>
      <c r="K46" s="1600"/>
      <c r="L46" s="1600"/>
      <c r="M46" s="1600"/>
      <c r="N46" s="1600"/>
      <c r="O46" s="1600"/>
      <c r="P46" s="1600"/>
      <c r="Q46" s="1600"/>
      <c r="R46" s="1600"/>
      <c r="S46" s="1600"/>
      <c r="T46" s="1600"/>
      <c r="U46" s="1600"/>
      <c r="V46" s="1600"/>
      <c r="W46" s="1600"/>
      <c r="X46" s="1600"/>
      <c r="Y46" s="1600"/>
      <c r="Z46" s="1600"/>
      <c r="AA46" s="1600"/>
      <c r="AB46" s="1600"/>
      <c r="AC46" s="1600"/>
      <c r="AD46" s="1600"/>
      <c r="AE46" s="1600"/>
      <c r="AF46" s="1600"/>
      <c r="AG46" s="1600"/>
      <c r="AH46" s="1600"/>
      <c r="AI46" s="1600"/>
      <c r="AJ46" s="1601"/>
      <c r="AK46" s="1012"/>
      <c r="AL46" s="1018"/>
      <c r="AM46" s="4"/>
    </row>
    <row r="47" spans="1:39" ht="20.100000000000001" customHeight="1">
      <c r="A47" s="1011"/>
      <c r="B47" s="1012"/>
      <c r="C47" s="1012"/>
      <c r="D47" s="1570" t="s">
        <v>11</v>
      </c>
      <c r="E47" s="1570"/>
      <c r="F47" s="1570"/>
      <c r="G47" s="1570"/>
      <c r="H47" s="1570"/>
      <c r="I47" s="1594"/>
      <c r="J47" s="1571"/>
      <c r="K47" s="1571"/>
      <c r="L47" s="1571"/>
      <c r="M47" s="1571"/>
      <c r="N47" s="1066" t="s">
        <v>2249</v>
      </c>
      <c r="O47" s="1595"/>
      <c r="P47" s="1595"/>
      <c r="Q47" s="1595"/>
      <c r="R47" s="1595"/>
      <c r="S47" s="1595"/>
      <c r="T47" s="1066" t="s">
        <v>2250</v>
      </c>
      <c r="U47" s="1595"/>
      <c r="V47" s="1595"/>
      <c r="W47" s="1595"/>
      <c r="X47" s="1595"/>
      <c r="Y47" s="1595"/>
      <c r="Z47" s="1597"/>
      <c r="AA47" s="1014"/>
      <c r="AB47" s="1014"/>
      <c r="AC47" s="1014"/>
      <c r="AD47" s="1014"/>
      <c r="AE47" s="1014"/>
      <c r="AF47" s="1014"/>
      <c r="AG47" s="1014"/>
      <c r="AH47" s="1012"/>
      <c r="AI47" s="1012"/>
      <c r="AJ47" s="1012"/>
      <c r="AK47" s="1012"/>
      <c r="AL47" s="1018"/>
      <c r="AM47" s="4"/>
    </row>
    <row r="48" spans="1:39" ht="20.100000000000001" customHeight="1">
      <c r="A48" s="1011"/>
      <c r="B48" s="1012"/>
      <c r="C48" s="1012"/>
      <c r="D48" s="1566" t="s">
        <v>2480</v>
      </c>
      <c r="E48" s="1567"/>
      <c r="F48" s="1567"/>
      <c r="G48" s="1567"/>
      <c r="H48" s="1567"/>
      <c r="I48" s="1567"/>
      <c r="J48" s="1567"/>
      <c r="K48" s="1546"/>
      <c r="L48" s="1540"/>
      <c r="M48" s="1540"/>
      <c r="N48" s="1540"/>
      <c r="O48" s="1540"/>
      <c r="P48" s="1540"/>
      <c r="Q48" s="1540"/>
      <c r="R48" s="1540"/>
      <c r="S48" s="1540"/>
      <c r="T48" s="1540"/>
      <c r="U48" s="1540"/>
      <c r="V48" s="1540"/>
      <c r="W48" s="1540"/>
      <c r="X48" s="1540"/>
      <c r="Y48" s="1540"/>
      <c r="Z48" s="1540"/>
      <c r="AA48" s="1540"/>
      <c r="AB48" s="1540"/>
      <c r="AC48" s="1540"/>
      <c r="AD48" s="1540"/>
      <c r="AE48" s="1540"/>
      <c r="AF48" s="1540"/>
      <c r="AG48" s="1540"/>
      <c r="AH48" s="1540"/>
      <c r="AI48" s="1540"/>
      <c r="AJ48" s="1598"/>
      <c r="AK48" s="1012"/>
      <c r="AL48" s="1018"/>
      <c r="AM48" s="4"/>
    </row>
    <row r="49" spans="1:46" ht="20.100000000000001" customHeight="1">
      <c r="A49" s="1011"/>
      <c r="B49" s="1012"/>
      <c r="C49" s="1012"/>
      <c r="D49" s="1566" t="s">
        <v>2481</v>
      </c>
      <c r="E49" s="1567"/>
      <c r="F49" s="1567"/>
      <c r="G49" s="1567"/>
      <c r="H49" s="1567"/>
      <c r="I49" s="1567"/>
      <c r="J49" s="1624"/>
      <c r="K49" s="1594"/>
      <c r="L49" s="1571"/>
      <c r="M49" s="1571"/>
      <c r="N49" s="1571"/>
      <c r="O49" s="1571"/>
      <c r="P49" s="1066" t="s">
        <v>2249</v>
      </c>
      <c r="Q49" s="1571"/>
      <c r="R49" s="1571"/>
      <c r="S49" s="1571"/>
      <c r="T49" s="1571"/>
      <c r="U49" s="1571"/>
      <c r="V49" s="1066" t="s">
        <v>2250</v>
      </c>
      <c r="W49" s="1571"/>
      <c r="X49" s="1571"/>
      <c r="Y49" s="1571"/>
      <c r="Z49" s="1571"/>
      <c r="AA49" s="1571"/>
      <c r="AB49" s="1572"/>
      <c r="AC49" s="1022"/>
      <c r="AD49" s="1022"/>
      <c r="AE49" s="1022"/>
      <c r="AF49" s="1022"/>
      <c r="AG49" s="1022"/>
      <c r="AH49" s="1022"/>
      <c r="AI49" s="1022"/>
      <c r="AJ49" s="1022"/>
      <c r="AK49" s="1012"/>
      <c r="AL49" s="1018"/>
      <c r="AM49" s="4"/>
    </row>
    <row r="50" spans="1:46" ht="5.25" customHeight="1">
      <c r="A50" s="1019"/>
      <c r="B50" s="1020"/>
      <c r="C50" s="1020"/>
      <c r="D50" s="1020"/>
      <c r="E50" s="1020"/>
      <c r="F50" s="1020"/>
      <c r="G50" s="1020"/>
      <c r="H50" s="1020"/>
      <c r="I50" s="1020"/>
      <c r="J50" s="1020"/>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0"/>
      <c r="AL50" s="1021"/>
      <c r="AM50" s="4"/>
    </row>
    <row r="51" spans="1:46" ht="5.25" customHeight="1">
      <c r="A51" s="1012"/>
      <c r="B51" s="1012"/>
      <c r="C51" s="1012"/>
      <c r="D51" s="1012"/>
      <c r="E51" s="1012"/>
      <c r="F51" s="1012"/>
      <c r="G51" s="1012"/>
      <c r="H51" s="1012"/>
      <c r="I51" s="1012"/>
      <c r="J51" s="1012"/>
      <c r="K51" s="1012"/>
      <c r="L51" s="1012"/>
      <c r="M51" s="1012"/>
      <c r="N51" s="1012"/>
      <c r="O51" s="1012"/>
      <c r="P51" s="1012"/>
      <c r="Q51" s="1012"/>
      <c r="R51" s="1012"/>
      <c r="S51" s="1012"/>
      <c r="T51" s="1012"/>
      <c r="U51" s="1012"/>
      <c r="V51" s="1012"/>
      <c r="W51" s="1012"/>
      <c r="X51" s="1012"/>
      <c r="Y51" s="1012"/>
      <c r="Z51" s="1012"/>
      <c r="AA51" s="1012"/>
      <c r="AB51" s="1012"/>
      <c r="AC51" s="1012"/>
      <c r="AD51" s="1012"/>
      <c r="AE51" s="1012"/>
      <c r="AF51" s="1012"/>
      <c r="AG51" s="1012"/>
      <c r="AH51" s="1012"/>
      <c r="AI51" s="1012"/>
      <c r="AJ51" s="1012"/>
      <c r="AK51" s="1012"/>
      <c r="AL51" s="1012"/>
      <c r="AM51" s="4"/>
    </row>
    <row r="52" spans="1:46" ht="15" customHeight="1">
      <c r="A52" s="1564" t="s">
        <v>22</v>
      </c>
      <c r="B52" s="1564"/>
      <c r="C52" s="1564"/>
      <c r="D52" s="1564"/>
      <c r="E52" s="1564"/>
      <c r="F52" s="1564"/>
      <c r="G52" s="1564"/>
      <c r="H52" s="1564"/>
      <c r="I52" s="1564"/>
      <c r="J52" s="1564"/>
      <c r="K52" s="1564"/>
      <c r="L52" s="1564"/>
      <c r="M52" s="1564"/>
      <c r="N52" s="1012"/>
      <c r="O52" s="1012"/>
      <c r="P52" s="1012"/>
      <c r="Q52" s="1012"/>
      <c r="R52" s="1012"/>
      <c r="S52" s="1012"/>
      <c r="T52" s="1012"/>
      <c r="U52" s="1012"/>
      <c r="V52" s="1012"/>
      <c r="W52" s="1012"/>
      <c r="X52" s="1012"/>
      <c r="Y52" s="1012"/>
      <c r="Z52" s="1012"/>
      <c r="AA52" s="1012"/>
      <c r="AB52" s="1012"/>
      <c r="AC52" s="1012"/>
      <c r="AD52" s="1012"/>
      <c r="AE52" s="1012"/>
      <c r="AF52" s="1012"/>
      <c r="AG52" s="1012"/>
      <c r="AH52" s="1012"/>
      <c r="AI52" s="1012"/>
      <c r="AJ52" s="1012"/>
      <c r="AK52" s="1012"/>
      <c r="AL52" s="1012"/>
      <c r="AM52" s="4"/>
    </row>
    <row r="53" spans="1:46" ht="15" customHeight="1">
      <c r="A53" s="1573"/>
      <c r="B53" s="1573"/>
      <c r="C53" s="1573"/>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022"/>
      <c r="AL53" s="1022"/>
      <c r="AM53" s="5"/>
    </row>
    <row r="54" spans="1:46" ht="15" customHeight="1">
      <c r="A54" s="1573"/>
      <c r="B54" s="1573"/>
      <c r="C54" s="1573"/>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022"/>
      <c r="AL54" s="1022"/>
      <c r="AM54" s="5"/>
    </row>
    <row r="55" spans="1:46" ht="15" customHeight="1">
      <c r="A55" s="1573"/>
      <c r="B55" s="1573"/>
      <c r="C55" s="1573"/>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022"/>
      <c r="AL55" s="1022"/>
      <c r="AM55" s="5"/>
    </row>
    <row r="56" spans="1:46" ht="15" customHeight="1">
      <c r="A56" s="1518" t="s">
        <v>2247</v>
      </c>
      <c r="B56" s="1518"/>
      <c r="C56" s="1518"/>
      <c r="D56" s="1518"/>
      <c r="E56" s="1518"/>
      <c r="F56" s="1518"/>
      <c r="G56" s="1518"/>
      <c r="H56" s="1518"/>
      <c r="I56" s="1518"/>
      <c r="J56" s="1518"/>
      <c r="K56" s="1518"/>
      <c r="L56" s="1518"/>
      <c r="M56" s="1518"/>
      <c r="N56" s="1518"/>
      <c r="O56" s="1518"/>
      <c r="P56" s="1518"/>
      <c r="Q56" s="1518"/>
      <c r="R56" s="1518"/>
      <c r="S56" s="1518"/>
      <c r="T56" s="1518"/>
      <c r="U56" s="1518"/>
      <c r="V56" s="1518"/>
      <c r="W56" s="1518"/>
      <c r="X56" s="1518"/>
      <c r="Y56" s="1518"/>
      <c r="Z56" s="1518"/>
      <c r="AA56" s="1518"/>
      <c r="AB56" s="1518"/>
      <c r="AC56" s="1518"/>
      <c r="AD56" s="1518"/>
      <c r="AE56" s="1518"/>
      <c r="AF56" s="1518"/>
      <c r="AG56" s="1518"/>
      <c r="AH56" s="1518"/>
      <c r="AI56" s="1518"/>
      <c r="AJ56" s="1518"/>
      <c r="AK56" s="1023"/>
      <c r="AL56" s="1023"/>
      <c r="AM56" s="4"/>
    </row>
    <row r="57" spans="1:46" ht="3.95" customHeight="1">
      <c r="A57" s="1024"/>
      <c r="B57" s="1024"/>
      <c r="C57" s="1024"/>
      <c r="D57" s="1024"/>
      <c r="E57" s="1024"/>
      <c r="F57" s="1024"/>
      <c r="G57" s="1024"/>
      <c r="H57" s="1024"/>
      <c r="I57" s="1024"/>
      <c r="J57" s="1024"/>
      <c r="K57" s="1024"/>
      <c r="L57" s="1024"/>
      <c r="M57" s="1024"/>
      <c r="N57" s="1024"/>
      <c r="O57" s="1024"/>
      <c r="P57" s="1024"/>
      <c r="Q57" s="1024"/>
      <c r="R57" s="1024"/>
      <c r="S57" s="1024"/>
      <c r="T57" s="1024"/>
      <c r="U57" s="1024"/>
      <c r="V57" s="1024"/>
      <c r="W57" s="1024"/>
      <c r="X57" s="1024"/>
      <c r="Y57" s="1024"/>
      <c r="Z57" s="1024"/>
      <c r="AA57" s="1024"/>
      <c r="AB57" s="1024"/>
      <c r="AC57" s="1024"/>
      <c r="AD57" s="1024"/>
      <c r="AE57" s="1024"/>
      <c r="AF57" s="1024"/>
      <c r="AG57" s="1024"/>
      <c r="AH57" s="1024"/>
      <c r="AI57" s="1024"/>
      <c r="AJ57" s="1024"/>
      <c r="AK57" s="1023"/>
      <c r="AL57" s="1023"/>
      <c r="AM57" s="4"/>
    </row>
    <row r="58" spans="1:46" ht="3.95" customHeight="1">
      <c r="A58" s="1025"/>
      <c r="B58" s="1026"/>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c r="AB58" s="1026"/>
      <c r="AC58" s="1026"/>
      <c r="AD58" s="1026"/>
      <c r="AE58" s="1026"/>
      <c r="AF58" s="1026"/>
      <c r="AG58" s="1026"/>
      <c r="AH58" s="1026"/>
      <c r="AI58" s="1026"/>
      <c r="AJ58" s="1026"/>
      <c r="AK58" s="1026"/>
      <c r="AL58" s="1027"/>
      <c r="AM58" s="4"/>
    </row>
    <row r="59" spans="1:46" ht="18" customHeight="1">
      <c r="A59" s="1565" t="s">
        <v>23</v>
      </c>
      <c r="B59" s="1564"/>
      <c r="C59" s="1564"/>
      <c r="D59" s="1564"/>
      <c r="E59" s="1564"/>
      <c r="F59" s="1564"/>
      <c r="G59" s="1564"/>
      <c r="H59" s="1564"/>
      <c r="I59" s="1564"/>
      <c r="J59" s="1564"/>
      <c r="K59" s="1564"/>
      <c r="L59" s="1564"/>
      <c r="M59" s="1564"/>
      <c r="N59" s="1564"/>
      <c r="O59" s="1564"/>
      <c r="P59" s="1012"/>
      <c r="Q59" s="1012"/>
      <c r="R59" s="1012"/>
      <c r="S59" s="1012"/>
      <c r="T59" s="1012"/>
      <c r="U59" s="1012"/>
      <c r="V59" s="1012"/>
      <c r="W59" s="1012"/>
      <c r="X59" s="1012"/>
      <c r="Y59" s="1012"/>
      <c r="Z59" s="1012"/>
      <c r="AA59" s="1012"/>
      <c r="AB59" s="1012"/>
      <c r="AC59" s="1012"/>
      <c r="AD59" s="1012"/>
      <c r="AE59" s="1012"/>
      <c r="AF59" s="1012"/>
      <c r="AG59" s="1012"/>
      <c r="AH59" s="1012"/>
      <c r="AI59" s="1012"/>
      <c r="AJ59" s="1012"/>
      <c r="AK59" s="1012"/>
      <c r="AL59" s="1018"/>
      <c r="AM59" s="4"/>
      <c r="AS59" s="6" t="s">
        <v>2359</v>
      </c>
    </row>
    <row r="60" spans="1:46" ht="23.1" customHeight="1">
      <c r="A60" s="1011"/>
      <c r="B60" s="1566" t="s">
        <v>2257</v>
      </c>
      <c r="C60" s="1567"/>
      <c r="D60" s="1567"/>
      <c r="E60" s="1567"/>
      <c r="F60" s="1567"/>
      <c r="G60" s="1567"/>
      <c r="H60" s="1567"/>
      <c r="I60" s="1567"/>
      <c r="J60" s="1028"/>
      <c r="K60" s="1029"/>
      <c r="L60" s="1568" t="str">
        <f>TEXT('第三面-2'!AF20,"yyyy")</f>
        <v>1900</v>
      </c>
      <c r="M60" s="1569"/>
      <c r="N60" s="1569"/>
      <c r="O60" s="1569"/>
      <c r="P60" s="1029" t="s">
        <v>18</v>
      </c>
      <c r="Q60" s="1569" t="str">
        <f>'第三面-2'!M20</f>
        <v/>
      </c>
      <c r="R60" s="1569"/>
      <c r="S60" s="1569"/>
      <c r="T60" s="1029" t="s">
        <v>19</v>
      </c>
      <c r="U60" s="1569" t="str">
        <f>'第三面-2'!O20</f>
        <v/>
      </c>
      <c r="V60" s="1569"/>
      <c r="W60" s="1569"/>
      <c r="X60" s="1029" t="s">
        <v>20</v>
      </c>
      <c r="Y60" s="1030"/>
      <c r="Z60" s="1012"/>
      <c r="AA60" s="1012"/>
      <c r="AB60" s="1012"/>
      <c r="AC60" s="1012"/>
      <c r="AD60" s="1012"/>
      <c r="AE60" s="1012"/>
      <c r="AF60" s="1012"/>
      <c r="AG60" s="1012"/>
      <c r="AH60" s="1012"/>
      <c r="AI60" s="1012"/>
      <c r="AJ60" s="1012"/>
      <c r="AK60" s="1012"/>
      <c r="AL60" s="1018"/>
      <c r="AM60" s="4" t="str">
        <f>IF(OR(L60="",Q60="",U60=""),"未入力","")</f>
        <v>未入力</v>
      </c>
      <c r="AS60" s="225"/>
      <c r="AT60" s="6" t="str">
        <f>IF(OR(L60="",Q60="",U60=""),"未入力です。","")</f>
        <v>未入力です。</v>
      </c>
    </row>
    <row r="61" spans="1:46" ht="23.1" customHeight="1">
      <c r="A61" s="1011"/>
      <c r="B61" s="1602" t="s">
        <v>2258</v>
      </c>
      <c r="C61" s="1603"/>
      <c r="D61" s="1603"/>
      <c r="E61" s="1603"/>
      <c r="F61" s="1603"/>
      <c r="G61" s="1603"/>
      <c r="H61" s="1603"/>
      <c r="I61" s="1603"/>
      <c r="J61" s="1031"/>
      <c r="K61" s="1029"/>
      <c r="L61" s="1569" t="str">
        <f>TEXT('第三面-2'!AF22,"yyyy")</f>
        <v>1900</v>
      </c>
      <c r="M61" s="1569"/>
      <c r="N61" s="1569"/>
      <c r="O61" s="1569"/>
      <c r="P61" s="1029" t="s">
        <v>18</v>
      </c>
      <c r="Q61" s="1569" t="str">
        <f>'第三面-2'!M22</f>
        <v/>
      </c>
      <c r="R61" s="1569"/>
      <c r="S61" s="1569"/>
      <c r="T61" s="1029" t="s">
        <v>19</v>
      </c>
      <c r="U61" s="1569" t="str">
        <f>'第三面-2'!O22</f>
        <v/>
      </c>
      <c r="V61" s="1569"/>
      <c r="W61" s="1569"/>
      <c r="X61" s="1029" t="s">
        <v>20</v>
      </c>
      <c r="Y61" s="1030"/>
      <c r="Z61" s="1012"/>
      <c r="AA61" s="1012"/>
      <c r="AB61" s="1012"/>
      <c r="AC61" s="1012"/>
      <c r="AD61" s="1012"/>
      <c r="AE61" s="1012"/>
      <c r="AF61" s="1012"/>
      <c r="AG61" s="1012"/>
      <c r="AH61" s="1012"/>
      <c r="AI61" s="1012"/>
      <c r="AJ61" s="1012"/>
      <c r="AK61" s="1012"/>
      <c r="AL61" s="1018"/>
      <c r="AM61" s="4" t="str">
        <f>IF(OR(L61="",Q61="",U61=""),"未入力","")</f>
        <v>未入力</v>
      </c>
      <c r="AS61" s="242"/>
      <c r="AT61" s="6" t="str">
        <f>IF(OR(L61="",Q61="",U61=""),"未入力です。","")</f>
        <v>未入力です。</v>
      </c>
    </row>
    <row r="62" spans="1:46" ht="3.95" customHeight="1">
      <c r="A62" s="1011"/>
      <c r="B62" s="1012"/>
      <c r="C62" s="1012"/>
      <c r="D62" s="1012"/>
      <c r="E62" s="1012"/>
      <c r="F62" s="1012"/>
      <c r="G62" s="1012"/>
      <c r="H62" s="1012"/>
      <c r="I62" s="1012"/>
      <c r="J62" s="1012"/>
      <c r="K62" s="1012"/>
      <c r="L62" s="1012"/>
      <c r="M62" s="1012"/>
      <c r="N62" s="1012"/>
      <c r="O62" s="1012"/>
      <c r="P62" s="1012"/>
      <c r="Q62" s="1012"/>
      <c r="R62" s="1012"/>
      <c r="S62" s="1012"/>
      <c r="T62" s="1012"/>
      <c r="U62" s="1012"/>
      <c r="V62" s="1012"/>
      <c r="W62" s="1012"/>
      <c r="X62" s="1012"/>
      <c r="Y62" s="1012"/>
      <c r="Z62" s="1012"/>
      <c r="AA62" s="1012"/>
      <c r="AB62" s="1012"/>
      <c r="AC62" s="1012"/>
      <c r="AD62" s="1012"/>
      <c r="AE62" s="1012"/>
      <c r="AF62" s="1012"/>
      <c r="AG62" s="1012"/>
      <c r="AH62" s="1012"/>
      <c r="AI62" s="1012"/>
      <c r="AJ62" s="1012"/>
      <c r="AK62" s="1012"/>
      <c r="AL62" s="1018"/>
      <c r="AM62" s="4"/>
      <c r="AS62" s="225"/>
    </row>
    <row r="63" spans="1:46" ht="3.95" customHeight="1">
      <c r="A63" s="1011"/>
      <c r="B63" s="1012"/>
      <c r="C63" s="1012"/>
      <c r="D63" s="1012"/>
      <c r="E63" s="1012"/>
      <c r="F63" s="1012"/>
      <c r="G63" s="1012"/>
      <c r="H63" s="1012"/>
      <c r="I63" s="1012"/>
      <c r="J63" s="1012"/>
      <c r="K63" s="1012"/>
      <c r="L63" s="1012"/>
      <c r="M63" s="1012"/>
      <c r="N63" s="1012"/>
      <c r="O63" s="1012"/>
      <c r="P63" s="1012"/>
      <c r="Q63" s="1012"/>
      <c r="R63" s="1012"/>
      <c r="S63" s="1012"/>
      <c r="T63" s="1012"/>
      <c r="U63" s="1012"/>
      <c r="V63" s="1012"/>
      <c r="W63" s="1012"/>
      <c r="X63" s="1012"/>
      <c r="Y63" s="1012"/>
      <c r="Z63" s="1012"/>
      <c r="AA63" s="1012"/>
      <c r="AB63" s="1012"/>
      <c r="AC63" s="1012"/>
      <c r="AD63" s="1012"/>
      <c r="AE63" s="1012"/>
      <c r="AF63" s="1012"/>
      <c r="AG63" s="1012"/>
      <c r="AH63" s="1012"/>
      <c r="AI63" s="1012"/>
      <c r="AJ63" s="1012"/>
      <c r="AK63" s="1012"/>
      <c r="AL63" s="1018"/>
      <c r="AM63" s="4"/>
      <c r="AS63" s="225"/>
    </row>
    <row r="64" spans="1:46" ht="18" customHeight="1">
      <c r="A64" s="1565" t="s">
        <v>24</v>
      </c>
      <c r="B64" s="1564"/>
      <c r="C64" s="1564"/>
      <c r="D64" s="1564"/>
      <c r="E64" s="1564"/>
      <c r="F64" s="1564"/>
      <c r="G64" s="1012"/>
      <c r="H64" s="1012"/>
      <c r="I64" s="1012"/>
      <c r="J64" s="1012"/>
      <c r="K64" s="1012"/>
      <c r="L64" s="1012"/>
      <c r="M64" s="1012"/>
      <c r="N64" s="1012"/>
      <c r="O64" s="1012"/>
      <c r="P64" s="1012"/>
      <c r="Q64" s="1012"/>
      <c r="R64" s="1012"/>
      <c r="S64" s="1012"/>
      <c r="T64" s="1012"/>
      <c r="U64" s="1012"/>
      <c r="V64" s="1012"/>
      <c r="W64" s="1012"/>
      <c r="X64" s="1012"/>
      <c r="Y64" s="1012"/>
      <c r="Z64" s="1012"/>
      <c r="AA64" s="1012"/>
      <c r="AB64" s="1012"/>
      <c r="AC64" s="1012"/>
      <c r="AD64" s="1012"/>
      <c r="AE64" s="1012"/>
      <c r="AF64" s="1012"/>
      <c r="AG64" s="1012"/>
      <c r="AH64" s="1012"/>
      <c r="AI64" s="1012"/>
      <c r="AJ64" s="1012"/>
      <c r="AK64" s="1012"/>
      <c r="AL64" s="1018"/>
      <c r="AS64" s="225"/>
    </row>
    <row r="65" spans="1:68" ht="17.45" customHeight="1">
      <c r="A65" s="1011"/>
      <c r="B65" s="1574" t="s">
        <v>2259</v>
      </c>
      <c r="C65" s="1575"/>
      <c r="D65" s="1575"/>
      <c r="E65" s="1575"/>
      <c r="F65" s="1575"/>
      <c r="G65" s="1575"/>
      <c r="H65" s="1575"/>
      <c r="I65" s="1576"/>
      <c r="J65" s="181"/>
      <c r="K65" s="1010" t="s">
        <v>25</v>
      </c>
      <c r="L65" s="1049"/>
      <c r="M65" s="1010"/>
      <c r="N65" s="1010"/>
      <c r="O65" s="1010"/>
      <c r="P65" s="1010"/>
      <c r="Q65" s="1010"/>
      <c r="R65" s="243"/>
      <c r="S65" s="1010" t="s">
        <v>26</v>
      </c>
      <c r="T65" s="1049"/>
      <c r="U65" s="1010"/>
      <c r="V65" s="1010"/>
      <c r="W65" s="1010"/>
      <c r="X65" s="1010"/>
      <c r="Y65" s="1010"/>
      <c r="Z65" s="1049"/>
      <c r="AA65" s="1010"/>
      <c r="AB65" s="3"/>
      <c r="AC65" s="1010" t="s">
        <v>27</v>
      </c>
      <c r="AD65" s="1049"/>
      <c r="AE65" s="1010"/>
      <c r="AF65" s="1010"/>
      <c r="AG65" s="1010"/>
      <c r="AH65" s="1010"/>
      <c r="AI65" s="1010"/>
      <c r="AJ65" s="1039"/>
      <c r="AK65" s="1012"/>
      <c r="AL65" s="1018"/>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1011"/>
      <c r="B66" s="1577"/>
      <c r="C66" s="1578"/>
      <c r="D66" s="1578"/>
      <c r="E66" s="1578"/>
      <c r="F66" s="1578"/>
      <c r="G66" s="1578"/>
      <c r="H66" s="1578"/>
      <c r="I66" s="1579"/>
      <c r="J66" s="179"/>
      <c r="K66" s="1020" t="s">
        <v>28</v>
      </c>
      <c r="L66" s="1044"/>
      <c r="M66" s="1020"/>
      <c r="N66" s="1020"/>
      <c r="O66" s="1020"/>
      <c r="P66" s="1020"/>
      <c r="Q66" s="1020"/>
      <c r="R66" s="244"/>
      <c r="S66" s="1020" t="s">
        <v>29</v>
      </c>
      <c r="T66" s="1044"/>
      <c r="U66" s="1063"/>
      <c r="V66" s="1063"/>
      <c r="W66" s="1063"/>
      <c r="X66" s="1063"/>
      <c r="Y66" s="1020"/>
      <c r="Z66" s="1044"/>
      <c r="AA66" s="1020"/>
      <c r="AB66" s="7"/>
      <c r="AC66" s="1020" t="s">
        <v>88</v>
      </c>
      <c r="AD66" s="1044"/>
      <c r="AE66" s="1020"/>
      <c r="AF66" s="1020"/>
      <c r="AG66" s="1020"/>
      <c r="AH66" s="1020"/>
      <c r="AI66" s="1020"/>
      <c r="AJ66" s="1021"/>
      <c r="AK66" s="1012"/>
      <c r="AL66" s="1018"/>
      <c r="AM66" s="4"/>
      <c r="AN66" s="8" t="b">
        <v>0</v>
      </c>
      <c r="AO66" s="8" t="b">
        <v>0</v>
      </c>
      <c r="AP66" s="8" t="b">
        <v>0</v>
      </c>
      <c r="AS66" s="225"/>
    </row>
    <row r="67" spans="1:68" ht="17.45" customHeight="1">
      <c r="A67" s="1011"/>
      <c r="B67" s="1580" t="s">
        <v>2300</v>
      </c>
      <c r="C67" s="1581"/>
      <c r="D67" s="1581"/>
      <c r="E67" s="1581"/>
      <c r="F67" s="1581"/>
      <c r="G67" s="1581"/>
      <c r="H67" s="1581"/>
      <c r="I67" s="1582"/>
      <c r="J67" s="181"/>
      <c r="K67" s="1010" t="s">
        <v>30</v>
      </c>
      <c r="L67" s="1049"/>
      <c r="M67" s="1041"/>
      <c r="N67" s="1010"/>
      <c r="O67" s="1010"/>
      <c r="P67" s="1010"/>
      <c r="Q67" s="1010"/>
      <c r="R67" s="1010"/>
      <c r="S67" s="1007"/>
      <c r="T67" s="1010"/>
      <c r="U67" s="3"/>
      <c r="V67" s="1010" t="s">
        <v>31</v>
      </c>
      <c r="W67" s="1007"/>
      <c r="X67" s="1049"/>
      <c r="Y67" s="1010"/>
      <c r="Z67" s="1010"/>
      <c r="AA67" s="1010"/>
      <c r="AB67" s="1010"/>
      <c r="AC67" s="1010"/>
      <c r="AD67" s="1010"/>
      <c r="AE67" s="1010"/>
      <c r="AF67" s="1010"/>
      <c r="AG67" s="1010"/>
      <c r="AH67" s="1010"/>
      <c r="AI67" s="1010"/>
      <c r="AJ67" s="1039"/>
      <c r="AK67" s="1012"/>
      <c r="AL67" s="1018"/>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1011"/>
      <c r="B68" s="1583"/>
      <c r="C68" s="1584"/>
      <c r="D68" s="1584"/>
      <c r="E68" s="1584"/>
      <c r="F68" s="1584"/>
      <c r="G68" s="1584"/>
      <c r="H68" s="1584"/>
      <c r="I68" s="1585"/>
      <c r="J68" s="179"/>
      <c r="K68" s="1020" t="s">
        <v>32</v>
      </c>
      <c r="L68" s="1044"/>
      <c r="M68" s="1019"/>
      <c r="N68" s="1020"/>
      <c r="O68" s="1044"/>
      <c r="P68" s="1020"/>
      <c r="Q68" s="1020"/>
      <c r="R68" s="1020"/>
      <c r="S68" s="1020"/>
      <c r="T68" s="1020"/>
      <c r="U68" s="7"/>
      <c r="V68" s="1020" t="s">
        <v>33</v>
      </c>
      <c r="W68" s="1020"/>
      <c r="X68" s="1020"/>
      <c r="Y68" s="1020"/>
      <c r="Z68" s="1020"/>
      <c r="AA68" s="1020"/>
      <c r="AB68" s="1020"/>
      <c r="AC68" s="1020"/>
      <c r="AD68" s="1020"/>
      <c r="AE68" s="7"/>
      <c r="AF68" s="1020" t="s">
        <v>34</v>
      </c>
      <c r="AG68" s="1044"/>
      <c r="AH68" s="1020"/>
      <c r="AI68" s="1020"/>
      <c r="AJ68" s="1021"/>
      <c r="AK68" s="1012"/>
      <c r="AL68" s="1018"/>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1011"/>
      <c r="B69" s="1012"/>
      <c r="C69" s="1012"/>
      <c r="D69" s="1012"/>
      <c r="E69" s="1012"/>
      <c r="F69" s="1012"/>
      <c r="G69" s="1012"/>
      <c r="H69" s="1012"/>
      <c r="I69" s="1012"/>
      <c r="J69" s="1012"/>
      <c r="K69" s="1012"/>
      <c r="L69" s="1012"/>
      <c r="M69" s="1012"/>
      <c r="N69" s="1012"/>
      <c r="O69" s="1012"/>
      <c r="P69" s="1012"/>
      <c r="Q69" s="1012"/>
      <c r="R69" s="1012"/>
      <c r="S69" s="1012"/>
      <c r="T69" s="1012"/>
      <c r="U69" s="1012"/>
      <c r="V69" s="1012"/>
      <c r="W69" s="1012"/>
      <c r="X69" s="1012"/>
      <c r="Y69" s="1012"/>
      <c r="Z69" s="1012"/>
      <c r="AA69" s="1012"/>
      <c r="AB69" s="1012"/>
      <c r="AC69" s="1012"/>
      <c r="AD69" s="1012"/>
      <c r="AE69" s="1012"/>
      <c r="AF69" s="1012"/>
      <c r="AG69" s="1012"/>
      <c r="AH69" s="1012"/>
      <c r="AI69" s="1012"/>
      <c r="AJ69" s="1012"/>
      <c r="AK69" s="1012"/>
      <c r="AL69" s="1018"/>
      <c r="AN69" s="8"/>
      <c r="AO69" s="8"/>
      <c r="AS69" s="225"/>
    </row>
    <row r="70" spans="1:68" ht="1.5" customHeight="1">
      <c r="A70" s="1011"/>
      <c r="B70" s="1012"/>
      <c r="C70" s="1012"/>
      <c r="D70" s="1012"/>
      <c r="E70" s="1012"/>
      <c r="F70" s="1012"/>
      <c r="G70" s="1012"/>
      <c r="H70" s="1012"/>
      <c r="I70" s="1012"/>
      <c r="J70" s="1012"/>
      <c r="K70" s="1012"/>
      <c r="L70" s="1012"/>
      <c r="M70" s="1012"/>
      <c r="N70" s="1012"/>
      <c r="O70" s="1012"/>
      <c r="P70" s="1012"/>
      <c r="Q70" s="1012"/>
      <c r="R70" s="1012"/>
      <c r="S70" s="1012"/>
      <c r="T70" s="1012"/>
      <c r="U70" s="1012"/>
      <c r="V70" s="1012"/>
      <c r="W70" s="1012"/>
      <c r="X70" s="1012"/>
      <c r="Y70" s="1012"/>
      <c r="Z70" s="1012"/>
      <c r="AA70" s="1012"/>
      <c r="AB70" s="1012"/>
      <c r="AC70" s="1012"/>
      <c r="AD70" s="1012"/>
      <c r="AE70" s="1012"/>
      <c r="AF70" s="1012"/>
      <c r="AG70" s="1012"/>
      <c r="AH70" s="1012"/>
      <c r="AI70" s="1012"/>
      <c r="AJ70" s="1012"/>
      <c r="AK70" s="1012"/>
      <c r="AL70" s="1018"/>
      <c r="AM70" s="4"/>
      <c r="AN70" s="8"/>
      <c r="AS70" s="225"/>
    </row>
    <row r="71" spans="1:68" ht="18" customHeight="1">
      <c r="A71" s="1011" t="s">
        <v>35</v>
      </c>
      <c r="B71" s="1012"/>
      <c r="C71" s="1012"/>
      <c r="D71" s="1012"/>
      <c r="E71" s="1012"/>
      <c r="F71" s="1012"/>
      <c r="G71" s="1012"/>
      <c r="H71" s="1012"/>
      <c r="I71" s="1518"/>
      <c r="J71" s="1518"/>
      <c r="K71" s="1518"/>
      <c r="L71" s="1518"/>
      <c r="M71" s="1518"/>
      <c r="N71" s="1518"/>
      <c r="O71" s="1012"/>
      <c r="P71" s="1012"/>
      <c r="Q71" s="1012"/>
      <c r="R71" s="1518"/>
      <c r="S71" s="1518"/>
      <c r="T71" s="1518"/>
      <c r="U71" s="1518"/>
      <c r="V71" s="1518"/>
      <c r="W71" s="1518"/>
      <c r="X71" s="1012"/>
      <c r="Y71" s="1012"/>
      <c r="Z71" s="1012"/>
      <c r="AA71" s="1012"/>
      <c r="AB71" s="1012"/>
      <c r="AC71" s="1012"/>
      <c r="AD71" s="1012"/>
      <c r="AE71" s="1012"/>
      <c r="AF71" s="1012"/>
      <c r="AG71" s="1012"/>
      <c r="AH71" s="1012"/>
      <c r="AI71" s="1012"/>
      <c r="AJ71" s="1012"/>
      <c r="AK71" s="1012"/>
      <c r="AL71" s="1018"/>
      <c r="AM71" s="4"/>
      <c r="AN71" s="8"/>
      <c r="AO71" s="8"/>
      <c r="AS71" s="225"/>
    </row>
    <row r="72" spans="1:68" ht="39" customHeight="1">
      <c r="A72" s="1011"/>
      <c r="B72" s="1566" t="s">
        <v>2260</v>
      </c>
      <c r="C72" s="1567"/>
      <c r="D72" s="1567"/>
      <c r="E72" s="1567"/>
      <c r="F72" s="1567"/>
      <c r="G72" s="1567"/>
      <c r="H72" s="1567"/>
      <c r="I72" s="1624"/>
      <c r="J72" s="1625"/>
      <c r="K72" s="1626"/>
      <c r="L72" s="1626"/>
      <c r="M72" s="1626"/>
      <c r="N72" s="1626"/>
      <c r="O72" s="1626"/>
      <c r="P72" s="1626"/>
      <c r="Q72" s="1626"/>
      <c r="R72" s="1626"/>
      <c r="S72" s="1626"/>
      <c r="T72" s="1626"/>
      <c r="U72" s="1631"/>
      <c r="V72" s="1631"/>
      <c r="W72" s="1631"/>
      <c r="X72" s="1631"/>
      <c r="Y72" s="1631"/>
      <c r="Z72" s="1631"/>
      <c r="AA72" s="1631"/>
      <c r="AB72" s="1631"/>
      <c r="AC72" s="1631"/>
      <c r="AD72" s="1631"/>
      <c r="AE72" s="1631"/>
      <c r="AF72" s="1631"/>
      <c r="AG72" s="1631"/>
      <c r="AH72" s="1631"/>
      <c r="AI72" s="1631"/>
      <c r="AJ72" s="1632"/>
      <c r="AK72" s="1012"/>
      <c r="AL72" s="1018"/>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1011"/>
      <c r="B73" s="1574" t="s">
        <v>2261</v>
      </c>
      <c r="C73" s="1575"/>
      <c r="D73" s="1575"/>
      <c r="E73" s="1575"/>
      <c r="F73" s="1575"/>
      <c r="G73" s="1575"/>
      <c r="H73" s="1575"/>
      <c r="I73" s="1575"/>
      <c r="J73" s="245"/>
      <c r="K73" s="1009" t="s">
        <v>36</v>
      </c>
      <c r="L73" s="1009"/>
      <c r="M73" s="1009"/>
      <c r="N73" s="1009"/>
      <c r="O73" s="1009"/>
      <c r="P73" s="1009"/>
      <c r="Q73" s="1010"/>
      <c r="R73" s="1010"/>
      <c r="S73" s="1007"/>
      <c r="T73" s="1009"/>
      <c r="U73" s="1009"/>
      <c r="V73" s="1009"/>
      <c r="W73" s="1009"/>
      <c r="X73" s="1009"/>
      <c r="Y73" s="1009"/>
      <c r="Z73" s="232"/>
      <c r="AA73" s="1009" t="s">
        <v>37</v>
      </c>
      <c r="AB73" s="1010"/>
      <c r="AC73" s="1010"/>
      <c r="AD73" s="1010"/>
      <c r="AE73" s="1010"/>
      <c r="AF73" s="1010"/>
      <c r="AG73" s="1049"/>
      <c r="AH73" s="1010"/>
      <c r="AI73" s="1010"/>
      <c r="AJ73" s="1039"/>
      <c r="AK73" s="1012"/>
      <c r="AL73" s="1018"/>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1011"/>
      <c r="B74" s="1622"/>
      <c r="C74" s="1623"/>
      <c r="D74" s="1623"/>
      <c r="E74" s="1623"/>
      <c r="F74" s="1623"/>
      <c r="G74" s="1623"/>
      <c r="H74" s="1623"/>
      <c r="I74" s="1623"/>
      <c r="J74" s="246"/>
      <c r="K74" s="1012" t="s">
        <v>38</v>
      </c>
      <c r="L74" s="1012"/>
      <c r="M74" s="1012"/>
      <c r="N74" s="1007"/>
      <c r="O74" s="1012"/>
      <c r="P74" s="1012"/>
      <c r="Q74" s="1012"/>
      <c r="R74" s="1012"/>
      <c r="S74" s="1012"/>
      <c r="T74" s="1012"/>
      <c r="U74" s="1012"/>
      <c r="V74" s="1012"/>
      <c r="W74" s="1012"/>
      <c r="X74" s="1012"/>
      <c r="Y74" s="1007"/>
      <c r="AA74" s="1008" t="s">
        <v>39</v>
      </c>
      <c r="AB74" s="1008"/>
      <c r="AC74" s="1008"/>
      <c r="AD74" s="1008"/>
      <c r="AE74" s="1008"/>
      <c r="AF74" s="1008"/>
      <c r="AG74" s="1007"/>
      <c r="AH74" s="1012"/>
      <c r="AI74" s="1012"/>
      <c r="AJ74" s="1018"/>
      <c r="AK74" s="1012"/>
      <c r="AL74" s="1018"/>
      <c r="AM74" s="4"/>
      <c r="AN74" s="8" t="b">
        <v>0</v>
      </c>
      <c r="AO74" s="8" t="b">
        <v>0</v>
      </c>
      <c r="AS74" s="225"/>
    </row>
    <row r="75" spans="1:68" ht="17.45" customHeight="1">
      <c r="A75" s="1011"/>
      <c r="B75" s="1577"/>
      <c r="C75" s="1578"/>
      <c r="D75" s="1578"/>
      <c r="E75" s="1578"/>
      <c r="F75" s="1578"/>
      <c r="G75" s="1578"/>
      <c r="H75" s="1578"/>
      <c r="I75" s="1578"/>
      <c r="J75" s="247"/>
      <c r="K75" s="1016" t="s">
        <v>40</v>
      </c>
      <c r="L75" s="1016"/>
      <c r="M75" s="1016"/>
      <c r="N75" s="1016"/>
      <c r="O75" s="1016"/>
      <c r="P75" s="1016"/>
      <c r="Q75" s="1016"/>
      <c r="R75" s="1016"/>
      <c r="S75" s="1016"/>
      <c r="T75" s="1016"/>
      <c r="U75" s="1016"/>
      <c r="V75" s="1016"/>
      <c r="W75" s="1016"/>
      <c r="X75" s="1016"/>
      <c r="Y75" s="1016"/>
      <c r="Z75" s="1016"/>
      <c r="AA75" s="1016"/>
      <c r="AB75" s="1016"/>
      <c r="AC75" s="1016"/>
      <c r="AD75" s="1020"/>
      <c r="AE75" s="1020"/>
      <c r="AF75" s="1020"/>
      <c r="AG75" s="1044"/>
      <c r="AH75" s="1020"/>
      <c r="AI75" s="1020"/>
      <c r="AJ75" s="1021"/>
      <c r="AK75" s="1012"/>
      <c r="AL75" s="1018"/>
      <c r="AM75" s="4"/>
      <c r="AN75" s="8" t="b">
        <v>0</v>
      </c>
      <c r="AO75" s="8"/>
      <c r="AS75" s="225"/>
    </row>
    <row r="76" spans="1:68" ht="3.95" customHeight="1">
      <c r="A76" s="1011"/>
      <c r="B76" s="1012"/>
      <c r="C76" s="1012"/>
      <c r="D76" s="1012"/>
      <c r="E76" s="1012"/>
      <c r="F76" s="1012"/>
      <c r="G76" s="1012"/>
      <c r="H76" s="1012"/>
      <c r="I76" s="1012"/>
      <c r="J76" s="1012"/>
      <c r="K76" s="1012"/>
      <c r="L76" s="1012"/>
      <c r="M76" s="1012"/>
      <c r="N76" s="1012"/>
      <c r="O76" s="1012"/>
      <c r="P76" s="1012"/>
      <c r="Q76" s="1012"/>
      <c r="R76" s="1012"/>
      <c r="S76" s="1012"/>
      <c r="T76" s="1012"/>
      <c r="U76" s="1012"/>
      <c r="V76" s="1012"/>
      <c r="W76" s="1012"/>
      <c r="X76" s="1012"/>
      <c r="Y76" s="1012"/>
      <c r="Z76" s="1012"/>
      <c r="AA76" s="1012"/>
      <c r="AB76" s="1012"/>
      <c r="AC76" s="1012"/>
      <c r="AD76" s="1012"/>
      <c r="AE76" s="1012"/>
      <c r="AF76" s="1012"/>
      <c r="AG76" s="1012"/>
      <c r="AH76" s="1012"/>
      <c r="AI76" s="1012"/>
      <c r="AJ76" s="1012"/>
      <c r="AK76" s="1012"/>
      <c r="AL76" s="1018"/>
      <c r="AS76" s="225"/>
    </row>
    <row r="77" spans="1:68" ht="3.95" customHeight="1">
      <c r="A77" s="1011"/>
      <c r="B77" s="1012"/>
      <c r="C77" s="1012"/>
      <c r="D77" s="1012"/>
      <c r="E77" s="1012"/>
      <c r="F77" s="1012"/>
      <c r="G77" s="1012"/>
      <c r="H77" s="1012"/>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8"/>
      <c r="AS77" s="225"/>
    </row>
    <row r="78" spans="1:68" ht="17.45" customHeight="1">
      <c r="A78" s="177" t="s">
        <v>41</v>
      </c>
      <c r="B78" s="4"/>
      <c r="C78" s="4"/>
      <c r="D78" s="4"/>
      <c r="E78" s="4"/>
      <c r="F78" s="4"/>
      <c r="G78" s="4"/>
      <c r="H78" s="1012"/>
      <c r="I78" s="1032"/>
      <c r="J78" s="182"/>
      <c r="K78" s="1015" t="s">
        <v>42</v>
      </c>
      <c r="L78" s="1015"/>
      <c r="M78" s="1015"/>
      <c r="N78" s="1015"/>
      <c r="O78" s="183"/>
      <c r="P78" s="1015" t="s">
        <v>43</v>
      </c>
      <c r="Q78" s="1015"/>
      <c r="R78" s="1015"/>
      <c r="S78" s="1015"/>
      <c r="T78" s="183"/>
      <c r="U78" s="1015" t="s">
        <v>44</v>
      </c>
      <c r="V78" s="1015"/>
      <c r="W78" s="1015"/>
      <c r="X78" s="1015"/>
      <c r="Y78" s="183"/>
      <c r="Z78" s="1015" t="s">
        <v>45</v>
      </c>
      <c r="AA78" s="1015"/>
      <c r="AB78" s="1015"/>
      <c r="AC78" s="1015"/>
      <c r="AD78" s="1030"/>
      <c r="AE78" s="1012"/>
      <c r="AF78" s="1012"/>
      <c r="AG78" s="1007"/>
      <c r="AH78" s="1007"/>
      <c r="AI78" s="1007"/>
      <c r="AJ78" s="1007"/>
      <c r="AK78" s="1007"/>
      <c r="AL78" s="1032"/>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1011"/>
      <c r="B79" s="1012"/>
      <c r="C79" s="1012"/>
      <c r="D79" s="1012"/>
      <c r="E79" s="1012"/>
      <c r="F79" s="1012"/>
      <c r="G79" s="1012"/>
      <c r="H79" s="1012"/>
      <c r="I79" s="1012"/>
      <c r="J79" s="1012"/>
      <c r="K79" s="1012"/>
      <c r="L79" s="1012"/>
      <c r="M79" s="1012"/>
      <c r="N79" s="1012"/>
      <c r="O79" s="1012"/>
      <c r="P79" s="1012"/>
      <c r="Q79" s="1012"/>
      <c r="R79" s="1012"/>
      <c r="S79" s="1012"/>
      <c r="T79" s="1012"/>
      <c r="U79" s="1012"/>
      <c r="V79" s="1012"/>
      <c r="W79" s="1012"/>
      <c r="X79" s="1012"/>
      <c r="Y79" s="1012"/>
      <c r="Z79" s="1012"/>
      <c r="AA79" s="1012"/>
      <c r="AB79" s="1012"/>
      <c r="AC79" s="1012"/>
      <c r="AD79" s="1012"/>
      <c r="AE79" s="1012"/>
      <c r="AF79" s="1012"/>
      <c r="AG79" s="1012"/>
      <c r="AH79" s="1012"/>
      <c r="AI79" s="1012"/>
      <c r="AJ79" s="1012"/>
      <c r="AK79" s="1012"/>
      <c r="AL79" s="1018"/>
      <c r="AM79" s="4"/>
      <c r="AS79" s="225"/>
    </row>
    <row r="80" spans="1:68" ht="3.6" customHeight="1">
      <c r="A80" s="1011"/>
      <c r="B80" s="1012"/>
      <c r="C80" s="1012"/>
      <c r="D80" s="1012"/>
      <c r="E80" s="1012"/>
      <c r="F80" s="1012"/>
      <c r="G80" s="1012"/>
      <c r="H80" s="1012"/>
      <c r="I80" s="1012"/>
      <c r="J80" s="1012"/>
      <c r="K80" s="1012"/>
      <c r="L80" s="1012"/>
      <c r="M80" s="1012"/>
      <c r="N80" s="1012"/>
      <c r="O80" s="1012"/>
      <c r="P80" s="1012"/>
      <c r="Q80" s="1012"/>
      <c r="R80" s="1012"/>
      <c r="S80" s="1012"/>
      <c r="T80" s="1012"/>
      <c r="U80" s="1012"/>
      <c r="V80" s="1012"/>
      <c r="W80" s="1012"/>
      <c r="X80" s="1012"/>
      <c r="Y80" s="1012"/>
      <c r="Z80" s="1012"/>
      <c r="AA80" s="1012"/>
      <c r="AB80" s="1012"/>
      <c r="AC80" s="1012"/>
      <c r="AD80" s="1012"/>
      <c r="AE80" s="1012"/>
      <c r="AF80" s="1012"/>
      <c r="AG80" s="1012"/>
      <c r="AH80" s="1012"/>
      <c r="AI80" s="1012"/>
      <c r="AJ80" s="1012"/>
      <c r="AK80" s="1012"/>
      <c r="AL80" s="1018"/>
      <c r="AM80" s="4"/>
      <c r="AS80" s="225"/>
    </row>
    <row r="81" spans="1:46" ht="23.1" customHeight="1">
      <c r="A81" s="1622" t="s">
        <v>2264</v>
      </c>
      <c r="B81" s="1623"/>
      <c r="C81" s="1623"/>
      <c r="D81" s="1623"/>
      <c r="E81" s="1623"/>
      <c r="F81" s="1623"/>
      <c r="G81" s="1623"/>
      <c r="H81" s="1623"/>
      <c r="I81" s="1627"/>
      <c r="J81" s="1628"/>
      <c r="K81" s="1629"/>
      <c r="L81" s="1629"/>
      <c r="M81" s="1629"/>
      <c r="N81" s="1629"/>
      <c r="O81" s="1629"/>
      <c r="P81" s="1629"/>
      <c r="Q81" s="1629"/>
      <c r="R81" s="1630"/>
      <c r="S81" s="1012" t="s">
        <v>2324</v>
      </c>
      <c r="T81" s="1012"/>
      <c r="U81" s="1012"/>
      <c r="V81" s="1012"/>
      <c r="W81" s="1012"/>
      <c r="X81" s="1012"/>
      <c r="Y81" s="1012"/>
      <c r="Z81" s="1012"/>
      <c r="AA81" s="1012"/>
      <c r="AB81" s="1012"/>
      <c r="AC81" s="1012"/>
      <c r="AD81" s="1012"/>
      <c r="AE81" s="1012"/>
      <c r="AF81" s="1012"/>
      <c r="AG81" s="1012"/>
      <c r="AH81" s="1012"/>
      <c r="AI81" s="1012"/>
      <c r="AJ81" s="1012"/>
      <c r="AK81" s="1012"/>
      <c r="AL81" s="1018"/>
      <c r="AM81" s="6" t="str">
        <f>IF(COUNTA(J81)=0,"未入力","")</f>
        <v>未入力</v>
      </c>
      <c r="AN81" s="8"/>
      <c r="AO81" s="8"/>
      <c r="AP81" s="8"/>
      <c r="AQ81" s="8"/>
      <c r="AR81" s="8"/>
      <c r="AS81" s="225"/>
      <c r="AT81" s="6" t="str">
        <f>IF(COUNTA(J81)=0,"未入力です。","")</f>
        <v>未入力です。</v>
      </c>
    </row>
    <row r="82" spans="1:46" ht="5.0999999999999996" customHeight="1">
      <c r="A82" s="1011"/>
      <c r="B82" s="1012"/>
      <c r="C82" s="1012"/>
      <c r="D82" s="1012"/>
      <c r="E82" s="1012"/>
      <c r="F82" s="1012"/>
      <c r="G82" s="1012"/>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8"/>
      <c r="AM82" s="4"/>
      <c r="AS82" s="225"/>
    </row>
    <row r="83" spans="1:46" ht="18" customHeight="1">
      <c r="A83" s="1565" t="s">
        <v>2294</v>
      </c>
      <c r="B83" s="1564"/>
      <c r="C83" s="1564"/>
      <c r="D83" s="1564"/>
      <c r="E83" s="1564"/>
      <c r="F83" s="1564"/>
      <c r="G83" s="1564"/>
      <c r="H83" s="1564"/>
      <c r="I83" s="1564"/>
      <c r="J83" s="1564"/>
      <c r="K83" s="1564"/>
      <c r="L83" s="1012"/>
      <c r="M83" s="1012"/>
      <c r="N83" s="1012"/>
      <c r="O83" s="1012"/>
      <c r="P83" s="1012"/>
      <c r="Q83" s="1012"/>
      <c r="R83" s="1012"/>
      <c r="S83" s="1012"/>
      <c r="T83" s="1012"/>
      <c r="U83" s="1012"/>
      <c r="V83" s="1012"/>
      <c r="W83" s="1012"/>
      <c r="X83" s="1012"/>
      <c r="Y83" s="1012"/>
      <c r="Z83" s="1012"/>
      <c r="AA83" s="1012"/>
      <c r="AB83" s="1012"/>
      <c r="AC83" s="1012"/>
      <c r="AD83" s="1012"/>
      <c r="AE83" s="1012"/>
      <c r="AF83" s="1012"/>
      <c r="AG83" s="1012"/>
      <c r="AH83" s="1012"/>
      <c r="AI83" s="1012"/>
      <c r="AJ83" s="1012"/>
      <c r="AK83" s="1012"/>
      <c r="AL83" s="1018"/>
      <c r="AM83" s="4"/>
      <c r="AS83" s="225"/>
    </row>
    <row r="84" spans="1:46" ht="23.1" customHeight="1">
      <c r="A84" s="1011"/>
      <c r="B84" s="1605" t="s">
        <v>2262</v>
      </c>
      <c r="C84" s="1606"/>
      <c r="D84" s="1606"/>
      <c r="E84" s="1606"/>
      <c r="F84" s="1606"/>
      <c r="G84" s="1606"/>
      <c r="H84" s="1606"/>
      <c r="I84" s="1606"/>
      <c r="J84" s="1607">
        <v>1</v>
      </c>
      <c r="K84" s="1608"/>
      <c r="L84" s="1608"/>
      <c r="M84" s="1608"/>
      <c r="N84" s="1608"/>
      <c r="O84" s="1608"/>
      <c r="P84" s="1608"/>
      <c r="Q84" s="1608"/>
      <c r="R84" s="1609"/>
      <c r="S84" s="1521"/>
      <c r="T84" s="1522"/>
      <c r="U84" s="1522"/>
      <c r="V84" s="1522"/>
      <c r="W84" s="1522"/>
      <c r="X84" s="1522"/>
      <c r="Y84" s="1522"/>
      <c r="Z84" s="1522"/>
      <c r="AA84" s="1604"/>
      <c r="AB84" s="1521"/>
      <c r="AC84" s="1522"/>
      <c r="AD84" s="1522"/>
      <c r="AE84" s="1522"/>
      <c r="AF84" s="1522"/>
      <c r="AG84" s="1522"/>
      <c r="AH84" s="1522"/>
      <c r="AI84" s="1522"/>
      <c r="AJ84" s="1523"/>
      <c r="AK84" s="1033"/>
      <c r="AL84" s="1034"/>
      <c r="AM84" s="4" t="str">
        <f>IF(COUNTA(J84,S84,AB84)=0,"未入力","")</f>
        <v/>
      </c>
      <c r="AN84" s="6" t="str">
        <f>IF(T84&lt;&gt;"","1"&amp;TEXT(T84,"00"),
IF(T85&lt;&gt;"","2"&amp;TEXT(T85,"00"),
IF(T86&lt;&gt;"","3"&amp;TEXT(T86,"00"),"")))</f>
        <v/>
      </c>
      <c r="AS84" s="225"/>
      <c r="AT84" s="6" t="str">
        <f>IF(COUNTA(J84,S84,AB84)=0,"未入力です。","")</f>
        <v/>
      </c>
    </row>
    <row r="85" spans="1:46" ht="39" customHeight="1">
      <c r="A85" s="1011"/>
      <c r="B85" s="1519" t="s">
        <v>2263</v>
      </c>
      <c r="C85" s="1520"/>
      <c r="D85" s="1520"/>
      <c r="E85" s="1520"/>
      <c r="F85" s="1520"/>
      <c r="G85" s="1520"/>
      <c r="H85" s="1520"/>
      <c r="I85" s="1520"/>
      <c r="J85" s="1607">
        <f>'第二面-3'!A52</f>
        <v>0</v>
      </c>
      <c r="K85" s="1608"/>
      <c r="L85" s="1608"/>
      <c r="M85" s="1608"/>
      <c r="N85" s="1608"/>
      <c r="O85" s="1608"/>
      <c r="P85" s="1608"/>
      <c r="Q85" s="1608"/>
      <c r="R85" s="1609"/>
      <c r="S85" s="1521"/>
      <c r="T85" s="1522"/>
      <c r="U85" s="1522"/>
      <c r="V85" s="1522"/>
      <c r="W85" s="1522"/>
      <c r="X85" s="1522"/>
      <c r="Y85" s="1522"/>
      <c r="Z85" s="1522"/>
      <c r="AA85" s="1604"/>
      <c r="AB85" s="1521"/>
      <c r="AC85" s="1522"/>
      <c r="AD85" s="1522"/>
      <c r="AE85" s="1522"/>
      <c r="AF85" s="1522"/>
      <c r="AG85" s="1522"/>
      <c r="AH85" s="1522"/>
      <c r="AI85" s="1522"/>
      <c r="AJ85" s="1523"/>
      <c r="AK85" s="1033"/>
      <c r="AL85" s="1034"/>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1011"/>
      <c r="B86" s="1580" t="s">
        <v>2445</v>
      </c>
      <c r="C86" s="1575"/>
      <c r="D86" s="1575"/>
      <c r="E86" s="1575"/>
      <c r="F86" s="1575"/>
      <c r="G86" s="1575"/>
      <c r="H86" s="1575"/>
      <c r="I86" s="1575"/>
      <c r="J86" s="1633"/>
      <c r="K86" s="1634"/>
      <c r="L86" s="1634"/>
      <c r="M86" s="1634"/>
      <c r="N86" s="1634"/>
      <c r="O86" s="1634"/>
      <c r="P86" s="1634"/>
      <c r="Q86" s="1634"/>
      <c r="R86" s="1635"/>
      <c r="S86" s="1636"/>
      <c r="T86" s="1634"/>
      <c r="U86" s="1634"/>
      <c r="V86" s="1634"/>
      <c r="W86" s="1634"/>
      <c r="X86" s="1634"/>
      <c r="Y86" s="1634"/>
      <c r="Z86" s="1634"/>
      <c r="AA86" s="1635"/>
      <c r="AB86" s="1636"/>
      <c r="AC86" s="1634"/>
      <c r="AD86" s="1634"/>
      <c r="AE86" s="1634"/>
      <c r="AF86" s="1634"/>
      <c r="AG86" s="1634"/>
      <c r="AH86" s="1634"/>
      <c r="AI86" s="1634"/>
      <c r="AJ86" s="1637"/>
      <c r="AK86" s="1033"/>
      <c r="AL86" s="1034"/>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1011"/>
      <c r="B87" s="1577"/>
      <c r="C87" s="1578"/>
      <c r="D87" s="1578"/>
      <c r="E87" s="1578"/>
      <c r="F87" s="1578"/>
      <c r="G87" s="1578"/>
      <c r="H87" s="1578"/>
      <c r="I87" s="1578"/>
      <c r="J87" s="1652" t="s">
        <v>2444</v>
      </c>
      <c r="K87" s="1522"/>
      <c r="L87" s="1522"/>
      <c r="M87" s="1522"/>
      <c r="N87" s="1522"/>
      <c r="O87" s="1522"/>
      <c r="P87" s="1522"/>
      <c r="Q87" s="1522"/>
      <c r="R87" s="1604"/>
      <c r="S87" s="1521" t="s">
        <v>2444</v>
      </c>
      <c r="T87" s="1522"/>
      <c r="U87" s="1522"/>
      <c r="V87" s="1522"/>
      <c r="W87" s="1522"/>
      <c r="X87" s="1522"/>
      <c r="Y87" s="1522"/>
      <c r="Z87" s="1522"/>
      <c r="AA87" s="1604"/>
      <c r="AB87" s="1521" t="s">
        <v>2444</v>
      </c>
      <c r="AC87" s="1522"/>
      <c r="AD87" s="1522"/>
      <c r="AE87" s="1522"/>
      <c r="AF87" s="1522"/>
      <c r="AG87" s="1522"/>
      <c r="AH87" s="1522"/>
      <c r="AI87" s="1522"/>
      <c r="AJ87" s="1523"/>
      <c r="AK87" s="1035"/>
      <c r="AL87" s="1034"/>
      <c r="AM87" s="4"/>
      <c r="AN87" s="6" t="b">
        <v>0</v>
      </c>
      <c r="AO87" s="6" t="b">
        <v>0</v>
      </c>
      <c r="AP87" s="6" t="b">
        <v>0</v>
      </c>
      <c r="AS87" s="225"/>
    </row>
    <row r="88" spans="1:46" ht="20.100000000000001" customHeight="1">
      <c r="A88" s="1011"/>
      <c r="B88" s="1651" t="s">
        <v>2446</v>
      </c>
      <c r="C88" s="1588"/>
      <c r="D88" s="1588"/>
      <c r="E88" s="1588"/>
      <c r="F88" s="1588"/>
      <c r="G88" s="1588"/>
      <c r="H88" s="1588"/>
      <c r="I88" s="1588"/>
      <c r="J88" s="1641"/>
      <c r="K88" s="1642"/>
      <c r="L88" s="1642"/>
      <c r="M88" s="1642"/>
      <c r="N88" s="1642"/>
      <c r="O88" s="1642"/>
      <c r="P88" s="1642"/>
      <c r="Q88" s="1642"/>
      <c r="R88" s="1643"/>
      <c r="S88" s="1647"/>
      <c r="T88" s="1642"/>
      <c r="U88" s="1642"/>
      <c r="V88" s="1642"/>
      <c r="W88" s="1642"/>
      <c r="X88" s="1642"/>
      <c r="Y88" s="1642"/>
      <c r="Z88" s="1642"/>
      <c r="AA88" s="1643"/>
      <c r="AB88" s="1647"/>
      <c r="AC88" s="1642"/>
      <c r="AD88" s="1642"/>
      <c r="AE88" s="1642"/>
      <c r="AF88" s="1642"/>
      <c r="AG88" s="1642"/>
      <c r="AH88" s="1642"/>
      <c r="AI88" s="1642"/>
      <c r="AJ88" s="1649"/>
      <c r="AK88" s="1008"/>
      <c r="AL88" s="1036"/>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1011"/>
      <c r="B89" s="1589"/>
      <c r="C89" s="1590"/>
      <c r="D89" s="1590"/>
      <c r="E89" s="1590"/>
      <c r="F89" s="1590"/>
      <c r="G89" s="1590"/>
      <c r="H89" s="1590"/>
      <c r="I89" s="1590"/>
      <c r="J89" s="1644"/>
      <c r="K89" s="1645"/>
      <c r="L89" s="1645"/>
      <c r="M89" s="1645"/>
      <c r="N89" s="1645"/>
      <c r="O89" s="1645"/>
      <c r="P89" s="1645"/>
      <c r="Q89" s="1645"/>
      <c r="R89" s="1646"/>
      <c r="S89" s="1648"/>
      <c r="T89" s="1645"/>
      <c r="U89" s="1645"/>
      <c r="V89" s="1645"/>
      <c r="W89" s="1645"/>
      <c r="X89" s="1645"/>
      <c r="Y89" s="1645"/>
      <c r="Z89" s="1645"/>
      <c r="AA89" s="1646"/>
      <c r="AB89" s="1648"/>
      <c r="AC89" s="1645"/>
      <c r="AD89" s="1645"/>
      <c r="AE89" s="1645"/>
      <c r="AF89" s="1645"/>
      <c r="AG89" s="1645"/>
      <c r="AH89" s="1645"/>
      <c r="AI89" s="1645"/>
      <c r="AJ89" s="1650"/>
      <c r="AK89" s="1037"/>
      <c r="AL89" s="1038"/>
      <c r="AM89" s="4"/>
      <c r="AS89" s="225"/>
    </row>
    <row r="90" spans="1:46" ht="23.1" customHeight="1">
      <c r="A90" s="1011"/>
      <c r="B90" s="1602" t="s">
        <v>2447</v>
      </c>
      <c r="C90" s="1603"/>
      <c r="D90" s="1603"/>
      <c r="E90" s="1603"/>
      <c r="F90" s="1603"/>
      <c r="G90" s="1603"/>
      <c r="H90" s="1603"/>
      <c r="I90" s="1603"/>
      <c r="J90" s="1028"/>
      <c r="K90" s="1549"/>
      <c r="L90" s="1549"/>
      <c r="M90" s="1549"/>
      <c r="N90" s="1549"/>
      <c r="O90" s="1549"/>
      <c r="P90" s="1550" t="s">
        <v>46</v>
      </c>
      <c r="Q90" s="1550"/>
      <c r="R90" s="1056"/>
      <c r="S90" s="1057"/>
      <c r="T90" s="1549"/>
      <c r="U90" s="1549"/>
      <c r="V90" s="1549"/>
      <c r="W90" s="1549"/>
      <c r="X90" s="1549"/>
      <c r="Y90" s="1550" t="s">
        <v>46</v>
      </c>
      <c r="Z90" s="1550"/>
      <c r="AA90" s="1056"/>
      <c r="AB90" s="1057"/>
      <c r="AC90" s="1549"/>
      <c r="AD90" s="1549"/>
      <c r="AE90" s="1549"/>
      <c r="AF90" s="1549"/>
      <c r="AG90" s="1549"/>
      <c r="AH90" s="1550" t="s">
        <v>46</v>
      </c>
      <c r="AI90" s="1550"/>
      <c r="AJ90" s="1030"/>
      <c r="AK90" s="1012"/>
      <c r="AL90" s="1018"/>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1011"/>
      <c r="B91" s="1580" t="s">
        <v>2448</v>
      </c>
      <c r="C91" s="1581"/>
      <c r="D91" s="1581"/>
      <c r="E91" s="1581"/>
      <c r="F91" s="1581"/>
      <c r="G91" s="1581"/>
      <c r="H91" s="1581"/>
      <c r="I91" s="1581"/>
      <c r="J91" s="1041"/>
      <c r="K91" s="1010"/>
      <c r="L91" s="1010"/>
      <c r="M91" s="1010"/>
      <c r="N91" s="1010"/>
      <c r="O91" s="1010"/>
      <c r="P91" s="1010"/>
      <c r="Q91" s="1010"/>
      <c r="R91" s="1052"/>
      <c r="S91" s="1053"/>
      <c r="T91" s="1640"/>
      <c r="U91" s="1640"/>
      <c r="V91" s="1640"/>
      <c r="W91" s="1640"/>
      <c r="X91" s="1640"/>
      <c r="Y91" s="1010"/>
      <c r="Z91" s="1010"/>
      <c r="AA91" s="1052"/>
      <c r="AB91" s="1053"/>
      <c r="AC91" s="1010"/>
      <c r="AD91" s="1010"/>
      <c r="AE91" s="1010"/>
      <c r="AF91" s="1010"/>
      <c r="AG91" s="1010"/>
      <c r="AH91" s="1010"/>
      <c r="AI91" s="1010"/>
      <c r="AJ91" s="1039"/>
      <c r="AK91" s="1012"/>
      <c r="AL91" s="1018"/>
      <c r="AM91" s="4"/>
      <c r="AN91" s="8"/>
      <c r="AO91" s="8"/>
      <c r="AP91" s="8"/>
      <c r="AS91" s="225">
        <f>COUNTIF(AN91:AN97, TRUE)</f>
        <v>0</v>
      </c>
    </row>
    <row r="92" spans="1:46" ht="18.95" customHeight="1">
      <c r="A92" s="1011"/>
      <c r="B92" s="1583"/>
      <c r="C92" s="1584"/>
      <c r="D92" s="1584"/>
      <c r="E92" s="1584"/>
      <c r="F92" s="1584"/>
      <c r="G92" s="1584"/>
      <c r="H92" s="1584"/>
      <c r="I92" s="1584"/>
      <c r="J92" s="1019"/>
      <c r="K92" s="1516"/>
      <c r="L92" s="1516"/>
      <c r="M92" s="1516"/>
      <c r="N92" s="1516"/>
      <c r="O92" s="1516"/>
      <c r="P92" s="1639" t="s">
        <v>47</v>
      </c>
      <c r="Q92" s="1639"/>
      <c r="R92" s="1054"/>
      <c r="S92" s="1055"/>
      <c r="T92" s="1541"/>
      <c r="U92" s="1541"/>
      <c r="V92" s="1541"/>
      <c r="W92" s="1541"/>
      <c r="X92" s="1541"/>
      <c r="Y92" s="1639" t="s">
        <v>2301</v>
      </c>
      <c r="Z92" s="1639"/>
      <c r="AA92" s="1054"/>
      <c r="AB92" s="1055"/>
      <c r="AC92" s="1516"/>
      <c r="AD92" s="1516"/>
      <c r="AE92" s="1516"/>
      <c r="AF92" s="1516"/>
      <c r="AG92" s="1516"/>
      <c r="AH92" s="1639" t="s">
        <v>2301</v>
      </c>
      <c r="AI92" s="1639"/>
      <c r="AJ92" s="1021"/>
      <c r="AK92" s="1012"/>
      <c r="AL92" s="1018"/>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1011"/>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1012"/>
      <c r="AL93" s="1018"/>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1011"/>
      <c r="B94" s="1528" t="s">
        <v>2449</v>
      </c>
      <c r="C94" s="1529"/>
      <c r="D94" s="1529"/>
      <c r="E94" s="1529"/>
      <c r="F94" s="1529"/>
      <c r="G94" s="1529"/>
      <c r="H94" s="1529"/>
      <c r="I94" s="1530"/>
      <c r="J94" s="1058" t="s">
        <v>2308</v>
      </c>
      <c r="K94" s="1512" t="s">
        <v>2311</v>
      </c>
      <c r="L94" s="1513"/>
      <c r="M94" s="1514"/>
      <c r="N94" s="1543"/>
      <c r="O94" s="1543"/>
      <c r="P94" s="1543"/>
      <c r="Q94" s="1543"/>
      <c r="R94" s="1545"/>
      <c r="S94" s="1039" t="s">
        <v>2308</v>
      </c>
      <c r="T94" s="1512" t="s">
        <v>2311</v>
      </c>
      <c r="U94" s="1513"/>
      <c r="V94" s="1514"/>
      <c r="W94" s="1542"/>
      <c r="X94" s="1543"/>
      <c r="Y94" s="1543"/>
      <c r="Z94" s="1543"/>
      <c r="AA94" s="1545"/>
      <c r="AB94" s="1039" t="s">
        <v>2308</v>
      </c>
      <c r="AC94" s="1512" t="s">
        <v>2311</v>
      </c>
      <c r="AD94" s="1513"/>
      <c r="AE94" s="1514"/>
      <c r="AF94" s="1542"/>
      <c r="AG94" s="1543"/>
      <c r="AH94" s="1543"/>
      <c r="AI94" s="1543"/>
      <c r="AJ94" s="1544"/>
      <c r="AK94" s="1012"/>
      <c r="AL94" s="1018"/>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1011"/>
      <c r="B95" s="1531"/>
      <c r="C95" s="1532"/>
      <c r="D95" s="1532"/>
      <c r="E95" s="1532"/>
      <c r="F95" s="1532"/>
      <c r="G95" s="1532"/>
      <c r="H95" s="1532"/>
      <c r="I95" s="1533"/>
      <c r="J95" s="1059"/>
      <c r="K95" s="1512" t="s">
        <v>2312</v>
      </c>
      <c r="L95" s="1513"/>
      <c r="M95" s="1514"/>
      <c r="N95" s="1638"/>
      <c r="O95" s="1638"/>
      <c r="P95" s="1638"/>
      <c r="Q95" s="1638"/>
      <c r="R95" s="1056" t="s">
        <v>47</v>
      </c>
      <c r="S95" s="1021"/>
      <c r="T95" s="1512" t="s">
        <v>2312</v>
      </c>
      <c r="U95" s="1513"/>
      <c r="V95" s="1513"/>
      <c r="W95" s="1546"/>
      <c r="X95" s="1540"/>
      <c r="Y95" s="1540"/>
      <c r="Z95" s="1540"/>
      <c r="AA95" s="1056" t="s">
        <v>47</v>
      </c>
      <c r="AB95" s="1021"/>
      <c r="AC95" s="1512" t="s">
        <v>2312</v>
      </c>
      <c r="AD95" s="1513"/>
      <c r="AE95" s="1513"/>
      <c r="AF95" s="1546"/>
      <c r="AG95" s="1540"/>
      <c r="AH95" s="1540"/>
      <c r="AI95" s="1540"/>
      <c r="AJ95" s="1030" t="s">
        <v>47</v>
      </c>
      <c r="AK95" s="1012"/>
      <c r="AL95" s="1018"/>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1011"/>
      <c r="B96" s="1531"/>
      <c r="C96" s="1532"/>
      <c r="D96" s="1532"/>
      <c r="E96" s="1532"/>
      <c r="F96" s="1532"/>
      <c r="G96" s="1532"/>
      <c r="H96" s="1532"/>
      <c r="I96" s="1533"/>
      <c r="J96" s="1058" t="s">
        <v>2309</v>
      </c>
      <c r="K96" s="1512" t="s">
        <v>2311</v>
      </c>
      <c r="L96" s="1513"/>
      <c r="M96" s="1514"/>
      <c r="N96" s="1543"/>
      <c r="O96" s="1543"/>
      <c r="P96" s="1543"/>
      <c r="Q96" s="1543"/>
      <c r="R96" s="1545"/>
      <c r="S96" s="1039" t="s">
        <v>2309</v>
      </c>
      <c r="T96" s="1512" t="s">
        <v>2311</v>
      </c>
      <c r="U96" s="1513"/>
      <c r="V96" s="1514"/>
      <c r="W96" s="1542"/>
      <c r="X96" s="1543"/>
      <c r="Y96" s="1543"/>
      <c r="Z96" s="1543"/>
      <c r="AA96" s="1545"/>
      <c r="AB96" s="1039" t="s">
        <v>2309</v>
      </c>
      <c r="AC96" s="1512" t="s">
        <v>2311</v>
      </c>
      <c r="AD96" s="1513"/>
      <c r="AE96" s="1514"/>
      <c r="AF96" s="1542"/>
      <c r="AG96" s="1543"/>
      <c r="AH96" s="1543"/>
      <c r="AI96" s="1543"/>
      <c r="AJ96" s="1544"/>
      <c r="AK96" s="1012"/>
      <c r="AL96" s="1018"/>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1011"/>
      <c r="B97" s="1531"/>
      <c r="C97" s="1532"/>
      <c r="D97" s="1532"/>
      <c r="E97" s="1532"/>
      <c r="F97" s="1532"/>
      <c r="G97" s="1532"/>
      <c r="H97" s="1532"/>
      <c r="I97" s="1533"/>
      <c r="J97" s="1059"/>
      <c r="K97" s="1512" t="s">
        <v>2312</v>
      </c>
      <c r="L97" s="1513"/>
      <c r="M97" s="1514"/>
      <c r="N97" s="1638"/>
      <c r="O97" s="1638"/>
      <c r="P97" s="1638"/>
      <c r="Q97" s="1638"/>
      <c r="R97" s="1056" t="s">
        <v>47</v>
      </c>
      <c r="S97" s="1021"/>
      <c r="T97" s="1512" t="s">
        <v>2312</v>
      </c>
      <c r="U97" s="1513"/>
      <c r="V97" s="1513"/>
      <c r="W97" s="1546"/>
      <c r="X97" s="1540"/>
      <c r="Y97" s="1540"/>
      <c r="Z97" s="1540"/>
      <c r="AA97" s="1056" t="s">
        <v>47</v>
      </c>
      <c r="AB97" s="1021"/>
      <c r="AC97" s="1512" t="s">
        <v>2312</v>
      </c>
      <c r="AD97" s="1513"/>
      <c r="AE97" s="1513"/>
      <c r="AF97" s="1546"/>
      <c r="AG97" s="1540"/>
      <c r="AH97" s="1540"/>
      <c r="AI97" s="1540"/>
      <c r="AJ97" s="1030" t="s">
        <v>47</v>
      </c>
      <c r="AK97" s="1012"/>
      <c r="AL97" s="1018"/>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1011"/>
      <c r="B98" s="1531"/>
      <c r="C98" s="1532"/>
      <c r="D98" s="1532"/>
      <c r="E98" s="1532"/>
      <c r="F98" s="1532"/>
      <c r="G98" s="1532"/>
      <c r="H98" s="1532"/>
      <c r="I98" s="1533"/>
      <c r="J98" s="1041" t="s">
        <v>2310</v>
      </c>
      <c r="K98" s="1512" t="s">
        <v>2311</v>
      </c>
      <c r="L98" s="1513"/>
      <c r="M98" s="1514"/>
      <c r="N98" s="1543"/>
      <c r="O98" s="1543"/>
      <c r="P98" s="1543"/>
      <c r="Q98" s="1543"/>
      <c r="R98" s="1545"/>
      <c r="S98" s="1010" t="s">
        <v>2310</v>
      </c>
      <c r="T98" s="1512" t="s">
        <v>2311</v>
      </c>
      <c r="U98" s="1513"/>
      <c r="V98" s="1514"/>
      <c r="W98" s="1542"/>
      <c r="X98" s="1543"/>
      <c r="Y98" s="1543"/>
      <c r="Z98" s="1543"/>
      <c r="AA98" s="1545"/>
      <c r="AB98" s="1010" t="s">
        <v>2310</v>
      </c>
      <c r="AC98" s="1512" t="s">
        <v>2311</v>
      </c>
      <c r="AD98" s="1513"/>
      <c r="AE98" s="1514"/>
      <c r="AF98" s="1542"/>
      <c r="AG98" s="1543"/>
      <c r="AH98" s="1543"/>
      <c r="AI98" s="1543"/>
      <c r="AJ98" s="1544"/>
      <c r="AK98" s="1012"/>
      <c r="AL98" s="1018"/>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1011"/>
      <c r="B99" s="1534"/>
      <c r="C99" s="1535"/>
      <c r="D99" s="1535"/>
      <c r="E99" s="1535"/>
      <c r="F99" s="1535"/>
      <c r="G99" s="1535"/>
      <c r="H99" s="1535"/>
      <c r="I99" s="1536"/>
      <c r="J99" s="1019"/>
      <c r="K99" s="1512" t="s">
        <v>2312</v>
      </c>
      <c r="L99" s="1513"/>
      <c r="M99" s="1514"/>
      <c r="N99" s="1540"/>
      <c r="O99" s="1540"/>
      <c r="P99" s="1540"/>
      <c r="Q99" s="1540"/>
      <c r="R99" s="1056" t="s">
        <v>47</v>
      </c>
      <c r="S99" s="1020"/>
      <c r="T99" s="1512" t="s">
        <v>2312</v>
      </c>
      <c r="U99" s="1513"/>
      <c r="V99" s="1513"/>
      <c r="W99" s="1546"/>
      <c r="X99" s="1540"/>
      <c r="Y99" s="1540"/>
      <c r="Z99" s="1540"/>
      <c r="AA99" s="1056" t="s">
        <v>47</v>
      </c>
      <c r="AB99" s="1020"/>
      <c r="AC99" s="1512" t="s">
        <v>2312</v>
      </c>
      <c r="AD99" s="1513"/>
      <c r="AE99" s="1513"/>
      <c r="AF99" s="1546"/>
      <c r="AG99" s="1540"/>
      <c r="AH99" s="1540"/>
      <c r="AI99" s="1540"/>
      <c r="AJ99" s="1030" t="s">
        <v>47</v>
      </c>
      <c r="AK99" s="1012"/>
      <c r="AL99" s="1018"/>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1011"/>
      <c r="B100" s="1587" t="s">
        <v>2450</v>
      </c>
      <c r="C100" s="1588"/>
      <c r="D100" s="1588"/>
      <c r="E100" s="1588"/>
      <c r="F100" s="1588"/>
      <c r="G100" s="1588"/>
      <c r="H100" s="1588"/>
      <c r="I100" s="1588"/>
      <c r="J100" s="1028"/>
      <c r="K100" s="1549"/>
      <c r="L100" s="1549"/>
      <c r="M100" s="1549"/>
      <c r="N100" s="1549"/>
      <c r="O100" s="1549"/>
      <c r="P100" s="1550" t="s">
        <v>48</v>
      </c>
      <c r="Q100" s="1550"/>
      <c r="R100" s="1056"/>
      <c r="S100" s="1057"/>
      <c r="T100" s="1549"/>
      <c r="U100" s="1549"/>
      <c r="V100" s="1549"/>
      <c r="W100" s="1549"/>
      <c r="X100" s="1549"/>
      <c r="Y100" s="1550" t="s">
        <v>48</v>
      </c>
      <c r="Z100" s="1550"/>
      <c r="AA100" s="1056"/>
      <c r="AB100" s="1057"/>
      <c r="AC100" s="1549"/>
      <c r="AD100" s="1549"/>
      <c r="AE100" s="1549"/>
      <c r="AF100" s="1549"/>
      <c r="AG100" s="1549"/>
      <c r="AH100" s="1550" t="s">
        <v>48</v>
      </c>
      <c r="AI100" s="1550"/>
      <c r="AJ100" s="1030"/>
      <c r="AK100" s="1012"/>
      <c r="AL100" s="1018"/>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1011"/>
      <c r="B101" s="1589"/>
      <c r="C101" s="1590"/>
      <c r="D101" s="1590"/>
      <c r="E101" s="1590"/>
      <c r="F101" s="1590"/>
      <c r="G101" s="1590"/>
      <c r="H101" s="1590"/>
      <c r="I101" s="1590"/>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1012"/>
      <c r="AL101" s="1018"/>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1011"/>
      <c r="B102" s="1591"/>
      <c r="C102" s="1592"/>
      <c r="D102" s="1592"/>
      <c r="E102" s="1592"/>
      <c r="F102" s="1592"/>
      <c r="G102" s="1592"/>
      <c r="H102" s="1592"/>
      <c r="I102" s="1592"/>
      <c r="J102" s="179"/>
      <c r="K102" s="1061"/>
      <c r="L102" s="1007"/>
      <c r="M102" s="1061"/>
      <c r="N102" s="1062" t="s">
        <v>2265</v>
      </c>
      <c r="O102" s="1024"/>
      <c r="P102" s="1024"/>
      <c r="Q102" s="1020"/>
      <c r="R102" s="1054"/>
      <c r="S102" s="193"/>
      <c r="T102" s="1061"/>
      <c r="U102" s="1007"/>
      <c r="V102" s="1061"/>
      <c r="W102" s="1062" t="s">
        <v>2265</v>
      </c>
      <c r="X102" s="1024"/>
      <c r="Y102" s="1024"/>
      <c r="Z102" s="1020"/>
      <c r="AA102" s="1054"/>
      <c r="AB102" s="193"/>
      <c r="AC102" s="1061"/>
      <c r="AD102" s="1007"/>
      <c r="AE102" s="1061"/>
      <c r="AF102" s="1062" t="s">
        <v>2265</v>
      </c>
      <c r="AG102" s="1024"/>
      <c r="AH102" s="1024"/>
      <c r="AI102" s="1020"/>
      <c r="AJ102" s="1021"/>
      <c r="AK102" s="1012"/>
      <c r="AL102" s="1018"/>
      <c r="AM102" s="230"/>
      <c r="AN102" s="8" t="b">
        <v>0</v>
      </c>
      <c r="AO102" s="8" t="b">
        <v>0</v>
      </c>
      <c r="AP102" s="8" t="b">
        <v>0</v>
      </c>
      <c r="AS102" s="225"/>
    </row>
    <row r="103" spans="1:46" ht="11.45" customHeight="1">
      <c r="A103" s="1011"/>
      <c r="B103" s="1528" t="s">
        <v>2451</v>
      </c>
      <c r="C103" s="1529"/>
      <c r="D103" s="1529"/>
      <c r="E103" s="1529"/>
      <c r="F103" s="1529"/>
      <c r="G103" s="1529"/>
      <c r="H103" s="1529"/>
      <c r="I103" s="1529"/>
      <c r="J103" s="1041"/>
      <c r="K103" s="1060"/>
      <c r="L103" s="1060"/>
      <c r="M103" s="1060"/>
      <c r="N103" s="1060"/>
      <c r="O103" s="1060"/>
      <c r="P103" s="1060"/>
      <c r="Q103" s="1010"/>
      <c r="R103" s="1052"/>
      <c r="S103" s="1053"/>
      <c r="T103" s="1060"/>
      <c r="U103" s="1060"/>
      <c r="V103" s="1060"/>
      <c r="W103" s="1060"/>
      <c r="X103" s="1060"/>
      <c r="Y103" s="1060"/>
      <c r="Z103" s="1010"/>
      <c r="AA103" s="1052"/>
      <c r="AB103" s="1053"/>
      <c r="AC103" s="1060"/>
      <c r="AD103" s="1060"/>
      <c r="AE103" s="1060"/>
      <c r="AF103" s="1060"/>
      <c r="AG103" s="1060"/>
      <c r="AH103" s="1060"/>
      <c r="AI103" s="1010"/>
      <c r="AJ103" s="1039"/>
      <c r="AK103" s="1012"/>
      <c r="AL103" s="1018"/>
      <c r="AM103" s="230"/>
      <c r="AN103" s="8"/>
      <c r="AO103" s="8"/>
      <c r="AP103" s="8"/>
      <c r="AS103" s="225"/>
    </row>
    <row r="104" spans="1:46" ht="18.95" customHeight="1">
      <c r="A104" s="1011"/>
      <c r="B104" s="1534"/>
      <c r="C104" s="1535"/>
      <c r="D104" s="1535"/>
      <c r="E104" s="1535"/>
      <c r="F104" s="1535"/>
      <c r="G104" s="1535"/>
      <c r="H104" s="1535"/>
      <c r="I104" s="1535"/>
      <c r="J104" s="1019"/>
      <c r="K104" s="1516"/>
      <c r="L104" s="1516"/>
      <c r="M104" s="1516"/>
      <c r="N104" s="1516"/>
      <c r="O104" s="1516"/>
      <c r="P104" s="1515" t="s">
        <v>2109</v>
      </c>
      <c r="Q104" s="1515"/>
      <c r="R104" s="1054"/>
      <c r="S104" s="1055"/>
      <c r="T104" s="1516"/>
      <c r="U104" s="1516"/>
      <c r="V104" s="1516"/>
      <c r="W104" s="1516"/>
      <c r="X104" s="1516"/>
      <c r="Y104" s="1515" t="s">
        <v>2109</v>
      </c>
      <c r="Z104" s="1515"/>
      <c r="AA104" s="1054"/>
      <c r="AB104" s="1055"/>
      <c r="AC104" s="1516"/>
      <c r="AD104" s="1516"/>
      <c r="AE104" s="1516"/>
      <c r="AF104" s="1516"/>
      <c r="AG104" s="1516"/>
      <c r="AH104" s="1515" t="s">
        <v>2109</v>
      </c>
      <c r="AI104" s="1515"/>
      <c r="AJ104" s="1021"/>
      <c r="AK104" s="1012"/>
      <c r="AL104" s="1018"/>
      <c r="AM104" s="230"/>
      <c r="AN104" s="8"/>
      <c r="AO104" s="8"/>
      <c r="AP104" s="8"/>
      <c r="AS104" s="225"/>
      <c r="AT104" s="6" t="str">
        <f>IF(OR(AND(J$84="",COUNTA(K104)=1),AND(S$84="",COUNTA(T104)=1),
AND(AB$84="",COUNTA(AC104)=1)),"棟番号を入力してください。","")</f>
        <v/>
      </c>
    </row>
    <row r="105" spans="1:46" ht="12" customHeight="1">
      <c r="A105" s="1011"/>
      <c r="B105" s="1528" t="s">
        <v>2452</v>
      </c>
      <c r="C105" s="1529"/>
      <c r="D105" s="1529"/>
      <c r="E105" s="1529"/>
      <c r="F105" s="1529"/>
      <c r="G105" s="1529"/>
      <c r="H105" s="1529"/>
      <c r="I105" s="1529"/>
      <c r="J105" s="1041"/>
      <c r="K105" s="1586"/>
      <c r="L105" s="1586"/>
      <c r="M105" s="1586"/>
      <c r="N105" s="1586"/>
      <c r="O105" s="1586"/>
      <c r="P105" s="1586"/>
      <c r="Q105" s="1010"/>
      <c r="R105" s="1052"/>
      <c r="S105" s="1053"/>
      <c r="T105" s="1586"/>
      <c r="U105" s="1586"/>
      <c r="V105" s="1586"/>
      <c r="W105" s="1586"/>
      <c r="X105" s="1586"/>
      <c r="Y105" s="1586"/>
      <c r="Z105" s="1010"/>
      <c r="AA105" s="1052"/>
      <c r="AB105" s="1053"/>
      <c r="AC105" s="1586"/>
      <c r="AD105" s="1586"/>
      <c r="AE105" s="1586"/>
      <c r="AF105" s="1586"/>
      <c r="AG105" s="1586"/>
      <c r="AH105" s="1586"/>
      <c r="AI105" s="1010"/>
      <c r="AJ105" s="1039"/>
      <c r="AK105" s="1012"/>
      <c r="AL105" s="1018"/>
      <c r="AM105" s="4">
        <f>AT105</f>
        <v>0</v>
      </c>
      <c r="AS105" s="225"/>
    </row>
    <row r="106" spans="1:46" ht="18.95" customHeight="1">
      <c r="A106" s="1011"/>
      <c r="B106" s="1534"/>
      <c r="C106" s="1535"/>
      <c r="D106" s="1535"/>
      <c r="E106" s="1535"/>
      <c r="F106" s="1535"/>
      <c r="G106" s="1535"/>
      <c r="H106" s="1535"/>
      <c r="I106" s="1535"/>
      <c r="J106" s="1019"/>
      <c r="K106" s="1020" t="s">
        <v>2110</v>
      </c>
      <c r="L106" s="1020"/>
      <c r="M106" s="1516"/>
      <c r="N106" s="1516"/>
      <c r="O106" s="1516"/>
      <c r="P106" s="1515" t="s">
        <v>2109</v>
      </c>
      <c r="Q106" s="1515"/>
      <c r="R106" s="1054"/>
      <c r="S106" s="1055"/>
      <c r="T106" s="1020" t="s">
        <v>2110</v>
      </c>
      <c r="U106" s="1020"/>
      <c r="V106" s="1516"/>
      <c r="W106" s="1516"/>
      <c r="X106" s="1516"/>
      <c r="Y106" s="1515" t="s">
        <v>2109</v>
      </c>
      <c r="Z106" s="1515"/>
      <c r="AA106" s="1054"/>
      <c r="AB106" s="1055"/>
      <c r="AC106" s="1020" t="s">
        <v>2110</v>
      </c>
      <c r="AD106" s="1020"/>
      <c r="AE106" s="1516"/>
      <c r="AF106" s="1516"/>
      <c r="AG106" s="1516"/>
      <c r="AH106" s="1515" t="s">
        <v>2109</v>
      </c>
      <c r="AI106" s="1515"/>
      <c r="AJ106" s="1021"/>
      <c r="AK106" s="1012"/>
      <c r="AL106" s="1018"/>
      <c r="AM106" s="4"/>
      <c r="AS106" s="225"/>
      <c r="AT106" s="6" t="str">
        <f>IF(OR(AND(J$84="",COUNTA(M106)=1),AND(S$84="",COUNTA(V106)=1),
AND(AB$84="",COUNTA(AE106)=1)),"棟番号を入力してください。","")</f>
        <v/>
      </c>
    </row>
    <row r="107" spans="1:46" ht="3.95" customHeight="1">
      <c r="A107" s="1011"/>
      <c r="B107" s="1012"/>
      <c r="C107" s="1012"/>
      <c r="D107" s="1012"/>
      <c r="E107" s="1012"/>
      <c r="F107" s="1012"/>
      <c r="G107" s="1012"/>
      <c r="H107" s="1012"/>
      <c r="I107" s="1012"/>
      <c r="J107" s="1012"/>
      <c r="K107" s="1012"/>
      <c r="L107" s="1012"/>
      <c r="M107" s="1012"/>
      <c r="N107" s="1012"/>
      <c r="O107" s="1012"/>
      <c r="P107" s="1012"/>
      <c r="Q107" s="1012"/>
      <c r="R107" s="1012"/>
      <c r="S107" s="1012"/>
      <c r="T107" s="1012"/>
      <c r="U107" s="1012"/>
      <c r="V107" s="1012"/>
      <c r="W107" s="1012"/>
      <c r="X107" s="1012"/>
      <c r="Y107" s="1012"/>
      <c r="Z107" s="1012"/>
      <c r="AA107" s="1012"/>
      <c r="AB107" s="1012"/>
      <c r="AC107" s="1012"/>
      <c r="AD107" s="1012"/>
      <c r="AE107" s="1012"/>
      <c r="AF107" s="1012"/>
      <c r="AG107" s="1012"/>
      <c r="AH107" s="1012"/>
      <c r="AI107" s="1012"/>
      <c r="AJ107" s="1012"/>
      <c r="AK107" s="1012"/>
      <c r="AL107" s="1018"/>
      <c r="AM107" s="4"/>
      <c r="AS107" s="225"/>
    </row>
    <row r="108" spans="1:46" ht="3.95" customHeight="1">
      <c r="A108" s="1011"/>
      <c r="B108" s="1012"/>
      <c r="C108" s="1012"/>
      <c r="D108" s="1012"/>
      <c r="E108" s="1012"/>
      <c r="F108" s="1012"/>
      <c r="G108" s="1012"/>
      <c r="H108" s="1012"/>
      <c r="I108" s="1012"/>
      <c r="J108" s="1012"/>
      <c r="K108" s="1012"/>
      <c r="L108" s="1012"/>
      <c r="M108" s="1012"/>
      <c r="N108" s="1012"/>
      <c r="O108" s="1012"/>
      <c r="P108" s="1012"/>
      <c r="Q108" s="1012"/>
      <c r="R108" s="1012"/>
      <c r="S108" s="1012"/>
      <c r="T108" s="1012"/>
      <c r="U108" s="1012"/>
      <c r="V108" s="1012"/>
      <c r="W108" s="1012"/>
      <c r="X108" s="1012"/>
      <c r="Y108" s="1012"/>
      <c r="Z108" s="1012"/>
      <c r="AA108" s="1012"/>
      <c r="AB108" s="1012"/>
      <c r="AC108" s="1012"/>
      <c r="AD108" s="1012"/>
      <c r="AE108" s="1012"/>
      <c r="AF108" s="1012"/>
      <c r="AG108" s="1012"/>
      <c r="AH108" s="1012"/>
      <c r="AI108" s="1012"/>
      <c r="AJ108" s="1012"/>
      <c r="AK108" s="1012"/>
      <c r="AL108" s="1018"/>
      <c r="AM108" s="4"/>
      <c r="AS108" s="225"/>
    </row>
    <row r="109" spans="1:46" ht="23.1" customHeight="1">
      <c r="A109" s="1655" t="s">
        <v>2453</v>
      </c>
      <c r="B109" s="1518"/>
      <c r="C109" s="1518"/>
      <c r="D109" s="1518"/>
      <c r="E109" s="1518"/>
      <c r="F109" s="1518"/>
      <c r="G109" s="1518"/>
      <c r="H109" s="1518"/>
      <c r="I109" s="1518"/>
      <c r="J109" s="1518"/>
      <c r="K109" s="1518"/>
      <c r="L109" s="1518"/>
      <c r="M109" s="1518"/>
      <c r="N109" s="1518"/>
      <c r="O109" s="1518"/>
      <c r="P109" s="1007"/>
      <c r="Q109" s="1007"/>
      <c r="R109" s="1661"/>
      <c r="S109" s="1638"/>
      <c r="T109" s="1638"/>
      <c r="U109" s="1638"/>
      <c r="V109" s="1638"/>
      <c r="W109" s="1638"/>
      <c r="X109" s="1638"/>
      <c r="Y109" s="1638"/>
      <c r="Z109" s="1638"/>
      <c r="AA109" s="235" t="s">
        <v>47</v>
      </c>
      <c r="AB109" s="197"/>
      <c r="AC109" s="1040"/>
      <c r="AD109" s="1040"/>
      <c r="AE109" s="1007"/>
      <c r="AF109" s="1007"/>
      <c r="AG109" s="1012"/>
      <c r="AH109" s="1012"/>
      <c r="AI109" s="1012"/>
      <c r="AJ109" s="1012"/>
      <c r="AK109" s="1012"/>
      <c r="AL109" s="1018"/>
      <c r="AM109" s="4"/>
      <c r="AS109" s="225"/>
      <c r="AT109" s="6" t="str">
        <f>IF(AND($AN$78=TRUE,R109=""),"未入力です。",IF(AND($AN$78=FALSE,R109&lt;&gt;""),"【４．工事種別】が新築以外の場合は回答は不要です。",""))</f>
        <v/>
      </c>
    </row>
    <row r="110" spans="1:46" ht="2.4500000000000002" customHeight="1">
      <c r="A110" s="1019"/>
      <c r="B110" s="1020"/>
      <c r="C110" s="1020"/>
      <c r="D110" s="1020"/>
      <c r="E110" s="1020"/>
      <c r="F110" s="1020"/>
      <c r="G110" s="1020"/>
      <c r="H110" s="1020"/>
      <c r="I110" s="1020"/>
      <c r="J110" s="1020"/>
      <c r="K110" s="1020"/>
      <c r="L110" s="1020"/>
      <c r="M110" s="1020"/>
      <c r="N110" s="1020"/>
      <c r="O110" s="1020"/>
      <c r="P110" s="1020"/>
      <c r="Q110" s="1020"/>
      <c r="R110" s="1020"/>
      <c r="S110" s="1020"/>
      <c r="T110" s="1020"/>
      <c r="U110" s="1020"/>
      <c r="V110" s="1020"/>
      <c r="W110" s="1020"/>
      <c r="X110" s="1020"/>
      <c r="Y110" s="1020"/>
      <c r="Z110" s="1020"/>
      <c r="AA110" s="1020"/>
      <c r="AB110" s="1020"/>
      <c r="AC110" s="1020"/>
      <c r="AD110" s="1020"/>
      <c r="AE110" s="1020"/>
      <c r="AF110" s="1020"/>
      <c r="AG110" s="1020"/>
      <c r="AH110" s="1020"/>
      <c r="AI110" s="1020"/>
      <c r="AJ110" s="1020"/>
      <c r="AK110" s="1020"/>
      <c r="AL110" s="1021"/>
      <c r="AM110" s="4"/>
      <c r="AS110" s="225"/>
    </row>
    <row r="111" spans="1:46" ht="3.95" customHeight="1">
      <c r="A111" s="1012"/>
      <c r="B111" s="1012"/>
      <c r="C111" s="1012"/>
      <c r="D111" s="1012"/>
      <c r="E111" s="1012"/>
      <c r="F111" s="1012"/>
      <c r="G111" s="1012"/>
      <c r="H111" s="1012"/>
      <c r="I111" s="1012"/>
      <c r="J111" s="1012"/>
      <c r="K111" s="1012"/>
      <c r="L111" s="1012"/>
      <c r="M111" s="1012"/>
      <c r="N111" s="1012"/>
      <c r="O111" s="1012"/>
      <c r="P111" s="1012"/>
      <c r="Q111" s="1012"/>
      <c r="R111" s="1012"/>
      <c r="S111" s="1012"/>
      <c r="T111" s="1012"/>
      <c r="U111" s="1012"/>
      <c r="V111" s="1012"/>
      <c r="W111" s="1012"/>
      <c r="X111" s="1012"/>
      <c r="Y111" s="1012"/>
      <c r="Z111" s="1012"/>
      <c r="AA111" s="1012"/>
      <c r="AB111" s="1012"/>
      <c r="AC111" s="1012"/>
      <c r="AD111" s="1012"/>
      <c r="AE111" s="1012"/>
      <c r="AF111" s="1012"/>
      <c r="AG111" s="1012"/>
      <c r="AH111" s="1012"/>
      <c r="AI111" s="1012"/>
      <c r="AJ111" s="1012"/>
      <c r="AK111" s="1012"/>
      <c r="AL111" s="1012"/>
      <c r="AM111" s="4"/>
      <c r="AS111" s="225"/>
    </row>
    <row r="112" spans="1:46" ht="15" customHeight="1">
      <c r="A112" s="1518" t="s">
        <v>50</v>
      </c>
      <c r="B112" s="1518"/>
      <c r="C112" s="1518"/>
      <c r="D112" s="1518"/>
      <c r="E112" s="1518"/>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c r="AE112" s="1518"/>
      <c r="AF112" s="1518"/>
      <c r="AG112" s="1518"/>
      <c r="AH112" s="1518"/>
      <c r="AI112" s="1518"/>
      <c r="AJ112" s="1518"/>
      <c r="AK112" s="1023"/>
      <c r="AL112" s="1023"/>
      <c r="AM112" s="4"/>
      <c r="AS112" s="225"/>
    </row>
    <row r="113" spans="1:46" ht="2.25" customHeight="1">
      <c r="A113" s="1012"/>
      <c r="B113" s="1012"/>
      <c r="C113" s="1012"/>
      <c r="D113" s="1012"/>
      <c r="E113" s="1012"/>
      <c r="F113" s="1012"/>
      <c r="G113" s="1012"/>
      <c r="H113" s="1012"/>
      <c r="I113" s="1012"/>
      <c r="J113" s="1012"/>
      <c r="K113" s="1012"/>
      <c r="L113" s="1012"/>
      <c r="M113" s="1012"/>
      <c r="N113" s="1012"/>
      <c r="O113" s="1012"/>
      <c r="P113" s="1012"/>
      <c r="Q113" s="1012"/>
      <c r="R113" s="1012"/>
      <c r="S113" s="1012"/>
      <c r="T113" s="1012"/>
      <c r="U113" s="1012"/>
      <c r="V113" s="1012"/>
      <c r="W113" s="1012"/>
      <c r="X113" s="1012"/>
      <c r="Y113" s="1012"/>
      <c r="Z113" s="1012"/>
      <c r="AA113" s="1012"/>
      <c r="AB113" s="1012"/>
      <c r="AC113" s="1012"/>
      <c r="AD113" s="1012"/>
      <c r="AE113" s="1012"/>
      <c r="AF113" s="1012"/>
      <c r="AG113" s="1012"/>
      <c r="AH113" s="1012"/>
      <c r="AI113" s="1012"/>
      <c r="AJ113" s="1012"/>
      <c r="AK113" s="1012"/>
      <c r="AL113" s="1012"/>
      <c r="AM113" s="4" t="str">
        <f>IF(AND($AL$87=TRUE,R113=""),"未入力",IF(AND($AL$87=FALSE,R113&lt;&gt;""),"入力不要",""))</f>
        <v/>
      </c>
      <c r="AS113" s="225"/>
    </row>
    <row r="114" spans="1:46" ht="2.25" customHeight="1">
      <c r="A114" s="1041"/>
      <c r="B114" s="1010"/>
      <c r="C114" s="1010"/>
      <c r="D114" s="1010"/>
      <c r="E114" s="1010"/>
      <c r="F114" s="1010"/>
      <c r="G114" s="1010"/>
      <c r="H114" s="1010"/>
      <c r="I114" s="1010"/>
      <c r="J114" s="1010"/>
      <c r="K114" s="1010"/>
      <c r="L114" s="1010"/>
      <c r="M114" s="1010"/>
      <c r="N114" s="1010"/>
      <c r="O114" s="1010"/>
      <c r="P114" s="1010"/>
      <c r="Q114" s="1010"/>
      <c r="R114" s="1010"/>
      <c r="S114" s="1010"/>
      <c r="T114" s="1010"/>
      <c r="U114" s="1010"/>
      <c r="V114" s="1010"/>
      <c r="W114" s="1010"/>
      <c r="X114" s="1010"/>
      <c r="Y114" s="1010"/>
      <c r="Z114" s="1010"/>
      <c r="AA114" s="1010"/>
      <c r="AB114" s="1010"/>
      <c r="AC114" s="1010"/>
      <c r="AD114" s="1010"/>
      <c r="AE114" s="1010"/>
      <c r="AF114" s="1010"/>
      <c r="AG114" s="1010"/>
      <c r="AH114" s="1010"/>
      <c r="AI114" s="1010"/>
      <c r="AJ114" s="1010"/>
      <c r="AK114" s="1010"/>
      <c r="AL114" s="1039"/>
      <c r="AM114" s="4"/>
      <c r="AS114" s="225"/>
    </row>
    <row r="115" spans="1:46" ht="14.45" customHeight="1">
      <c r="A115" s="1011" t="s">
        <v>51</v>
      </c>
      <c r="B115" s="1012"/>
      <c r="C115" s="1012"/>
      <c r="D115" s="1012"/>
      <c r="E115" s="1012"/>
      <c r="F115" s="1012"/>
      <c r="G115" s="1012"/>
      <c r="H115" s="1012"/>
      <c r="I115" s="1012"/>
      <c r="J115" s="1012"/>
      <c r="K115" s="1012"/>
      <c r="L115" s="1012"/>
      <c r="M115" s="1012"/>
      <c r="N115" s="1012"/>
      <c r="O115" s="1012"/>
      <c r="P115" s="1012"/>
      <c r="Q115" s="1012"/>
      <c r="R115" s="1012"/>
      <c r="S115" s="1012"/>
      <c r="T115" s="1012"/>
      <c r="U115" s="1012"/>
      <c r="V115" s="1012"/>
      <c r="W115" s="1012"/>
      <c r="X115" s="1012"/>
      <c r="Y115" s="1012"/>
      <c r="Z115" s="1012"/>
      <c r="AA115" s="1012"/>
      <c r="AB115" s="1012"/>
      <c r="AC115" s="1012"/>
      <c r="AD115" s="1012"/>
      <c r="AE115" s="1012"/>
      <c r="AF115" s="1012"/>
      <c r="AG115" s="1012"/>
      <c r="AH115" s="1012"/>
      <c r="AI115" s="1012"/>
      <c r="AJ115" s="1012"/>
      <c r="AK115" s="1012"/>
      <c r="AL115" s="1018"/>
      <c r="AM115" s="4"/>
      <c r="AS115" s="225"/>
    </row>
    <row r="116" spans="1:46" ht="18" customHeight="1">
      <c r="A116" s="1011"/>
      <c r="B116" s="1519" t="s">
        <v>2262</v>
      </c>
      <c r="C116" s="1520"/>
      <c r="D116" s="1520"/>
      <c r="E116" s="1520"/>
      <c r="F116" s="1520"/>
      <c r="G116" s="1520"/>
      <c r="H116" s="1520"/>
      <c r="I116" s="1520"/>
      <c r="J116" s="1558"/>
      <c r="K116" s="1559"/>
      <c r="L116" s="1559"/>
      <c r="M116" s="1559"/>
      <c r="N116" s="1559"/>
      <c r="O116" s="1559"/>
      <c r="P116" s="1560"/>
      <c r="Q116" s="1042"/>
      <c r="R116" s="1042"/>
      <c r="S116" s="1042"/>
      <c r="T116" s="1042"/>
      <c r="U116" s="1042"/>
      <c r="V116" s="1042"/>
      <c r="W116" s="1042"/>
      <c r="X116" s="1042"/>
      <c r="Y116" s="1042"/>
      <c r="Z116" s="1042"/>
      <c r="AA116" s="1042"/>
      <c r="AB116" s="1042"/>
      <c r="AC116" s="1042"/>
      <c r="AD116" s="1042"/>
      <c r="AE116" s="1042"/>
      <c r="AF116" s="1042"/>
      <c r="AG116" s="1042"/>
      <c r="AH116" s="1042"/>
      <c r="AI116" s="1042"/>
      <c r="AJ116" s="1012"/>
      <c r="AK116" s="1012"/>
      <c r="AL116" s="1018"/>
      <c r="AM116" s="11"/>
      <c r="AN116" s="252"/>
      <c r="AO116" s="252"/>
      <c r="AP116" s="252"/>
      <c r="AQ116" s="252"/>
      <c r="AR116" s="252"/>
      <c r="AS116" s="225"/>
    </row>
    <row r="117" spans="1:46" ht="30.95" customHeight="1">
      <c r="A117" s="1011"/>
      <c r="B117" s="1528" t="s">
        <v>2267</v>
      </c>
      <c r="C117" s="1529"/>
      <c r="D117" s="1529"/>
      <c r="E117" s="1529"/>
      <c r="F117" s="1529"/>
      <c r="G117" s="1529"/>
      <c r="H117" s="1529"/>
      <c r="I117" s="1530"/>
      <c r="J117" s="181"/>
      <c r="K117" s="1009" t="s">
        <v>52</v>
      </c>
      <c r="L117" s="1009"/>
      <c r="M117" s="1009"/>
      <c r="N117" s="1009"/>
      <c r="O117" s="1010"/>
      <c r="P117" s="230"/>
      <c r="Q117" s="1064" t="s">
        <v>53</v>
      </c>
      <c r="R117" s="1026"/>
      <c r="S117" s="1026"/>
      <c r="T117" s="1010"/>
      <c r="U117" s="1026"/>
      <c r="V117" s="1026"/>
      <c r="W117" s="1010"/>
      <c r="X117" s="1026"/>
      <c r="Y117" s="1026"/>
      <c r="Z117" s="1039"/>
      <c r="AA117" s="1007"/>
      <c r="AB117" s="1012"/>
      <c r="AC117" s="1012"/>
      <c r="AD117" s="1012"/>
      <c r="AE117" s="1012"/>
      <c r="AF117" s="1012"/>
      <c r="AG117" s="1012"/>
      <c r="AH117" s="1012"/>
      <c r="AI117" s="1012"/>
      <c r="AJ117" s="1012"/>
      <c r="AK117" s="1012"/>
      <c r="AL117" s="1018"/>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1011"/>
      <c r="B118" s="1551" t="s">
        <v>2268</v>
      </c>
      <c r="C118" s="1552"/>
      <c r="D118" s="1552"/>
      <c r="E118" s="1552"/>
      <c r="F118" s="1552"/>
      <c r="G118" s="1552"/>
      <c r="H118" s="1552"/>
      <c r="I118" s="1553"/>
      <c r="J118" s="181"/>
      <c r="K118" s="1010" t="s">
        <v>54</v>
      </c>
      <c r="L118" s="1010"/>
      <c r="M118" s="1010"/>
      <c r="N118" s="1010"/>
      <c r="O118" s="1010"/>
      <c r="P118" s="1010"/>
      <c r="Q118" s="1010"/>
      <c r="R118" s="3"/>
      <c r="S118" s="1517" t="s">
        <v>55</v>
      </c>
      <c r="T118" s="1517"/>
      <c r="U118" s="1517"/>
      <c r="V118" s="1517"/>
      <c r="W118" s="1517"/>
      <c r="X118" s="1010"/>
      <c r="Y118" s="3"/>
      <c r="Z118" s="1517" t="s">
        <v>56</v>
      </c>
      <c r="AA118" s="1517"/>
      <c r="AB118" s="1517"/>
      <c r="AC118" s="1517"/>
      <c r="AD118" s="1517"/>
      <c r="AE118" s="1517"/>
      <c r="AF118" s="1517"/>
      <c r="AG118" s="1517"/>
      <c r="AH118" s="1517"/>
      <c r="AI118" s="1538"/>
      <c r="AJ118" s="1012"/>
      <c r="AK118" s="1012"/>
      <c r="AL118" s="1018"/>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1011"/>
      <c r="B119" s="1554"/>
      <c r="C119" s="1555"/>
      <c r="D119" s="1555"/>
      <c r="E119" s="1555"/>
      <c r="F119" s="1555"/>
      <c r="G119" s="1555"/>
      <c r="H119" s="1555"/>
      <c r="I119" s="1556"/>
      <c r="J119" s="179"/>
      <c r="K119" s="1547" t="s">
        <v>57</v>
      </c>
      <c r="L119" s="1547"/>
      <c r="M119" s="1547"/>
      <c r="N119" s="1547"/>
      <c r="O119" s="1547"/>
      <c r="P119" s="1547"/>
      <c r="Q119" s="1547"/>
      <c r="R119" s="1547"/>
      <c r="S119" s="1020"/>
      <c r="T119" s="7"/>
      <c r="U119" s="1547" t="s">
        <v>58</v>
      </c>
      <c r="V119" s="1547"/>
      <c r="W119" s="1547"/>
      <c r="X119" s="1547"/>
      <c r="Y119" s="1020"/>
      <c r="Z119" s="1020"/>
      <c r="AA119" s="1020"/>
      <c r="AB119" s="1020"/>
      <c r="AC119" s="1020"/>
      <c r="AD119" s="1020"/>
      <c r="AE119" s="1020"/>
      <c r="AF119" s="1020"/>
      <c r="AG119" s="1020"/>
      <c r="AH119" s="1020"/>
      <c r="AI119" s="1021"/>
      <c r="AJ119" s="1012"/>
      <c r="AK119" s="1012"/>
      <c r="AL119" s="1018"/>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1011"/>
      <c r="B120" s="1524" t="s">
        <v>2269</v>
      </c>
      <c r="C120" s="1525"/>
      <c r="D120" s="1525"/>
      <c r="E120" s="1525"/>
      <c r="F120" s="1525"/>
      <c r="G120" s="1525"/>
      <c r="H120" s="1525"/>
      <c r="I120" s="1526"/>
      <c r="J120" s="182"/>
      <c r="K120" s="1520" t="s">
        <v>59</v>
      </c>
      <c r="L120" s="1520"/>
      <c r="M120" s="1520"/>
      <c r="N120" s="1520"/>
      <c r="O120" s="1520"/>
      <c r="P120" s="1046"/>
      <c r="Q120" s="183"/>
      <c r="R120" s="1525" t="s">
        <v>60</v>
      </c>
      <c r="S120" s="1525"/>
      <c r="T120" s="1525"/>
      <c r="U120" s="1525"/>
      <c r="V120" s="1525"/>
      <c r="W120" s="1525"/>
      <c r="X120" s="183"/>
      <c r="Y120" s="1520" t="s">
        <v>61</v>
      </c>
      <c r="Z120" s="1520"/>
      <c r="AA120" s="1520"/>
      <c r="AB120" s="1520"/>
      <c r="AC120" s="1520"/>
      <c r="AD120" s="1527"/>
      <c r="AE120" s="1012"/>
      <c r="AF120" s="1012"/>
      <c r="AG120" s="1012"/>
      <c r="AH120" s="1012"/>
      <c r="AI120" s="1007"/>
      <c r="AJ120" s="1012"/>
      <c r="AK120" s="1012"/>
      <c r="AL120" s="1018"/>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1011"/>
      <c r="B121" s="1519" t="s">
        <v>2270</v>
      </c>
      <c r="C121" s="1520"/>
      <c r="D121" s="1520"/>
      <c r="E121" s="1520"/>
      <c r="F121" s="1520"/>
      <c r="G121" s="1520"/>
      <c r="H121" s="1520"/>
      <c r="I121" s="1527"/>
      <c r="J121" s="182"/>
      <c r="K121" s="1520" t="s">
        <v>62</v>
      </c>
      <c r="L121" s="1520"/>
      <c r="M121" s="1520"/>
      <c r="N121" s="1520"/>
      <c r="O121" s="1520"/>
      <c r="P121" s="1046"/>
      <c r="Q121" s="183"/>
      <c r="R121" s="1520" t="s">
        <v>63</v>
      </c>
      <c r="S121" s="1520"/>
      <c r="T121" s="1520"/>
      <c r="U121" s="1520"/>
      <c r="V121" s="1520"/>
      <c r="W121" s="1520"/>
      <c r="X121" s="183"/>
      <c r="Y121" s="1525" t="s">
        <v>64</v>
      </c>
      <c r="Z121" s="1525"/>
      <c r="AA121" s="1525"/>
      <c r="AB121" s="1525"/>
      <c r="AC121" s="1525"/>
      <c r="AD121" s="1526"/>
      <c r="AE121" s="1012"/>
      <c r="AF121" s="1012"/>
      <c r="AG121" s="1012"/>
      <c r="AH121" s="1012"/>
      <c r="AI121" s="1007"/>
      <c r="AJ121" s="1012"/>
      <c r="AK121" s="1012"/>
      <c r="AL121" s="1018"/>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1011"/>
      <c r="B122" s="1519" t="s">
        <v>2271</v>
      </c>
      <c r="C122" s="1520"/>
      <c r="D122" s="1520"/>
      <c r="E122" s="1520"/>
      <c r="F122" s="1520"/>
      <c r="G122" s="1520"/>
      <c r="H122" s="1520"/>
      <c r="I122" s="1527"/>
      <c r="J122" s="181"/>
      <c r="K122" s="1525" t="s">
        <v>65</v>
      </c>
      <c r="L122" s="1525"/>
      <c r="M122" s="1525"/>
      <c r="N122" s="1525"/>
      <c r="O122" s="1525"/>
      <c r="P122" s="1525"/>
      <c r="Q122" s="3"/>
      <c r="R122" s="1517" t="s">
        <v>66</v>
      </c>
      <c r="S122" s="1517"/>
      <c r="T122" s="1517"/>
      <c r="U122" s="1517"/>
      <c r="V122" s="1517"/>
      <c r="W122" s="1517"/>
      <c r="X122" s="3"/>
      <c r="Y122" s="1517" t="s">
        <v>67</v>
      </c>
      <c r="Z122" s="1517"/>
      <c r="AA122" s="1517"/>
      <c r="AB122" s="1517"/>
      <c r="AC122" s="1517"/>
      <c r="AD122" s="1039"/>
      <c r="AE122" s="1518"/>
      <c r="AF122" s="1518"/>
      <c r="AG122" s="1518"/>
      <c r="AH122" s="1518"/>
      <c r="AI122" s="1518"/>
      <c r="AJ122" s="1012"/>
      <c r="AK122" s="1012"/>
      <c r="AL122" s="1018"/>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1011"/>
      <c r="B123" s="1519" t="s">
        <v>2272</v>
      </c>
      <c r="C123" s="1520"/>
      <c r="D123" s="1520"/>
      <c r="E123" s="1520"/>
      <c r="F123" s="1520"/>
      <c r="G123" s="1520"/>
      <c r="H123" s="1520"/>
      <c r="I123" s="1527"/>
      <c r="J123" s="182"/>
      <c r="K123" s="1520" t="s">
        <v>68</v>
      </c>
      <c r="L123" s="1520"/>
      <c r="M123" s="1520"/>
      <c r="N123" s="1520"/>
      <c r="O123" s="1520"/>
      <c r="P123" s="1537"/>
      <c r="Q123" s="189"/>
      <c r="R123" s="1520" t="s">
        <v>69</v>
      </c>
      <c r="S123" s="1520"/>
      <c r="T123" s="1520"/>
      <c r="U123" s="1520"/>
      <c r="V123" s="1520"/>
      <c r="W123" s="1029"/>
      <c r="X123" s="189"/>
      <c r="Y123" s="1520" t="s">
        <v>70</v>
      </c>
      <c r="Z123" s="1520"/>
      <c r="AA123" s="1520"/>
      <c r="AB123" s="1520"/>
      <c r="AC123" s="1520"/>
      <c r="AD123" s="1029"/>
      <c r="AE123" s="191"/>
      <c r="AF123" s="1517" t="s">
        <v>71</v>
      </c>
      <c r="AG123" s="1517"/>
      <c r="AH123" s="1517"/>
      <c r="AI123" s="1517"/>
      <c r="AJ123" s="1517"/>
      <c r="AK123" s="1009"/>
      <c r="AL123" s="1065"/>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1011"/>
      <c r="B124" s="1519" t="s">
        <v>2273</v>
      </c>
      <c r="C124" s="1520"/>
      <c r="D124" s="1520"/>
      <c r="E124" s="1520"/>
      <c r="F124" s="1520"/>
      <c r="G124" s="1520"/>
      <c r="H124" s="1520"/>
      <c r="I124" s="1527"/>
      <c r="J124" s="1546"/>
      <c r="K124" s="1540"/>
      <c r="L124" s="1540"/>
      <c r="M124" s="1540"/>
      <c r="N124" s="1540"/>
      <c r="O124" s="1029" t="s">
        <v>72</v>
      </c>
      <c r="P124" s="1029"/>
      <c r="Q124" s="1620"/>
      <c r="R124" s="1540"/>
      <c r="S124" s="1540"/>
      <c r="T124" s="1540"/>
      <c r="U124" s="1540"/>
      <c r="V124" s="1029" t="s">
        <v>72</v>
      </c>
      <c r="W124" s="1029"/>
      <c r="X124" s="1620"/>
      <c r="Y124" s="1540"/>
      <c r="Z124" s="1540"/>
      <c r="AA124" s="1540"/>
      <c r="AB124" s="1540"/>
      <c r="AC124" s="1029" t="s">
        <v>72</v>
      </c>
      <c r="AD124" s="1029"/>
      <c r="AE124" s="1620"/>
      <c r="AF124" s="1540"/>
      <c r="AG124" s="1540"/>
      <c r="AH124" s="1540"/>
      <c r="AI124" s="1540"/>
      <c r="AJ124" s="1010" t="s">
        <v>72</v>
      </c>
      <c r="AK124" s="1010"/>
      <c r="AL124" s="1065"/>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1011"/>
      <c r="B125" s="1539" t="s">
        <v>2274</v>
      </c>
      <c r="C125" s="1539"/>
      <c r="D125" s="1539"/>
      <c r="E125" s="1539"/>
      <c r="F125" s="1539"/>
      <c r="G125" s="1539"/>
      <c r="H125" s="1539"/>
      <c r="I125" s="1539"/>
      <c r="J125" s="1561"/>
      <c r="K125" s="1562"/>
      <c r="L125" s="1562"/>
      <c r="M125" s="1562"/>
      <c r="N125" s="1562"/>
      <c r="O125" s="1029" t="s">
        <v>47</v>
      </c>
      <c r="P125" s="1029"/>
      <c r="Q125" s="1621"/>
      <c r="R125" s="1562"/>
      <c r="S125" s="1562"/>
      <c r="T125" s="1562"/>
      <c r="U125" s="1562"/>
      <c r="V125" s="1029" t="s">
        <v>47</v>
      </c>
      <c r="W125" s="1029"/>
      <c r="X125" s="1621"/>
      <c r="Y125" s="1562"/>
      <c r="Z125" s="1562"/>
      <c r="AA125" s="1562"/>
      <c r="AB125" s="1562"/>
      <c r="AC125" s="1029" t="s">
        <v>47</v>
      </c>
      <c r="AD125" s="1029"/>
      <c r="AE125" s="1621"/>
      <c r="AF125" s="1562"/>
      <c r="AG125" s="1562"/>
      <c r="AH125" s="1562"/>
      <c r="AI125" s="1562"/>
      <c r="AJ125" s="1029" t="s">
        <v>47</v>
      </c>
      <c r="AK125" s="1029"/>
      <c r="AL125" s="1065"/>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1011"/>
      <c r="B126" s="1008"/>
      <c r="C126" s="1008"/>
      <c r="D126" s="1008"/>
      <c r="E126" s="1008"/>
      <c r="F126" s="1008"/>
      <c r="G126" s="1008"/>
      <c r="H126" s="1008"/>
      <c r="I126" s="1008"/>
      <c r="J126" s="1007"/>
      <c r="K126" s="1007"/>
      <c r="L126" s="1007"/>
      <c r="M126" s="1007"/>
      <c r="N126" s="1007"/>
      <c r="O126" s="1007"/>
      <c r="P126" s="1007"/>
      <c r="Q126" s="1007"/>
      <c r="R126" s="1007"/>
      <c r="S126" s="1007"/>
      <c r="T126" s="1007"/>
      <c r="U126" s="1007"/>
      <c r="V126" s="1007"/>
      <c r="W126" s="1007"/>
      <c r="X126" s="1007"/>
      <c r="Y126" s="1007"/>
      <c r="Z126" s="1007"/>
      <c r="AA126" s="1007"/>
      <c r="AB126" s="1007"/>
      <c r="AC126" s="1007"/>
      <c r="AD126" s="1007"/>
      <c r="AE126" s="1007"/>
      <c r="AF126" s="1007"/>
      <c r="AG126" s="1007"/>
      <c r="AH126" s="1007"/>
      <c r="AI126" s="1007"/>
      <c r="AJ126" s="1012"/>
      <c r="AK126" s="1012"/>
      <c r="AL126" s="1018"/>
      <c r="AM126" s="4" t="str">
        <f>IF(AND($I120="",COUNTA(M129,S129,Z129,AG129)&gt;0),"回答不要",
  IF(AND($I120&lt;&gt;"",OR($R$90&lt;&gt;"",$R$91&lt;&gt;""),COUNTIF(AN118:AP118,TRUE)&gt;0),
  IF(AND($I120&lt;&gt;"",COUNTA(M129,S129,Z129,AG129)=0),"未入力",""),""))</f>
        <v/>
      </c>
      <c r="AS126" s="225"/>
    </row>
    <row r="127" spans="1:46" ht="3.95" customHeight="1">
      <c r="A127" s="1011"/>
      <c r="B127" s="1008"/>
      <c r="C127" s="1008"/>
      <c r="D127" s="1008"/>
      <c r="E127" s="1008"/>
      <c r="F127" s="1008"/>
      <c r="G127" s="1008"/>
      <c r="H127" s="1008"/>
      <c r="I127" s="1008"/>
      <c r="J127" s="1007"/>
      <c r="K127" s="1007"/>
      <c r="L127" s="1007"/>
      <c r="M127" s="1007"/>
      <c r="N127" s="1007"/>
      <c r="O127" s="1007"/>
      <c r="P127" s="1007"/>
      <c r="Q127" s="1007"/>
      <c r="R127" s="1007"/>
      <c r="S127" s="1007"/>
      <c r="T127" s="1007"/>
      <c r="U127" s="1007"/>
      <c r="V127" s="1007"/>
      <c r="W127" s="1007"/>
      <c r="X127" s="1007"/>
      <c r="Y127" s="1007"/>
      <c r="Z127" s="1007"/>
      <c r="AA127" s="1007"/>
      <c r="AB127" s="1007"/>
      <c r="AC127" s="1007"/>
      <c r="AD127" s="1007"/>
      <c r="AE127" s="1007"/>
      <c r="AF127" s="1007"/>
      <c r="AG127" s="1007"/>
      <c r="AH127" s="1007"/>
      <c r="AI127" s="1007"/>
      <c r="AJ127" s="1012"/>
      <c r="AK127" s="1012"/>
      <c r="AL127" s="1018"/>
      <c r="AM127" s="4" t="str">
        <f>IF(AND($I120&lt;&gt;"",COUNTA(M130,S130,Z130,AG130)=0),"未入力","")</f>
        <v/>
      </c>
      <c r="AS127" s="225"/>
    </row>
    <row r="128" spans="1:46" ht="18" customHeight="1">
      <c r="A128" s="1011"/>
      <c r="B128" s="1519" t="s">
        <v>2262</v>
      </c>
      <c r="C128" s="1520"/>
      <c r="D128" s="1520"/>
      <c r="E128" s="1520"/>
      <c r="F128" s="1520"/>
      <c r="G128" s="1520"/>
      <c r="H128" s="1520"/>
      <c r="I128" s="1520"/>
      <c r="J128" s="1558"/>
      <c r="K128" s="1559"/>
      <c r="L128" s="1559"/>
      <c r="M128" s="1559"/>
      <c r="N128" s="1559"/>
      <c r="O128" s="1559"/>
      <c r="P128" s="1560"/>
      <c r="Q128" s="1042"/>
      <c r="R128" s="1042"/>
      <c r="S128" s="1042"/>
      <c r="T128" s="1042"/>
      <c r="U128" s="1042"/>
      <c r="V128" s="1042"/>
      <c r="W128" s="1042"/>
      <c r="X128" s="1042"/>
      <c r="Y128" s="1042"/>
      <c r="Z128" s="1042"/>
      <c r="AA128" s="1042"/>
      <c r="AB128" s="1042"/>
      <c r="AC128" s="1042"/>
      <c r="AD128" s="1042"/>
      <c r="AE128" s="1042"/>
      <c r="AF128" s="1042"/>
      <c r="AG128" s="1042"/>
      <c r="AH128" s="1042"/>
      <c r="AI128" s="1042"/>
      <c r="AJ128" s="1012"/>
      <c r="AK128" s="1012"/>
      <c r="AL128" s="1018"/>
      <c r="AM128" s="4"/>
      <c r="AS128" s="225"/>
    </row>
    <row r="129" spans="1:46" ht="30.95" customHeight="1">
      <c r="A129" s="1011"/>
      <c r="B129" s="1528" t="s">
        <v>2267</v>
      </c>
      <c r="C129" s="1529"/>
      <c r="D129" s="1529"/>
      <c r="E129" s="1529"/>
      <c r="F129" s="1529"/>
      <c r="G129" s="1529"/>
      <c r="H129" s="1529"/>
      <c r="I129" s="1530"/>
      <c r="J129" s="181"/>
      <c r="K129" s="1009" t="s">
        <v>52</v>
      </c>
      <c r="L129" s="1009"/>
      <c r="M129" s="1009"/>
      <c r="N129" s="1009"/>
      <c r="O129" s="1010"/>
      <c r="P129" s="230"/>
      <c r="Q129" s="1064" t="s">
        <v>53</v>
      </c>
      <c r="R129" s="1026"/>
      <c r="S129" s="1026"/>
      <c r="T129" s="1010"/>
      <c r="U129" s="1026"/>
      <c r="V129" s="1026"/>
      <c r="W129" s="1010"/>
      <c r="X129" s="1026"/>
      <c r="Y129" s="1026"/>
      <c r="Z129" s="1039"/>
      <c r="AA129" s="1011"/>
      <c r="AB129" s="1012"/>
      <c r="AC129" s="1012"/>
      <c r="AD129" s="1012"/>
      <c r="AE129" s="1012"/>
      <c r="AF129" s="1012"/>
      <c r="AG129" s="1012"/>
      <c r="AH129" s="1012"/>
      <c r="AI129" s="1012"/>
      <c r="AJ129" s="1012"/>
      <c r="AK129" s="1012"/>
      <c r="AL129" s="1018"/>
      <c r="AM129" s="4"/>
      <c r="AN129" s="6" t="b">
        <v>0</v>
      </c>
      <c r="AO129" s="6" t="b">
        <v>0</v>
      </c>
      <c r="AS129" s="225"/>
    </row>
    <row r="130" spans="1:46" ht="17.100000000000001" customHeight="1">
      <c r="A130" s="1011"/>
      <c r="B130" s="1551" t="s">
        <v>2268</v>
      </c>
      <c r="C130" s="1552"/>
      <c r="D130" s="1552"/>
      <c r="E130" s="1552"/>
      <c r="F130" s="1552"/>
      <c r="G130" s="1552"/>
      <c r="H130" s="1552"/>
      <c r="I130" s="1553"/>
      <c r="J130" s="181"/>
      <c r="K130" s="1010" t="s">
        <v>54</v>
      </c>
      <c r="L130" s="1010"/>
      <c r="M130" s="1010"/>
      <c r="N130" s="1010"/>
      <c r="O130" s="1010"/>
      <c r="P130" s="1010"/>
      <c r="Q130" s="1010"/>
      <c r="R130" s="3"/>
      <c r="S130" s="1557" t="s">
        <v>2435</v>
      </c>
      <c r="T130" s="1557"/>
      <c r="U130" s="1557"/>
      <c r="V130" s="1557"/>
      <c r="W130" s="1557"/>
      <c r="X130" s="1010"/>
      <c r="Y130" s="3"/>
      <c r="Z130" s="1517" t="s">
        <v>56</v>
      </c>
      <c r="AA130" s="1517"/>
      <c r="AB130" s="1517"/>
      <c r="AC130" s="1517"/>
      <c r="AD130" s="1517"/>
      <c r="AE130" s="1517"/>
      <c r="AF130" s="1517"/>
      <c r="AG130" s="1517"/>
      <c r="AH130" s="1517"/>
      <c r="AI130" s="1538"/>
      <c r="AJ130" s="1012"/>
      <c r="AK130" s="1012"/>
      <c r="AL130" s="1018"/>
      <c r="AN130" s="6" t="b">
        <v>0</v>
      </c>
      <c r="AO130" s="6" t="b">
        <v>0</v>
      </c>
      <c r="AP130" s="6" t="b">
        <v>0</v>
      </c>
      <c r="AS130" s="225"/>
    </row>
    <row r="131" spans="1:46" ht="17.100000000000001" customHeight="1">
      <c r="A131" s="1011"/>
      <c r="B131" s="1554"/>
      <c r="C131" s="1555"/>
      <c r="D131" s="1555"/>
      <c r="E131" s="1555"/>
      <c r="F131" s="1555"/>
      <c r="G131" s="1555"/>
      <c r="H131" s="1555"/>
      <c r="I131" s="1556"/>
      <c r="J131" s="179"/>
      <c r="K131" s="1547" t="s">
        <v>57</v>
      </c>
      <c r="L131" s="1547"/>
      <c r="M131" s="1547"/>
      <c r="N131" s="1547"/>
      <c r="O131" s="1547"/>
      <c r="P131" s="1547"/>
      <c r="Q131" s="1547"/>
      <c r="R131" s="1547"/>
      <c r="S131" s="1020"/>
      <c r="T131" s="7"/>
      <c r="U131" s="1547" t="s">
        <v>58</v>
      </c>
      <c r="V131" s="1547"/>
      <c r="W131" s="1547"/>
      <c r="X131" s="1547"/>
      <c r="Y131" s="1020"/>
      <c r="Z131" s="1020"/>
      <c r="AA131" s="1020"/>
      <c r="AB131" s="1020"/>
      <c r="AC131" s="1020"/>
      <c r="AD131" s="1020"/>
      <c r="AE131" s="1020"/>
      <c r="AF131" s="1020"/>
      <c r="AG131" s="1020"/>
      <c r="AH131" s="1020"/>
      <c r="AI131" s="1021"/>
      <c r="AJ131" s="1012"/>
      <c r="AK131" s="1012"/>
      <c r="AL131" s="1018"/>
      <c r="AN131" s="6" t="b">
        <v>0</v>
      </c>
      <c r="AO131" s="6" t="b">
        <v>0</v>
      </c>
      <c r="AS131" s="225"/>
    </row>
    <row r="132" spans="1:46" ht="17.100000000000001" customHeight="1">
      <c r="A132" s="1011"/>
      <c r="B132" s="1524" t="s">
        <v>2269</v>
      </c>
      <c r="C132" s="1525"/>
      <c r="D132" s="1525"/>
      <c r="E132" s="1525"/>
      <c r="F132" s="1525"/>
      <c r="G132" s="1525"/>
      <c r="H132" s="1525"/>
      <c r="I132" s="1526"/>
      <c r="J132" s="182"/>
      <c r="K132" s="1520" t="s">
        <v>59</v>
      </c>
      <c r="L132" s="1520"/>
      <c r="M132" s="1520"/>
      <c r="N132" s="1520"/>
      <c r="O132" s="1520"/>
      <c r="P132" s="1046"/>
      <c r="Q132" s="183"/>
      <c r="R132" s="1525" t="s">
        <v>60</v>
      </c>
      <c r="S132" s="1525"/>
      <c r="T132" s="1525"/>
      <c r="U132" s="1525"/>
      <c r="V132" s="1525"/>
      <c r="W132" s="1525"/>
      <c r="X132" s="183"/>
      <c r="Y132" s="1520" t="s">
        <v>61</v>
      </c>
      <c r="Z132" s="1520"/>
      <c r="AA132" s="1520"/>
      <c r="AB132" s="1520"/>
      <c r="AC132" s="1520"/>
      <c r="AD132" s="1527"/>
      <c r="AE132" s="1012"/>
      <c r="AF132" s="1012"/>
      <c r="AG132" s="1012"/>
      <c r="AH132" s="1012"/>
      <c r="AI132" s="1007"/>
      <c r="AJ132" s="1012"/>
      <c r="AK132" s="1012"/>
      <c r="AL132" s="1018"/>
      <c r="AN132" s="6" t="b">
        <v>0</v>
      </c>
      <c r="AO132" s="6" t="b">
        <v>0</v>
      </c>
      <c r="AP132" s="6" t="b">
        <v>0</v>
      </c>
      <c r="AS132" s="225"/>
    </row>
    <row r="133" spans="1:46" ht="17.100000000000001" customHeight="1">
      <c r="A133" s="1011"/>
      <c r="B133" s="1519" t="s">
        <v>2270</v>
      </c>
      <c r="C133" s="1520"/>
      <c r="D133" s="1520"/>
      <c r="E133" s="1520"/>
      <c r="F133" s="1520"/>
      <c r="G133" s="1520"/>
      <c r="H133" s="1520"/>
      <c r="I133" s="1527"/>
      <c r="J133" s="182"/>
      <c r="K133" s="1520" t="s">
        <v>62</v>
      </c>
      <c r="L133" s="1520"/>
      <c r="M133" s="1520"/>
      <c r="N133" s="1520"/>
      <c r="O133" s="1520"/>
      <c r="P133" s="1046"/>
      <c r="Q133" s="183"/>
      <c r="R133" s="1520" t="s">
        <v>63</v>
      </c>
      <c r="S133" s="1520"/>
      <c r="T133" s="1520"/>
      <c r="U133" s="1520"/>
      <c r="V133" s="1520"/>
      <c r="W133" s="1520"/>
      <c r="X133" s="183"/>
      <c r="Y133" s="1525" t="s">
        <v>64</v>
      </c>
      <c r="Z133" s="1525"/>
      <c r="AA133" s="1525"/>
      <c r="AB133" s="1525"/>
      <c r="AC133" s="1525"/>
      <c r="AD133" s="1526"/>
      <c r="AE133" s="1012"/>
      <c r="AF133" s="1012"/>
      <c r="AG133" s="1012"/>
      <c r="AH133" s="1012"/>
      <c r="AI133" s="1007"/>
      <c r="AJ133" s="1012"/>
      <c r="AK133" s="1012"/>
      <c r="AL133" s="1018"/>
      <c r="AM133" s="4"/>
      <c r="AN133" s="6" t="b">
        <v>0</v>
      </c>
      <c r="AO133" s="6" t="b">
        <v>0</v>
      </c>
      <c r="AP133" s="6" t="b">
        <v>0</v>
      </c>
      <c r="AS133" s="225"/>
    </row>
    <row r="134" spans="1:46" ht="17.100000000000001" customHeight="1">
      <c r="A134" s="1011"/>
      <c r="B134" s="1519" t="s">
        <v>2271</v>
      </c>
      <c r="C134" s="1520"/>
      <c r="D134" s="1520"/>
      <c r="E134" s="1520"/>
      <c r="F134" s="1520"/>
      <c r="G134" s="1520"/>
      <c r="H134" s="1520"/>
      <c r="I134" s="1527"/>
      <c r="J134" s="181"/>
      <c r="K134" s="1525" t="s">
        <v>65</v>
      </c>
      <c r="L134" s="1525"/>
      <c r="M134" s="1525"/>
      <c r="N134" s="1525"/>
      <c r="O134" s="1525"/>
      <c r="P134" s="1525"/>
      <c r="Q134" s="3"/>
      <c r="R134" s="1517" t="s">
        <v>66</v>
      </c>
      <c r="S134" s="1517"/>
      <c r="T134" s="1517"/>
      <c r="U134" s="1517"/>
      <c r="V134" s="1517"/>
      <c r="W134" s="1517"/>
      <c r="X134" s="3"/>
      <c r="Y134" s="1517" t="s">
        <v>67</v>
      </c>
      <c r="Z134" s="1517"/>
      <c r="AA134" s="1517"/>
      <c r="AB134" s="1517"/>
      <c r="AC134" s="1517"/>
      <c r="AD134" s="1039"/>
      <c r="AE134" s="1518"/>
      <c r="AF134" s="1518"/>
      <c r="AG134" s="1518"/>
      <c r="AH134" s="1518"/>
      <c r="AI134" s="1518"/>
      <c r="AJ134" s="1012"/>
      <c r="AK134" s="1012"/>
      <c r="AL134" s="1018"/>
      <c r="AM134" s="4"/>
      <c r="AN134" s="6" t="b">
        <v>0</v>
      </c>
      <c r="AO134" s="6" t="b">
        <v>0</v>
      </c>
      <c r="AP134" s="6" t="b">
        <v>0</v>
      </c>
      <c r="AS134" s="225"/>
      <c r="AT134" s="227"/>
    </row>
    <row r="135" spans="1:46" ht="17.100000000000001" customHeight="1">
      <c r="A135" s="1011"/>
      <c r="B135" s="1519" t="s">
        <v>2272</v>
      </c>
      <c r="C135" s="1520"/>
      <c r="D135" s="1520"/>
      <c r="E135" s="1520"/>
      <c r="F135" s="1520"/>
      <c r="G135" s="1520"/>
      <c r="H135" s="1520"/>
      <c r="I135" s="1527"/>
      <c r="J135" s="182"/>
      <c r="K135" s="1520" t="s">
        <v>68</v>
      </c>
      <c r="L135" s="1520"/>
      <c r="M135" s="1520"/>
      <c r="N135" s="1520"/>
      <c r="O135" s="1520"/>
      <c r="P135" s="1537"/>
      <c r="Q135" s="189"/>
      <c r="R135" s="1520" t="s">
        <v>69</v>
      </c>
      <c r="S135" s="1520"/>
      <c r="T135" s="1520"/>
      <c r="U135" s="1520"/>
      <c r="V135" s="1520"/>
      <c r="W135" s="1029"/>
      <c r="X135" s="189"/>
      <c r="Y135" s="1520" t="s">
        <v>70</v>
      </c>
      <c r="Z135" s="1520"/>
      <c r="AA135" s="1520"/>
      <c r="AB135" s="1520"/>
      <c r="AC135" s="1520"/>
      <c r="AD135" s="1029"/>
      <c r="AE135" s="191"/>
      <c r="AF135" s="1517" t="s">
        <v>71</v>
      </c>
      <c r="AG135" s="1517"/>
      <c r="AH135" s="1517"/>
      <c r="AI135" s="1517"/>
      <c r="AJ135" s="1517"/>
      <c r="AK135" s="1009"/>
      <c r="AL135" s="1065"/>
      <c r="AM135" s="231"/>
      <c r="AN135" s="6" t="b">
        <v>0</v>
      </c>
      <c r="AO135" s="6" t="b">
        <v>0</v>
      </c>
      <c r="AP135" s="6" t="b">
        <v>0</v>
      </c>
      <c r="AQ135" s="6" t="b">
        <v>0</v>
      </c>
      <c r="AS135" s="225"/>
    </row>
    <row r="136" spans="1:46" ht="20.100000000000001" customHeight="1">
      <c r="A136" s="1011"/>
      <c r="B136" s="1519" t="s">
        <v>2273</v>
      </c>
      <c r="C136" s="1520"/>
      <c r="D136" s="1520"/>
      <c r="E136" s="1520"/>
      <c r="F136" s="1520"/>
      <c r="G136" s="1520"/>
      <c r="H136" s="1520"/>
      <c r="I136" s="1527"/>
      <c r="J136" s="1558"/>
      <c r="K136" s="1559"/>
      <c r="L136" s="1559"/>
      <c r="M136" s="1559"/>
      <c r="N136" s="1559"/>
      <c r="O136" s="1029" t="s">
        <v>72</v>
      </c>
      <c r="P136" s="1029"/>
      <c r="Q136" s="1656"/>
      <c r="R136" s="1559"/>
      <c r="S136" s="1559"/>
      <c r="T136" s="1559"/>
      <c r="U136" s="1559"/>
      <c r="V136" s="1029" t="s">
        <v>72</v>
      </c>
      <c r="W136" s="1029"/>
      <c r="X136" s="1656"/>
      <c r="Y136" s="1559"/>
      <c r="Z136" s="1559"/>
      <c r="AA136" s="1559"/>
      <c r="AB136" s="1559"/>
      <c r="AC136" s="1029" t="s">
        <v>72</v>
      </c>
      <c r="AD136" s="1029"/>
      <c r="AE136" s="1620"/>
      <c r="AF136" s="1540"/>
      <c r="AG136" s="1540"/>
      <c r="AH136" s="1540"/>
      <c r="AI136" s="1540"/>
      <c r="AJ136" s="1010" t="s">
        <v>72</v>
      </c>
      <c r="AK136" s="1010"/>
      <c r="AL136" s="1065"/>
      <c r="AM136" s="4"/>
      <c r="AS136" s="225"/>
    </row>
    <row r="137" spans="1:46" ht="27" customHeight="1">
      <c r="A137" s="1011"/>
      <c r="B137" s="1534" t="s">
        <v>2274</v>
      </c>
      <c r="C137" s="1535"/>
      <c r="D137" s="1535"/>
      <c r="E137" s="1535"/>
      <c r="F137" s="1535"/>
      <c r="G137" s="1535"/>
      <c r="H137" s="1535"/>
      <c r="I137" s="1536"/>
      <c r="J137" s="1561"/>
      <c r="K137" s="1562"/>
      <c r="L137" s="1562"/>
      <c r="M137" s="1562"/>
      <c r="N137" s="1562"/>
      <c r="O137" s="1029" t="s">
        <v>47</v>
      </c>
      <c r="P137" s="1029"/>
      <c r="Q137" s="1621"/>
      <c r="R137" s="1562"/>
      <c r="S137" s="1562"/>
      <c r="T137" s="1562"/>
      <c r="U137" s="1562"/>
      <c r="V137" s="1029" t="s">
        <v>47</v>
      </c>
      <c r="W137" s="1029"/>
      <c r="X137" s="1621"/>
      <c r="Y137" s="1562"/>
      <c r="Z137" s="1562"/>
      <c r="AA137" s="1562"/>
      <c r="AB137" s="1562"/>
      <c r="AC137" s="1029" t="s">
        <v>47</v>
      </c>
      <c r="AD137" s="1029"/>
      <c r="AE137" s="1621"/>
      <c r="AF137" s="1562"/>
      <c r="AG137" s="1562"/>
      <c r="AH137" s="1562"/>
      <c r="AI137" s="1562"/>
      <c r="AJ137" s="1029" t="s">
        <v>47</v>
      </c>
      <c r="AK137" s="1029"/>
      <c r="AL137" s="1065"/>
      <c r="AM137" s="4"/>
      <c r="AS137" s="225"/>
    </row>
    <row r="138" spans="1:46" ht="3.95" customHeight="1">
      <c r="A138" s="1011"/>
      <c r="B138" s="1033"/>
      <c r="C138" s="1033"/>
      <c r="D138" s="1033"/>
      <c r="E138" s="1033"/>
      <c r="F138" s="1033"/>
      <c r="G138" s="1033"/>
      <c r="H138" s="1033"/>
      <c r="I138" s="1033"/>
      <c r="J138" s="1007"/>
      <c r="K138" s="1007"/>
      <c r="L138" s="1007"/>
      <c r="M138" s="1007"/>
      <c r="N138" s="1007"/>
      <c r="O138" s="1007"/>
      <c r="P138" s="1007"/>
      <c r="Q138" s="1007"/>
      <c r="R138" s="1007"/>
      <c r="S138" s="1007"/>
      <c r="T138" s="1007"/>
      <c r="U138" s="1007"/>
      <c r="V138" s="1007"/>
      <c r="W138" s="1007"/>
      <c r="X138" s="1007"/>
      <c r="Y138" s="1007"/>
      <c r="Z138" s="1007"/>
      <c r="AA138" s="1007"/>
      <c r="AB138" s="1007"/>
      <c r="AC138" s="1007"/>
      <c r="AD138" s="1007"/>
      <c r="AE138" s="1007"/>
      <c r="AF138" s="1007"/>
      <c r="AG138" s="1007"/>
      <c r="AH138" s="1007"/>
      <c r="AI138" s="1007"/>
      <c r="AJ138" s="1012"/>
      <c r="AK138" s="1012"/>
      <c r="AL138" s="1018"/>
      <c r="AM138" s="4" t="str">
        <f>IF(AND($AN$87=TRUE,COUNTA(T138:V140)=0),"未入力",
IF(COUNTA(T138:V140)&gt;1,"複数選択",""))</f>
        <v/>
      </c>
      <c r="AS138" s="225"/>
    </row>
    <row r="139" spans="1:46" ht="3.95" customHeight="1">
      <c r="A139" s="1011"/>
      <c r="B139" s="1033"/>
      <c r="C139" s="1033"/>
      <c r="D139" s="1033"/>
      <c r="E139" s="1033"/>
      <c r="F139" s="1033"/>
      <c r="G139" s="1033"/>
      <c r="H139" s="1033"/>
      <c r="I139" s="1033"/>
      <c r="J139" s="1007"/>
      <c r="K139" s="1007"/>
      <c r="L139" s="1007"/>
      <c r="M139" s="1007"/>
      <c r="N139" s="1007"/>
      <c r="O139" s="1007"/>
      <c r="P139" s="1007"/>
      <c r="Q139" s="1007"/>
      <c r="R139" s="1007"/>
      <c r="S139" s="1007"/>
      <c r="T139" s="1007"/>
      <c r="U139" s="1007"/>
      <c r="V139" s="1007"/>
      <c r="W139" s="1007"/>
      <c r="X139" s="1007"/>
      <c r="Y139" s="1007"/>
      <c r="Z139" s="1007"/>
      <c r="AA139" s="1007"/>
      <c r="AB139" s="1007"/>
      <c r="AC139" s="1007"/>
      <c r="AD139" s="1007"/>
      <c r="AE139" s="1007"/>
      <c r="AF139" s="1007"/>
      <c r="AG139" s="1007"/>
      <c r="AH139" s="1007"/>
      <c r="AI139" s="1007"/>
      <c r="AJ139" s="1012"/>
      <c r="AK139" s="1012"/>
      <c r="AL139" s="1018"/>
      <c r="AM139" s="4"/>
      <c r="AS139" s="225"/>
    </row>
    <row r="140" spans="1:46" ht="18" customHeight="1">
      <c r="A140" s="1011"/>
      <c r="B140" s="1519" t="s">
        <v>2262</v>
      </c>
      <c r="C140" s="1520"/>
      <c r="D140" s="1520"/>
      <c r="E140" s="1520"/>
      <c r="F140" s="1520"/>
      <c r="G140" s="1520"/>
      <c r="H140" s="1520"/>
      <c r="I140" s="1520"/>
      <c r="J140" s="1558"/>
      <c r="K140" s="1559"/>
      <c r="L140" s="1559"/>
      <c r="M140" s="1559"/>
      <c r="N140" s="1559"/>
      <c r="O140" s="1559"/>
      <c r="P140" s="1560"/>
      <c r="Q140" s="1042"/>
      <c r="R140" s="1042"/>
      <c r="S140" s="1042"/>
      <c r="T140" s="1042"/>
      <c r="U140" s="1042"/>
      <c r="V140" s="1042"/>
      <c r="W140" s="1042"/>
      <c r="X140" s="1042"/>
      <c r="Y140" s="1042"/>
      <c r="Z140" s="1042"/>
      <c r="AA140" s="1042"/>
      <c r="AB140" s="1042"/>
      <c r="AC140" s="1042"/>
      <c r="AD140" s="1042"/>
      <c r="AE140" s="1042"/>
      <c r="AF140" s="1042"/>
      <c r="AG140" s="1042"/>
      <c r="AH140" s="1042"/>
      <c r="AI140" s="1042"/>
      <c r="AJ140" s="1012"/>
      <c r="AK140" s="1012"/>
      <c r="AL140" s="1018"/>
      <c r="AM140" s="4"/>
      <c r="AS140" s="225"/>
    </row>
    <row r="141" spans="1:46" ht="30.95" customHeight="1">
      <c r="A141" s="1011"/>
      <c r="B141" s="1528" t="s">
        <v>2267</v>
      </c>
      <c r="C141" s="1529"/>
      <c r="D141" s="1529"/>
      <c r="E141" s="1529"/>
      <c r="F141" s="1529"/>
      <c r="G141" s="1529"/>
      <c r="H141" s="1529"/>
      <c r="I141" s="1530"/>
      <c r="J141" s="181"/>
      <c r="K141" s="1009" t="s">
        <v>52</v>
      </c>
      <c r="L141" s="1009"/>
      <c r="M141" s="1009"/>
      <c r="N141" s="1009"/>
      <c r="O141" s="1010"/>
      <c r="P141" s="230"/>
      <c r="Q141" s="1064" t="s">
        <v>53</v>
      </c>
      <c r="R141" s="1026"/>
      <c r="S141" s="1026"/>
      <c r="T141" s="1010"/>
      <c r="U141" s="1026"/>
      <c r="V141" s="1026"/>
      <c r="W141" s="1010"/>
      <c r="X141" s="1026"/>
      <c r="Y141" s="1026"/>
      <c r="Z141" s="1039"/>
      <c r="AA141" s="1011"/>
      <c r="AB141" s="1012"/>
      <c r="AC141" s="1012"/>
      <c r="AD141" s="1012"/>
      <c r="AE141" s="1012"/>
      <c r="AF141" s="1012"/>
      <c r="AG141" s="1012"/>
      <c r="AH141" s="1012"/>
      <c r="AI141" s="1012"/>
      <c r="AJ141" s="1012"/>
      <c r="AK141" s="1012"/>
      <c r="AL141" s="1018"/>
      <c r="AM141" s="1012" t="str">
        <f>IF(AND($AN$87=TRUE,COUNTIF(AN141:AP141,TRUE)=0),"未入力",IF(COUNTIF(AN141:AP141,TRUE)=2,"複数選択",""))</f>
        <v/>
      </c>
      <c r="AN141" s="1067" t="b">
        <v>0</v>
      </c>
      <c r="AO141" s="1067" t="b">
        <v>0</v>
      </c>
      <c r="AP141" s="1007"/>
      <c r="AQ141" s="1007"/>
      <c r="AR141" s="1007"/>
      <c r="AS141" s="1007"/>
    </row>
    <row r="142" spans="1:46" ht="17.100000000000001" customHeight="1">
      <c r="A142" s="1011"/>
      <c r="B142" s="1551" t="s">
        <v>2268</v>
      </c>
      <c r="C142" s="1552"/>
      <c r="D142" s="1552"/>
      <c r="E142" s="1552"/>
      <c r="F142" s="1552"/>
      <c r="G142" s="1552"/>
      <c r="H142" s="1552"/>
      <c r="I142" s="1553"/>
      <c r="J142" s="181"/>
      <c r="K142" s="1010" t="s">
        <v>54</v>
      </c>
      <c r="L142" s="1010"/>
      <c r="M142" s="1010"/>
      <c r="N142" s="1010"/>
      <c r="O142" s="1010"/>
      <c r="P142" s="1010"/>
      <c r="Q142" s="1010"/>
      <c r="R142" s="3"/>
      <c r="S142" s="1517" t="s">
        <v>55</v>
      </c>
      <c r="T142" s="1517"/>
      <c r="U142" s="1517"/>
      <c r="V142" s="1517"/>
      <c r="W142" s="1517"/>
      <c r="X142" s="1010"/>
      <c r="Y142" s="3"/>
      <c r="Z142" s="1517" t="s">
        <v>56</v>
      </c>
      <c r="AA142" s="1517"/>
      <c r="AB142" s="1517"/>
      <c r="AC142" s="1517"/>
      <c r="AD142" s="1517"/>
      <c r="AE142" s="1517"/>
      <c r="AF142" s="1517"/>
      <c r="AG142" s="1517"/>
      <c r="AH142" s="1517"/>
      <c r="AI142" s="1538"/>
      <c r="AJ142" s="1012"/>
      <c r="AK142" s="1012"/>
      <c r="AL142" s="1018"/>
      <c r="AM142" s="4" t="str">
        <f>IF(AND($AN$87=TRUE,COUNTIF(AN142:AP142,TRUE)=0),"未入力",IF(COUNTIF(AN142:AP142,TRUE)=2,"複数選択",""))</f>
        <v/>
      </c>
      <c r="AN142" s="8" t="b">
        <v>0</v>
      </c>
      <c r="AO142" s="8" t="b">
        <v>0</v>
      </c>
      <c r="AP142" s="6" t="b">
        <v>0</v>
      </c>
      <c r="AS142" s="225"/>
    </row>
    <row r="143" spans="1:46" ht="17.100000000000001" customHeight="1">
      <c r="A143" s="1011"/>
      <c r="B143" s="1554"/>
      <c r="C143" s="1555"/>
      <c r="D143" s="1555"/>
      <c r="E143" s="1555"/>
      <c r="F143" s="1555"/>
      <c r="G143" s="1555"/>
      <c r="H143" s="1555"/>
      <c r="I143" s="1556"/>
      <c r="J143" s="179"/>
      <c r="K143" s="1547" t="s">
        <v>57</v>
      </c>
      <c r="L143" s="1547"/>
      <c r="M143" s="1547"/>
      <c r="N143" s="1547"/>
      <c r="O143" s="1547"/>
      <c r="P143" s="1547"/>
      <c r="Q143" s="1547"/>
      <c r="R143" s="1547"/>
      <c r="S143" s="1020"/>
      <c r="T143" s="7"/>
      <c r="U143" s="1547" t="s">
        <v>58</v>
      </c>
      <c r="V143" s="1547"/>
      <c r="W143" s="1547"/>
      <c r="X143" s="1547"/>
      <c r="Y143" s="1020"/>
      <c r="Z143" s="1020"/>
      <c r="AA143" s="1020"/>
      <c r="AB143" s="1020"/>
      <c r="AC143" s="1020"/>
      <c r="AD143" s="1020"/>
      <c r="AE143" s="1020"/>
      <c r="AF143" s="1020"/>
      <c r="AG143" s="1020"/>
      <c r="AH143" s="1020"/>
      <c r="AI143" s="1021"/>
      <c r="AJ143" s="1012"/>
      <c r="AK143" s="1012"/>
      <c r="AL143" s="1018"/>
      <c r="AM143" s="4" t="str">
        <f>IF(AND($AN$87=TRUE,K143=""),"未入力","")</f>
        <v/>
      </c>
      <c r="AN143" s="6" t="b">
        <v>0</v>
      </c>
      <c r="AO143" s="6" t="b">
        <v>0</v>
      </c>
      <c r="AS143" s="225"/>
    </row>
    <row r="144" spans="1:46" ht="17.100000000000001" customHeight="1">
      <c r="A144" s="1011"/>
      <c r="B144" s="1524" t="s">
        <v>2269</v>
      </c>
      <c r="C144" s="1525"/>
      <c r="D144" s="1525"/>
      <c r="E144" s="1525"/>
      <c r="F144" s="1525"/>
      <c r="G144" s="1525"/>
      <c r="H144" s="1525"/>
      <c r="I144" s="1526"/>
      <c r="J144" s="182"/>
      <c r="K144" s="1520" t="s">
        <v>59</v>
      </c>
      <c r="L144" s="1520"/>
      <c r="M144" s="1520"/>
      <c r="N144" s="1520"/>
      <c r="O144" s="1520"/>
      <c r="P144" s="1046"/>
      <c r="Q144" s="183"/>
      <c r="R144" s="1525" t="s">
        <v>60</v>
      </c>
      <c r="S144" s="1525"/>
      <c r="T144" s="1525"/>
      <c r="U144" s="1525"/>
      <c r="V144" s="1525"/>
      <c r="W144" s="1525"/>
      <c r="X144" s="183"/>
      <c r="Y144" s="1520" t="s">
        <v>61</v>
      </c>
      <c r="Z144" s="1520"/>
      <c r="AA144" s="1520"/>
      <c r="AB144" s="1520"/>
      <c r="AC144" s="1520"/>
      <c r="AD144" s="1527"/>
      <c r="AE144" s="1012"/>
      <c r="AF144" s="1012"/>
      <c r="AG144" s="1012"/>
      <c r="AH144" s="1012"/>
      <c r="AI144" s="1007"/>
      <c r="AJ144" s="1012"/>
      <c r="AK144" s="1012"/>
      <c r="AL144" s="1018"/>
      <c r="AM144" s="4" t="str">
        <f>IF(AND($AN$87=TRUE,M144=""),"未入力","")</f>
        <v/>
      </c>
      <c r="AN144" s="6" t="b">
        <v>0</v>
      </c>
      <c r="AO144" s="6" t="b">
        <v>0</v>
      </c>
      <c r="AP144" s="6" t="b">
        <v>0</v>
      </c>
      <c r="AS144" s="225"/>
    </row>
    <row r="145" spans="1:46" ht="17.100000000000001" customHeight="1">
      <c r="A145" s="1011"/>
      <c r="B145" s="1519" t="s">
        <v>2270</v>
      </c>
      <c r="C145" s="1520"/>
      <c r="D145" s="1520"/>
      <c r="E145" s="1520"/>
      <c r="F145" s="1520"/>
      <c r="G145" s="1520"/>
      <c r="H145" s="1520"/>
      <c r="I145" s="1527"/>
      <c r="J145" s="182"/>
      <c r="K145" s="1520" t="s">
        <v>62</v>
      </c>
      <c r="L145" s="1520"/>
      <c r="M145" s="1520"/>
      <c r="N145" s="1520"/>
      <c r="O145" s="1520"/>
      <c r="P145" s="1046"/>
      <c r="Q145" s="183"/>
      <c r="R145" s="1520" t="s">
        <v>63</v>
      </c>
      <c r="S145" s="1520"/>
      <c r="T145" s="1520"/>
      <c r="U145" s="1520"/>
      <c r="V145" s="1520"/>
      <c r="W145" s="1520"/>
      <c r="X145" s="183"/>
      <c r="Y145" s="1525" t="s">
        <v>64</v>
      </c>
      <c r="Z145" s="1525"/>
      <c r="AA145" s="1525"/>
      <c r="AB145" s="1525"/>
      <c r="AC145" s="1525"/>
      <c r="AD145" s="1526"/>
      <c r="AE145" s="1012"/>
      <c r="AF145" s="1012"/>
      <c r="AG145" s="1012"/>
      <c r="AH145" s="1012"/>
      <c r="AI145" s="1007"/>
      <c r="AJ145" s="1012"/>
      <c r="AK145" s="1012"/>
      <c r="AL145" s="1018"/>
      <c r="AM145" s="4" t="str">
        <f>IF(AND($AN$87=TRUE,COUNTIF(AN145:AP145,TRUE)=0),"未入力","")</f>
        <v/>
      </c>
      <c r="AN145" s="8" t="b">
        <v>0</v>
      </c>
      <c r="AO145" s="8" t="b">
        <v>0</v>
      </c>
      <c r="AP145" s="8" t="b">
        <v>0</v>
      </c>
      <c r="AS145" s="225"/>
    </row>
    <row r="146" spans="1:46" ht="17.100000000000001" customHeight="1">
      <c r="A146" s="1011"/>
      <c r="B146" s="1519" t="s">
        <v>2271</v>
      </c>
      <c r="C146" s="1520"/>
      <c r="D146" s="1520"/>
      <c r="E146" s="1520"/>
      <c r="F146" s="1520"/>
      <c r="G146" s="1520"/>
      <c r="H146" s="1520"/>
      <c r="I146" s="1527"/>
      <c r="J146" s="181"/>
      <c r="K146" s="1525" t="s">
        <v>65</v>
      </c>
      <c r="L146" s="1525"/>
      <c r="M146" s="1525"/>
      <c r="N146" s="1525"/>
      <c r="O146" s="1525"/>
      <c r="P146" s="1525"/>
      <c r="Q146" s="3"/>
      <c r="R146" s="1517" t="s">
        <v>66</v>
      </c>
      <c r="S146" s="1517"/>
      <c r="T146" s="1517"/>
      <c r="U146" s="1517"/>
      <c r="V146" s="1517"/>
      <c r="W146" s="1517"/>
      <c r="X146" s="3"/>
      <c r="Y146" s="1517" t="s">
        <v>67</v>
      </c>
      <c r="Z146" s="1517"/>
      <c r="AA146" s="1517"/>
      <c r="AB146" s="1517"/>
      <c r="AC146" s="1517"/>
      <c r="AD146" s="1039"/>
      <c r="AE146" s="1518"/>
      <c r="AF146" s="1518"/>
      <c r="AG146" s="1518"/>
      <c r="AH146" s="1518"/>
      <c r="AI146" s="1518"/>
      <c r="AJ146" s="1012"/>
      <c r="AK146" s="1012"/>
      <c r="AL146" s="1018"/>
      <c r="AM146" s="4" t="str">
        <f>IF(AND($AN$87=TRUE,N146=""),"未入力","")</f>
        <v/>
      </c>
      <c r="AN146" s="6" t="b">
        <v>0</v>
      </c>
      <c r="AO146" s="6" t="b">
        <v>0</v>
      </c>
      <c r="AP146" s="6" t="b">
        <v>0</v>
      </c>
      <c r="AS146" s="225"/>
    </row>
    <row r="147" spans="1:46" ht="17.100000000000001" customHeight="1">
      <c r="A147" s="1011"/>
      <c r="B147" s="1519" t="s">
        <v>2272</v>
      </c>
      <c r="C147" s="1520"/>
      <c r="D147" s="1520"/>
      <c r="E147" s="1520"/>
      <c r="F147" s="1520"/>
      <c r="G147" s="1520"/>
      <c r="H147" s="1520"/>
      <c r="I147" s="1527"/>
      <c r="J147" s="182"/>
      <c r="K147" s="1520" t="s">
        <v>68</v>
      </c>
      <c r="L147" s="1520"/>
      <c r="M147" s="1520"/>
      <c r="N147" s="1520"/>
      <c r="O147" s="1520"/>
      <c r="P147" s="1537"/>
      <c r="Q147" s="189"/>
      <c r="R147" s="1520" t="s">
        <v>69</v>
      </c>
      <c r="S147" s="1520"/>
      <c r="T147" s="1520"/>
      <c r="U147" s="1520"/>
      <c r="V147" s="1520"/>
      <c r="W147" s="1029"/>
      <c r="X147" s="189"/>
      <c r="Y147" s="1520" t="s">
        <v>70</v>
      </c>
      <c r="Z147" s="1520"/>
      <c r="AA147" s="1520"/>
      <c r="AB147" s="1520"/>
      <c r="AC147" s="1520"/>
      <c r="AD147" s="1029"/>
      <c r="AE147" s="191"/>
      <c r="AF147" s="1517" t="s">
        <v>71</v>
      </c>
      <c r="AG147" s="1517"/>
      <c r="AH147" s="1517"/>
      <c r="AI147" s="1517"/>
      <c r="AJ147" s="1517"/>
      <c r="AK147" s="1009"/>
      <c r="AL147" s="1065"/>
      <c r="AM147" s="4" t="str">
        <f>IF(AND($AN$87=TRUE,N147=""),"未入力","")</f>
        <v/>
      </c>
      <c r="AN147" s="6" t="b">
        <v>0</v>
      </c>
      <c r="AO147" s="6" t="b">
        <v>0</v>
      </c>
      <c r="AP147" s="6" t="b">
        <v>0</v>
      </c>
      <c r="AQ147" s="6" t="b">
        <v>0</v>
      </c>
      <c r="AS147" s="225"/>
    </row>
    <row r="148" spans="1:46" ht="20.100000000000001" customHeight="1">
      <c r="A148" s="1011"/>
      <c r="B148" s="1519" t="s">
        <v>2273</v>
      </c>
      <c r="C148" s="1520"/>
      <c r="D148" s="1520"/>
      <c r="E148" s="1520"/>
      <c r="F148" s="1520"/>
      <c r="G148" s="1520"/>
      <c r="H148" s="1520"/>
      <c r="I148" s="1527"/>
      <c r="J148" s="1558"/>
      <c r="K148" s="1559"/>
      <c r="L148" s="1559"/>
      <c r="M148" s="1559"/>
      <c r="N148" s="1559"/>
      <c r="O148" s="183" t="s">
        <v>72</v>
      </c>
      <c r="P148" s="183"/>
      <c r="Q148" s="1656"/>
      <c r="R148" s="1559"/>
      <c r="S148" s="1559"/>
      <c r="T148" s="1559"/>
      <c r="U148" s="1559"/>
      <c r="V148" s="183" t="s">
        <v>72</v>
      </c>
      <c r="W148" s="183"/>
      <c r="X148" s="1656"/>
      <c r="Y148" s="1559"/>
      <c r="Z148" s="1559"/>
      <c r="AA148" s="1559"/>
      <c r="AB148" s="1559"/>
      <c r="AC148" s="183" t="s">
        <v>72</v>
      </c>
      <c r="AD148" s="183"/>
      <c r="AE148" s="1620"/>
      <c r="AF148" s="1540"/>
      <c r="AG148" s="1540"/>
      <c r="AH148" s="1540"/>
      <c r="AI148" s="1540"/>
      <c r="AJ148" s="3" t="s">
        <v>72</v>
      </c>
      <c r="AK148" s="3"/>
      <c r="AL148" s="1065"/>
      <c r="AM148" s="4"/>
      <c r="AS148" s="225"/>
    </row>
    <row r="149" spans="1:46" ht="27" customHeight="1">
      <c r="A149" s="1011"/>
      <c r="B149" s="1605" t="s">
        <v>2274</v>
      </c>
      <c r="C149" s="1606"/>
      <c r="D149" s="1606"/>
      <c r="E149" s="1606"/>
      <c r="F149" s="1606"/>
      <c r="G149" s="1606"/>
      <c r="H149" s="1606"/>
      <c r="I149" s="1657"/>
      <c r="J149" s="1561"/>
      <c r="K149" s="1562"/>
      <c r="L149" s="1562"/>
      <c r="M149" s="1562"/>
      <c r="N149" s="1562"/>
      <c r="O149" s="183" t="s">
        <v>47</v>
      </c>
      <c r="P149" s="183"/>
      <c r="Q149" s="1621"/>
      <c r="R149" s="1562"/>
      <c r="S149" s="1562"/>
      <c r="T149" s="1562"/>
      <c r="U149" s="1562"/>
      <c r="V149" s="183" t="s">
        <v>47</v>
      </c>
      <c r="W149" s="183"/>
      <c r="X149" s="1621"/>
      <c r="Y149" s="1562"/>
      <c r="Z149" s="1562"/>
      <c r="AA149" s="1562"/>
      <c r="AB149" s="1562"/>
      <c r="AC149" s="183" t="s">
        <v>47</v>
      </c>
      <c r="AD149" s="183"/>
      <c r="AE149" s="1621"/>
      <c r="AF149" s="1562"/>
      <c r="AG149" s="1562"/>
      <c r="AH149" s="1562"/>
      <c r="AI149" s="1562"/>
      <c r="AJ149" s="183" t="s">
        <v>47</v>
      </c>
      <c r="AK149" s="183"/>
      <c r="AL149" s="1065"/>
      <c r="AM149" s="4"/>
      <c r="AS149" s="225"/>
    </row>
    <row r="150" spans="1:46" ht="3.95" customHeight="1">
      <c r="A150" s="1019"/>
      <c r="B150" s="1043"/>
      <c r="C150" s="1043"/>
      <c r="D150" s="1043"/>
      <c r="E150" s="1043"/>
      <c r="F150" s="1043"/>
      <c r="G150" s="1043"/>
      <c r="H150" s="1043"/>
      <c r="I150" s="1043"/>
      <c r="J150" s="1044"/>
      <c r="K150" s="1044"/>
      <c r="L150" s="1044"/>
      <c r="M150" s="1044"/>
      <c r="N150" s="1044"/>
      <c r="O150" s="1044"/>
      <c r="P150" s="1044"/>
      <c r="Q150" s="1044"/>
      <c r="R150" s="1044"/>
      <c r="S150" s="1044"/>
      <c r="T150" s="1044"/>
      <c r="U150" s="1044"/>
      <c r="V150" s="1044"/>
      <c r="W150" s="1044"/>
      <c r="X150" s="1044"/>
      <c r="Y150" s="1044"/>
      <c r="Z150" s="1044"/>
      <c r="AA150" s="1044"/>
      <c r="AB150" s="1044"/>
      <c r="AC150" s="1044"/>
      <c r="AD150" s="1044"/>
      <c r="AE150" s="1044"/>
      <c r="AF150" s="1044"/>
      <c r="AG150" s="1044"/>
      <c r="AH150" s="1044"/>
      <c r="AI150" s="1044"/>
      <c r="AJ150" s="1020"/>
      <c r="AK150" s="1020"/>
      <c r="AL150" s="1021"/>
      <c r="AM150" s="4"/>
      <c r="AS150" s="225"/>
    </row>
    <row r="151" spans="1:46" ht="3.95" customHeight="1">
      <c r="A151" s="1029"/>
      <c r="B151" s="1045"/>
      <c r="C151" s="1045"/>
      <c r="D151" s="1045"/>
      <c r="E151" s="1045"/>
      <c r="F151" s="1045"/>
      <c r="G151" s="1045"/>
      <c r="H151" s="1045"/>
      <c r="I151" s="1045"/>
      <c r="J151" s="1046"/>
      <c r="K151" s="1046"/>
      <c r="L151" s="1046"/>
      <c r="M151" s="1046"/>
      <c r="N151" s="1046"/>
      <c r="O151" s="1046"/>
      <c r="P151" s="1046"/>
      <c r="Q151" s="1046"/>
      <c r="R151" s="1046"/>
      <c r="S151" s="1046"/>
      <c r="T151" s="1046"/>
      <c r="U151" s="1046"/>
      <c r="V151" s="1046"/>
      <c r="W151" s="1046"/>
      <c r="X151" s="1046"/>
      <c r="Y151" s="1046"/>
      <c r="Z151" s="1046"/>
      <c r="AA151" s="1046"/>
      <c r="AB151" s="1046"/>
      <c r="AC151" s="1046"/>
      <c r="AD151" s="1046"/>
      <c r="AE151" s="1046"/>
      <c r="AF151" s="1046"/>
      <c r="AG151" s="1046"/>
      <c r="AH151" s="1046"/>
      <c r="AI151" s="1046"/>
      <c r="AJ151" s="1029"/>
      <c r="AK151" s="1029"/>
      <c r="AL151" s="1029"/>
      <c r="AM151" s="4"/>
      <c r="AS151" s="225"/>
    </row>
    <row r="152" spans="1:46" ht="17.45" customHeight="1">
      <c r="A152" s="1528" t="s">
        <v>2266</v>
      </c>
      <c r="B152" s="1529"/>
      <c r="C152" s="1529"/>
      <c r="D152" s="1529"/>
      <c r="E152" s="1529"/>
      <c r="F152" s="1529"/>
      <c r="G152" s="1529"/>
      <c r="H152" s="1529"/>
      <c r="I152" s="1529"/>
      <c r="J152" s="1529"/>
      <c r="K152" s="1529"/>
      <c r="L152" s="1529"/>
      <c r="M152" s="1529"/>
      <c r="N152" s="1049"/>
      <c r="O152" s="1049"/>
      <c r="P152" s="1049"/>
      <c r="Q152" s="1049"/>
      <c r="R152" s="1049"/>
      <c r="S152" s="1049"/>
      <c r="T152" s="1049"/>
      <c r="U152" s="1049"/>
      <c r="V152" s="1049"/>
      <c r="W152" s="1049"/>
      <c r="X152" s="1049"/>
      <c r="Y152" s="1049"/>
      <c r="Z152" s="1049"/>
      <c r="AA152" s="1049"/>
      <c r="AB152" s="1049"/>
      <c r="AC152" s="1049"/>
      <c r="AD152" s="1049"/>
      <c r="AE152" s="1049"/>
      <c r="AF152" s="1049"/>
      <c r="AG152" s="1049"/>
      <c r="AH152" s="1049"/>
      <c r="AI152" s="1049"/>
      <c r="AJ152" s="1010"/>
      <c r="AK152" s="1010"/>
      <c r="AL152" s="1039"/>
      <c r="AM152" s="4"/>
      <c r="AS152" s="225"/>
    </row>
    <row r="153" spans="1:46" ht="20.100000000000001" customHeight="1">
      <c r="A153" s="1011" t="s">
        <v>2454</v>
      </c>
      <c r="B153" s="1519" t="s">
        <v>2275</v>
      </c>
      <c r="C153" s="1520"/>
      <c r="D153" s="1520"/>
      <c r="E153" s="1520"/>
      <c r="F153" s="1520"/>
      <c r="G153" s="1520"/>
      <c r="H153" s="1520"/>
      <c r="I153" s="1520"/>
      <c r="J153" s="1520"/>
      <c r="K153" s="1527"/>
      <c r="L153" s="1653"/>
      <c r="M153" s="1654"/>
      <c r="N153" s="1654"/>
      <c r="O153" s="1654"/>
      <c r="P153" s="1654"/>
      <c r="Q153" s="1654"/>
      <c r="R153" s="1654"/>
      <c r="S153" s="1654"/>
      <c r="T153" s="1019" t="s">
        <v>2325</v>
      </c>
      <c r="U153" s="1020"/>
      <c r="V153" s="1020"/>
      <c r="W153" s="1020"/>
      <c r="X153" s="1020"/>
      <c r="Y153" s="1020"/>
      <c r="Z153" s="1020"/>
      <c r="AA153" s="1020"/>
      <c r="AB153" s="1020"/>
      <c r="AC153" s="1012"/>
      <c r="AD153" s="1012"/>
      <c r="AE153" s="1012"/>
      <c r="AF153" s="1012"/>
      <c r="AG153" s="1012"/>
      <c r="AH153" s="1012"/>
      <c r="AI153" s="1012"/>
      <c r="AJ153" s="1012"/>
      <c r="AK153" s="1012"/>
      <c r="AL153" s="1018"/>
      <c r="AM153" s="4"/>
      <c r="AS153" s="225"/>
      <c r="AT153" s="6" t="str">
        <f>IF(AND($AP$78=TRUE,COUNTA(L153)=0),"【４．工事種別】で改築の場合は回答は必須です。","")</f>
        <v/>
      </c>
    </row>
    <row r="154" spans="1:46" ht="17.100000000000001" customHeight="1">
      <c r="A154" s="1011" t="s">
        <v>2455</v>
      </c>
      <c r="B154" s="1519" t="s">
        <v>2456</v>
      </c>
      <c r="C154" s="1520"/>
      <c r="D154" s="1520"/>
      <c r="E154" s="1520"/>
      <c r="F154" s="1520"/>
      <c r="G154" s="1520"/>
      <c r="H154" s="1520"/>
      <c r="I154" s="1520"/>
      <c r="J154" s="1520"/>
      <c r="K154" s="1527"/>
      <c r="L154" s="182"/>
      <c r="M154" s="1029" t="s">
        <v>73</v>
      </c>
      <c r="N154" s="1029"/>
      <c r="O154" s="1029"/>
      <c r="P154" s="1029"/>
      <c r="Q154" s="1029"/>
      <c r="R154" s="1029"/>
      <c r="S154" s="1029"/>
      <c r="T154" s="1029"/>
      <c r="U154" s="1029"/>
      <c r="V154" s="1029"/>
      <c r="W154" s="1029"/>
      <c r="X154" s="183"/>
      <c r="Y154" s="1015" t="s">
        <v>53</v>
      </c>
      <c r="Z154" s="1015"/>
      <c r="AA154" s="1015"/>
      <c r="AB154" s="1017"/>
      <c r="AC154" s="1012"/>
      <c r="AD154" s="1012"/>
      <c r="AE154" s="1012"/>
      <c r="AF154" s="1012"/>
      <c r="AG154" s="1012"/>
      <c r="AH154" s="1012"/>
      <c r="AI154" s="1012"/>
      <c r="AJ154" s="1012"/>
      <c r="AK154" s="1012"/>
      <c r="AL154" s="1018"/>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1011" t="s">
        <v>2457</v>
      </c>
      <c r="B155" s="1519" t="s">
        <v>2458</v>
      </c>
      <c r="C155" s="1520"/>
      <c r="D155" s="1520"/>
      <c r="E155" s="1520"/>
      <c r="F155" s="1520"/>
      <c r="G155" s="1520"/>
      <c r="H155" s="1520"/>
      <c r="I155" s="1520"/>
      <c r="J155" s="1520"/>
      <c r="K155" s="1527"/>
      <c r="L155" s="182"/>
      <c r="M155" s="1015" t="s">
        <v>49</v>
      </c>
      <c r="N155" s="1015"/>
      <c r="O155" s="1015"/>
      <c r="P155" s="1015"/>
      <c r="Q155" s="1029"/>
      <c r="R155" s="1029"/>
      <c r="S155" s="1029"/>
      <c r="T155" s="1029"/>
      <c r="U155" s="1029"/>
      <c r="V155" s="1029"/>
      <c r="W155" s="1029"/>
      <c r="X155" s="183"/>
      <c r="Y155" s="1015" t="s">
        <v>53</v>
      </c>
      <c r="Z155" s="1015"/>
      <c r="AA155" s="1015"/>
      <c r="AB155" s="1017"/>
      <c r="AC155" s="1012"/>
      <c r="AD155" s="1012"/>
      <c r="AE155" s="1012"/>
      <c r="AF155" s="1012"/>
      <c r="AG155" s="1012"/>
      <c r="AH155" s="1012"/>
      <c r="AI155" s="1012"/>
      <c r="AJ155" s="1012"/>
      <c r="AK155" s="1012"/>
      <c r="AL155" s="1018"/>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1011" t="s">
        <v>2459</v>
      </c>
      <c r="B156" s="1519" t="s">
        <v>2460</v>
      </c>
      <c r="C156" s="1520"/>
      <c r="D156" s="1520"/>
      <c r="E156" s="1520"/>
      <c r="F156" s="1520"/>
      <c r="G156" s="1520"/>
      <c r="H156" s="1520"/>
      <c r="I156" s="1520"/>
      <c r="J156" s="1520"/>
      <c r="K156" s="1527"/>
      <c r="L156" s="1548"/>
      <c r="M156" s="1549"/>
      <c r="N156" s="1549"/>
      <c r="O156" s="1549"/>
      <c r="P156" s="1549"/>
      <c r="Q156" s="1550" t="s">
        <v>2248</v>
      </c>
      <c r="R156" s="1550"/>
      <c r="S156" s="1068"/>
      <c r="T156" s="1007"/>
      <c r="U156" s="1007"/>
      <c r="V156" s="1007"/>
      <c r="W156" s="1007"/>
      <c r="X156" s="1007"/>
      <c r="Y156" s="1007"/>
      <c r="Z156" s="1050"/>
      <c r="AA156" s="1050"/>
      <c r="AB156" s="1050"/>
      <c r="AC156" s="1050"/>
      <c r="AD156" s="1050"/>
      <c r="AE156" s="1050"/>
      <c r="AF156" s="1050"/>
      <c r="AG156" s="1050"/>
      <c r="AH156" s="1050"/>
      <c r="AI156" s="1050"/>
      <c r="AJ156" s="1012"/>
      <c r="AK156" s="1012"/>
      <c r="AL156" s="1018"/>
      <c r="AM156" s="4"/>
      <c r="AS156" s="225"/>
      <c r="AT156" s="6" t="str">
        <f>IF(AND($AP$78=TRUE,L156=""),"【４．工事種別】で改築の場合は回答は必須です。","")</f>
        <v/>
      </c>
    </row>
    <row r="157" spans="1:46" ht="20.45" customHeight="1">
      <c r="A157" s="1011" t="s">
        <v>2461</v>
      </c>
      <c r="B157" s="1519" t="s">
        <v>2462</v>
      </c>
      <c r="C157" s="1520"/>
      <c r="D157" s="1520"/>
      <c r="E157" s="1520"/>
      <c r="F157" s="1520"/>
      <c r="G157" s="1520"/>
      <c r="H157" s="1520"/>
      <c r="I157" s="1520"/>
      <c r="J157" s="1520"/>
      <c r="K157" s="1527"/>
      <c r="L157" s="1548"/>
      <c r="M157" s="1549"/>
      <c r="N157" s="1549"/>
      <c r="O157" s="1549"/>
      <c r="P157" s="1549"/>
      <c r="Q157" s="1550" t="s">
        <v>72</v>
      </c>
      <c r="R157" s="1550"/>
      <c r="S157" s="1068"/>
      <c r="T157" s="1007"/>
      <c r="U157" s="1007"/>
      <c r="V157" s="1007"/>
      <c r="W157" s="1007"/>
      <c r="X157" s="1007"/>
      <c r="Y157" s="1007"/>
      <c r="Z157" s="1012"/>
      <c r="AA157" s="1012"/>
      <c r="AB157" s="1012"/>
      <c r="AC157" s="1012"/>
      <c r="AD157" s="1012"/>
      <c r="AE157" s="1012"/>
      <c r="AF157" s="1012"/>
      <c r="AG157" s="1012"/>
      <c r="AH157" s="1012"/>
      <c r="AI157" s="1012"/>
      <c r="AJ157" s="1012"/>
      <c r="AK157" s="1012"/>
      <c r="AL157" s="1018"/>
      <c r="AM157" s="4"/>
      <c r="AS157" s="225"/>
      <c r="AT157" s="6" t="str">
        <f>IF(AND($AP$78=TRUE,L157=""),"【４．工事種別】で改築の場合は回答は必須です。","")</f>
        <v/>
      </c>
    </row>
    <row r="158" spans="1:46" ht="17.100000000000001" customHeight="1">
      <c r="A158" s="1011" t="s">
        <v>2463</v>
      </c>
      <c r="B158" s="1519" t="s">
        <v>2464</v>
      </c>
      <c r="C158" s="1520"/>
      <c r="D158" s="1520"/>
      <c r="E158" s="1520"/>
      <c r="F158" s="1520"/>
      <c r="G158" s="1520"/>
      <c r="H158" s="1520"/>
      <c r="I158" s="1520"/>
      <c r="J158" s="1520"/>
      <c r="K158" s="1527"/>
      <c r="L158" s="183"/>
      <c r="M158" s="1520" t="s">
        <v>74</v>
      </c>
      <c r="N158" s="1520"/>
      <c r="O158" s="1520"/>
      <c r="P158" s="1520"/>
      <c r="Q158" s="183"/>
      <c r="R158" s="1520" t="s">
        <v>75</v>
      </c>
      <c r="S158" s="1520"/>
      <c r="T158" s="1520"/>
      <c r="U158" s="1520"/>
      <c r="V158" s="183"/>
      <c r="W158" s="1520" t="s">
        <v>70</v>
      </c>
      <c r="X158" s="1520"/>
      <c r="Y158" s="1520"/>
      <c r="Z158" s="1520"/>
      <c r="AA158" s="1520"/>
      <c r="AB158" s="1030"/>
      <c r="AC158" s="1012"/>
      <c r="AD158" s="1012"/>
      <c r="AE158" s="1012"/>
      <c r="AF158" s="1012"/>
      <c r="AG158" s="1012"/>
      <c r="AH158" s="1012"/>
      <c r="AI158" s="1012"/>
      <c r="AJ158" s="1012"/>
      <c r="AK158" s="1012"/>
      <c r="AL158" s="1018"/>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1047"/>
      <c r="B159" s="1524" t="s">
        <v>2465</v>
      </c>
      <c r="C159" s="1525"/>
      <c r="D159" s="1525"/>
      <c r="E159" s="1525"/>
      <c r="F159" s="1525"/>
      <c r="G159" s="1525"/>
      <c r="H159" s="1525"/>
      <c r="I159" s="1525"/>
      <c r="J159" s="1525"/>
      <c r="K159" s="1526"/>
      <c r="L159" s="1548"/>
      <c r="M159" s="1549"/>
      <c r="N159" s="1549"/>
      <c r="O159" s="1549"/>
      <c r="P159" s="1549"/>
      <c r="Q159" s="1550" t="s">
        <v>47</v>
      </c>
      <c r="R159" s="1550"/>
      <c r="S159" s="1068"/>
      <c r="T159" s="1007"/>
      <c r="U159" s="1007"/>
      <c r="V159" s="1007"/>
      <c r="W159" s="1007"/>
      <c r="X159" s="1007"/>
      <c r="Y159" s="1007"/>
      <c r="Z159" s="1012"/>
      <c r="AA159" s="1012"/>
      <c r="AB159" s="1012"/>
      <c r="AC159" s="1012"/>
      <c r="AD159" s="1012"/>
      <c r="AE159" s="1012"/>
      <c r="AF159" s="1012"/>
      <c r="AG159" s="1012"/>
      <c r="AH159" s="1012"/>
      <c r="AI159" s="1012"/>
      <c r="AJ159" s="1012"/>
      <c r="AK159" s="1012"/>
      <c r="AL159" s="1018"/>
      <c r="AM159" s="4"/>
      <c r="AS159" s="225"/>
      <c r="AT159" s="6" t="str">
        <f>IF(AND($AP$78=TRUE,L159=""),"【４．工事種別】で改築の場合は回答は必須です。","")</f>
        <v/>
      </c>
    </row>
    <row r="160" spans="1:46" ht="20.100000000000001" customHeight="1">
      <c r="A160" s="1011" t="s">
        <v>2466</v>
      </c>
      <c r="B160" s="1519" t="s">
        <v>2467</v>
      </c>
      <c r="C160" s="1520"/>
      <c r="D160" s="1520"/>
      <c r="E160" s="1520"/>
      <c r="F160" s="1520"/>
      <c r="G160" s="1520"/>
      <c r="H160" s="1520"/>
      <c r="I160" s="1520"/>
      <c r="J160" s="1520"/>
      <c r="K160" s="1527"/>
      <c r="L160" s="1548"/>
      <c r="M160" s="1549"/>
      <c r="N160" s="1549"/>
      <c r="O160" s="1549"/>
      <c r="P160" s="1549"/>
      <c r="Q160" s="1550" t="s">
        <v>2332</v>
      </c>
      <c r="R160" s="1550"/>
      <c r="S160" s="1068"/>
      <c r="T160" s="1007"/>
      <c r="U160" s="1007"/>
      <c r="V160" s="1007"/>
      <c r="W160" s="1007"/>
      <c r="X160" s="1007"/>
      <c r="Y160" s="1007"/>
      <c r="Z160" s="1012"/>
      <c r="AA160" s="1012"/>
      <c r="AB160" s="1012"/>
      <c r="AC160" s="1012"/>
      <c r="AD160" s="1012"/>
      <c r="AE160" s="1012"/>
      <c r="AF160" s="1012"/>
      <c r="AG160" s="1012"/>
      <c r="AH160" s="1012"/>
      <c r="AI160" s="1012"/>
      <c r="AJ160" s="1012"/>
      <c r="AK160" s="1012"/>
      <c r="AL160" s="1018"/>
      <c r="AM160" s="4"/>
      <c r="AS160" s="225"/>
      <c r="AT160" s="6" t="str">
        <f>IF(AND($AP$78=TRUE,L160=""),"【４．工事種別】で改築の場合は回答は必須です。","")</f>
        <v/>
      </c>
    </row>
    <row r="161" spans="1:39" ht="3.6" customHeight="1">
      <c r="A161" s="1048"/>
      <c r="B161" s="1016"/>
      <c r="C161" s="1016"/>
      <c r="D161" s="1016"/>
      <c r="E161" s="1016"/>
      <c r="F161" s="1016"/>
      <c r="G161" s="1016"/>
      <c r="H161" s="1016"/>
      <c r="I161" s="1016"/>
      <c r="J161" s="1016"/>
      <c r="K161" s="1016"/>
      <c r="L161" s="1051"/>
      <c r="M161" s="1051"/>
      <c r="N161" s="1051"/>
      <c r="O161" s="1051"/>
      <c r="P161" s="1051"/>
      <c r="Q161" s="1024"/>
      <c r="R161" s="1024"/>
      <c r="S161" s="1044"/>
      <c r="T161" s="1044"/>
      <c r="U161" s="1044"/>
      <c r="V161" s="1044"/>
      <c r="W161" s="1044"/>
      <c r="X161" s="1044"/>
      <c r="Y161" s="1044"/>
      <c r="Z161" s="1020"/>
      <c r="AA161" s="1020"/>
      <c r="AB161" s="1020"/>
      <c r="AC161" s="1020"/>
      <c r="AD161" s="1020"/>
      <c r="AE161" s="1020"/>
      <c r="AF161" s="1020"/>
      <c r="AG161" s="1020"/>
      <c r="AH161" s="1020"/>
      <c r="AI161" s="1020"/>
      <c r="AJ161" s="1020"/>
      <c r="AK161" s="1020"/>
      <c r="AL161" s="1021"/>
      <c r="AM161" s="4"/>
    </row>
    <row r="162" spans="1:39" ht="3.95" customHeight="1">
      <c r="A162" s="1010"/>
      <c r="B162" s="1012"/>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1012"/>
      <c r="AF162" s="1012"/>
      <c r="AG162" s="1012"/>
      <c r="AH162" s="1012"/>
      <c r="AI162" s="1012"/>
      <c r="AJ162" s="1012"/>
      <c r="AK162" s="1012"/>
      <c r="AL162" s="1010"/>
      <c r="AM162" s="4"/>
    </row>
    <row r="163" spans="1:39" ht="15" customHeight="1">
      <c r="A163" s="1658"/>
      <c r="B163" s="1658"/>
      <c r="C163" s="1658"/>
      <c r="D163" s="1658"/>
      <c r="E163" s="1658"/>
      <c r="F163" s="1658"/>
      <c r="G163" s="1658"/>
      <c r="H163" s="1658"/>
      <c r="I163" s="1658"/>
      <c r="J163" s="1658"/>
      <c r="K163" s="1658"/>
      <c r="L163" s="1658"/>
      <c r="M163" s="1658"/>
      <c r="N163" s="1658"/>
      <c r="O163" s="1658"/>
      <c r="P163" s="1658"/>
      <c r="Q163" s="1658"/>
      <c r="R163" s="1658"/>
      <c r="S163" s="1658"/>
      <c r="T163" s="1658"/>
      <c r="U163" s="1658"/>
      <c r="V163" s="1658"/>
      <c r="W163" s="1658"/>
      <c r="X163" s="1658"/>
      <c r="Y163" s="1658"/>
      <c r="Z163" s="1658"/>
      <c r="AA163" s="1658"/>
      <c r="AB163" s="1658"/>
      <c r="AC163" s="1658"/>
      <c r="AD163" s="1658"/>
      <c r="AE163" s="1658"/>
      <c r="AF163" s="1658"/>
      <c r="AG163" s="1658"/>
      <c r="AH163" s="1658"/>
      <c r="AI163" s="1658"/>
      <c r="AJ163" s="1658"/>
      <c r="AK163" s="1658"/>
      <c r="AL163" s="1658"/>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チェック34">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2534</v>
      </c>
    </row>
    <row r="7" spans="1:30" ht="35.1" customHeight="1" thickTop="1" thickBot="1">
      <c r="A7" s="1177" t="s">
        <v>2558</v>
      </c>
      <c r="B7" s="1178"/>
      <c r="C7" s="1184" t="s">
        <v>2559</v>
      </c>
      <c r="D7" s="1184"/>
      <c r="E7" s="1184"/>
      <c r="F7" s="1184"/>
      <c r="G7" s="1185"/>
      <c r="H7" s="1186" t="s">
        <v>2560</v>
      </c>
      <c r="I7" s="1187"/>
      <c r="J7" s="1187"/>
      <c r="K7" s="1187"/>
      <c r="L7" s="1187"/>
      <c r="M7" s="1187"/>
      <c r="N7" s="1187"/>
      <c r="O7" s="1187"/>
      <c r="P7" s="1187"/>
      <c r="Q7" s="1187"/>
      <c r="R7" s="1187"/>
      <c r="S7" s="1187"/>
      <c r="T7" s="1187"/>
      <c r="U7" s="1187"/>
      <c r="V7" s="1187"/>
      <c r="W7" s="1187"/>
      <c r="X7" s="1187"/>
      <c r="Y7" s="1188"/>
      <c r="Z7" s="311"/>
    </row>
    <row r="8" spans="1:30" ht="35.1" customHeight="1" thickTop="1">
      <c r="A8" s="1179"/>
      <c r="B8" s="1180"/>
      <c r="C8" s="1189" t="s">
        <v>2561</v>
      </c>
      <c r="D8" s="1190"/>
      <c r="E8" s="1190"/>
      <c r="F8" s="1190"/>
      <c r="G8" s="1191"/>
      <c r="H8" s="1195"/>
      <c r="I8" s="1196"/>
      <c r="J8" s="1196"/>
      <c r="K8" s="1196"/>
      <c r="L8" s="1196"/>
      <c r="M8" s="1196"/>
      <c r="N8" s="1196"/>
      <c r="O8" s="1196"/>
      <c r="P8" s="1196"/>
      <c r="Q8" s="1196"/>
      <c r="R8" s="1196"/>
      <c r="S8" s="1196"/>
      <c r="T8" s="1196"/>
      <c r="U8" s="1196"/>
      <c r="V8" s="1196"/>
      <c r="W8" s="1196"/>
      <c r="X8" s="1196"/>
      <c r="Y8" s="1197"/>
      <c r="Z8" s="311"/>
      <c r="AA8" s="312" t="s">
        <v>2562</v>
      </c>
      <c r="AB8" s="312"/>
      <c r="AC8" s="312"/>
      <c r="AD8" s="312"/>
    </row>
    <row r="9" spans="1:30" ht="35.1" customHeight="1">
      <c r="A9" s="1181"/>
      <c r="B9" s="1180"/>
      <c r="C9" s="1192"/>
      <c r="D9" s="1193"/>
      <c r="E9" s="1193"/>
      <c r="F9" s="1193"/>
      <c r="G9" s="1194"/>
      <c r="H9" s="1198"/>
      <c r="I9" s="1199"/>
      <c r="J9" s="1199"/>
      <c r="K9" s="1199"/>
      <c r="L9" s="1199"/>
      <c r="M9" s="1199"/>
      <c r="N9" s="1199"/>
      <c r="O9" s="1199"/>
      <c r="P9" s="1199"/>
      <c r="Q9" s="1199"/>
      <c r="R9" s="1199"/>
      <c r="S9" s="1199"/>
      <c r="T9" s="1199"/>
      <c r="U9" s="1199"/>
      <c r="V9" s="1199"/>
      <c r="W9" s="1199"/>
      <c r="X9" s="1199"/>
      <c r="Y9" s="1200"/>
      <c r="Z9" s="311"/>
      <c r="AA9" s="312" t="s">
        <v>2563</v>
      </c>
      <c r="AB9" s="312"/>
      <c r="AC9" s="312"/>
      <c r="AD9" s="312"/>
    </row>
    <row r="10" spans="1:30" ht="35.1" customHeight="1">
      <c r="A10" s="1181"/>
      <c r="B10" s="1180"/>
      <c r="C10" s="1201" t="s">
        <v>2564</v>
      </c>
      <c r="D10" s="1201"/>
      <c r="E10" s="1201"/>
      <c r="F10" s="1201"/>
      <c r="G10" s="1202"/>
      <c r="H10" s="1203"/>
      <c r="I10" s="1204"/>
      <c r="J10" s="1204"/>
      <c r="K10" s="1204"/>
      <c r="L10" s="1204"/>
      <c r="M10" s="1204"/>
      <c r="N10" s="1204"/>
      <c r="O10" s="1204"/>
      <c r="P10" s="1204"/>
      <c r="Q10" s="1204"/>
      <c r="R10" s="1204"/>
      <c r="S10" s="1204"/>
      <c r="T10" s="1204"/>
      <c r="U10" s="1204"/>
      <c r="V10" s="1204"/>
      <c r="W10" s="1204"/>
      <c r="X10" s="1204"/>
      <c r="Y10" s="1205"/>
      <c r="Z10" s="311"/>
      <c r="AA10" s="312" t="s">
        <v>2565</v>
      </c>
      <c r="AB10" s="312"/>
      <c r="AC10" s="312"/>
      <c r="AD10" s="312"/>
    </row>
    <row r="11" spans="1:30" ht="35.1" customHeight="1" thickBot="1">
      <c r="A11" s="1182"/>
      <c r="B11" s="1183"/>
      <c r="C11" s="1201" t="s">
        <v>11</v>
      </c>
      <c r="D11" s="1201"/>
      <c r="E11" s="1201"/>
      <c r="F11" s="1201"/>
      <c r="G11" s="1202"/>
      <c r="H11" s="1206"/>
      <c r="I11" s="1207"/>
      <c r="J11" s="1207"/>
      <c r="K11" s="1207"/>
      <c r="L11" s="1207"/>
      <c r="M11" s="1207"/>
      <c r="N11" s="1207"/>
      <c r="O11" s="1207"/>
      <c r="P11" s="1208"/>
      <c r="Q11" s="1172" t="s">
        <v>9</v>
      </c>
      <c r="R11" s="1173"/>
      <c r="S11" s="1174"/>
      <c r="T11" s="1175"/>
      <c r="U11" s="1175"/>
      <c r="V11" s="1175"/>
      <c r="W11" s="1175"/>
      <c r="X11" s="1175"/>
      <c r="Y11" s="1176"/>
      <c r="Z11" s="313"/>
      <c r="AA11" s="312" t="s">
        <v>2539</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658" t="s">
        <v>2482</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241"/>
    </row>
    <row r="2" spans="1:39" ht="15" customHeigh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241"/>
    </row>
    <row r="3" spans="1:39" ht="15" customHeight="1">
      <c r="A3" s="1658"/>
      <c r="B3" s="1658"/>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241"/>
    </row>
    <row r="4" spans="1:39" ht="15" customHeight="1">
      <c r="A4" s="1658"/>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241"/>
    </row>
    <row r="5" spans="1:39" ht="15" customHeight="1">
      <c r="A5" s="1658"/>
      <c r="B5" s="1658"/>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8"/>
      <c r="AM5" s="241"/>
    </row>
    <row r="6" spans="1:39" ht="15" customHeight="1">
      <c r="A6" s="1658"/>
      <c r="B6" s="1658"/>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658"/>
      <c r="AF6" s="1658"/>
      <c r="AG6" s="1658"/>
      <c r="AH6" s="1658"/>
      <c r="AI6" s="1658"/>
      <c r="AJ6" s="1658"/>
      <c r="AK6" s="1658"/>
      <c r="AL6" s="1658"/>
      <c r="AM6" s="241"/>
    </row>
    <row r="7" spans="1:39" ht="15" customHeight="1">
      <c r="A7" s="1658"/>
      <c r="B7" s="1658"/>
      <c r="C7" s="1658"/>
      <c r="D7" s="1658"/>
      <c r="E7" s="1658"/>
      <c r="F7" s="1658"/>
      <c r="G7" s="1658"/>
      <c r="H7" s="1658"/>
      <c r="I7" s="1658"/>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8"/>
      <c r="AG7" s="1658"/>
      <c r="AH7" s="1658"/>
      <c r="AI7" s="1658"/>
      <c r="AJ7" s="1658"/>
      <c r="AK7" s="1658"/>
      <c r="AL7" s="1658"/>
      <c r="AM7" s="241"/>
    </row>
    <row r="8" spans="1:39" ht="15" customHeight="1">
      <c r="A8" s="1658"/>
      <c r="B8" s="1658"/>
      <c r="C8" s="1658"/>
      <c r="D8" s="1658"/>
      <c r="E8" s="1658"/>
      <c r="F8" s="1658"/>
      <c r="G8" s="1658"/>
      <c r="H8" s="1658"/>
      <c r="I8" s="1658"/>
      <c r="J8" s="1658"/>
      <c r="K8" s="1658"/>
      <c r="L8" s="1658"/>
      <c r="M8" s="1658"/>
      <c r="N8" s="1658"/>
      <c r="O8" s="1658"/>
      <c r="P8" s="1658"/>
      <c r="Q8" s="1658"/>
      <c r="R8" s="1658"/>
      <c r="S8" s="1658"/>
      <c r="T8" s="1658"/>
      <c r="U8" s="1658"/>
      <c r="V8" s="1658"/>
      <c r="W8" s="1658"/>
      <c r="X8" s="1658"/>
      <c r="Y8" s="1658"/>
      <c r="Z8" s="1658"/>
      <c r="AA8" s="1658"/>
      <c r="AB8" s="1658"/>
      <c r="AC8" s="1658"/>
      <c r="AD8" s="1658"/>
      <c r="AE8" s="1658"/>
      <c r="AF8" s="1658"/>
      <c r="AG8" s="1658"/>
      <c r="AH8" s="1658"/>
      <c r="AI8" s="1658"/>
      <c r="AJ8" s="1658"/>
      <c r="AK8" s="1658"/>
      <c r="AL8" s="1658"/>
      <c r="AM8" s="241"/>
    </row>
    <row r="9" spans="1:39" ht="15" customHeight="1">
      <c r="A9" s="1658"/>
      <c r="B9" s="1658"/>
      <c r="C9" s="1658"/>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8"/>
      <c r="AB9" s="1658"/>
      <c r="AC9" s="1658"/>
      <c r="AD9" s="1658"/>
      <c r="AE9" s="1658"/>
      <c r="AF9" s="1658"/>
      <c r="AG9" s="1658"/>
      <c r="AH9" s="1658"/>
      <c r="AI9" s="1658"/>
      <c r="AJ9" s="1658"/>
      <c r="AK9" s="1658"/>
      <c r="AL9" s="1658"/>
      <c r="AM9" s="241"/>
    </row>
    <row r="10" spans="1:39" ht="15" customHeight="1">
      <c r="A10" s="1658"/>
      <c r="B10" s="1658"/>
      <c r="C10" s="1658"/>
      <c r="D10" s="1658"/>
      <c r="E10" s="1658"/>
      <c r="F10" s="1658"/>
      <c r="G10" s="1658"/>
      <c r="H10" s="1658"/>
      <c r="I10" s="1658"/>
      <c r="J10" s="1658"/>
      <c r="K10" s="1658"/>
      <c r="L10" s="1658"/>
      <c r="M10" s="1658"/>
      <c r="N10" s="1658"/>
      <c r="O10" s="1658"/>
      <c r="P10" s="1658"/>
      <c r="Q10" s="1658"/>
      <c r="R10" s="1658"/>
      <c r="S10" s="1658"/>
      <c r="T10" s="1658"/>
      <c r="U10" s="1658"/>
      <c r="V10" s="1658"/>
      <c r="W10" s="1658"/>
      <c r="X10" s="1658"/>
      <c r="Y10" s="1658"/>
      <c r="Z10" s="1658"/>
      <c r="AA10" s="1658"/>
      <c r="AB10" s="1658"/>
      <c r="AC10" s="1658"/>
      <c r="AD10" s="1658"/>
      <c r="AE10" s="1658"/>
      <c r="AF10" s="1658"/>
      <c r="AG10" s="1658"/>
      <c r="AH10" s="1658"/>
      <c r="AI10" s="1658"/>
      <c r="AJ10" s="1658"/>
      <c r="AK10" s="1658"/>
      <c r="AL10" s="1658"/>
      <c r="AM10" s="241"/>
    </row>
    <row r="11" spans="1:39" ht="15" customHeight="1">
      <c r="A11" s="1658"/>
      <c r="B11" s="1658"/>
      <c r="C11" s="1658"/>
      <c r="D11" s="1658"/>
      <c r="E11" s="1658"/>
      <c r="F11" s="1658"/>
      <c r="G11" s="1658"/>
      <c r="H11" s="1658"/>
      <c r="I11" s="1658"/>
      <c r="J11" s="1658"/>
      <c r="K11" s="1658"/>
      <c r="L11" s="1658"/>
      <c r="M11" s="1658"/>
      <c r="N11" s="1658"/>
      <c r="O11" s="1658"/>
      <c r="P11" s="1658"/>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241"/>
    </row>
    <row r="12" spans="1:39" ht="15" customHeight="1">
      <c r="A12" s="1658"/>
      <c r="B12" s="1658"/>
      <c r="C12" s="1658"/>
      <c r="D12" s="1658"/>
      <c r="E12" s="1658"/>
      <c r="F12" s="1658"/>
      <c r="G12" s="1658"/>
      <c r="H12" s="1658"/>
      <c r="I12" s="1658"/>
      <c r="J12" s="1658"/>
      <c r="K12" s="1658"/>
      <c r="L12" s="1658"/>
      <c r="M12" s="1658"/>
      <c r="N12" s="1658"/>
      <c r="O12" s="1658"/>
      <c r="P12" s="1658"/>
      <c r="Q12" s="1658"/>
      <c r="R12" s="1658"/>
      <c r="S12" s="1658"/>
      <c r="T12" s="1658"/>
      <c r="U12" s="1658"/>
      <c r="V12" s="1658"/>
      <c r="W12" s="1658"/>
      <c r="X12" s="1658"/>
      <c r="Y12" s="1658"/>
      <c r="Z12" s="1658"/>
      <c r="AA12" s="1658"/>
      <c r="AB12" s="1658"/>
      <c r="AC12" s="1658"/>
      <c r="AD12" s="1658"/>
      <c r="AE12" s="1658"/>
      <c r="AF12" s="1658"/>
      <c r="AG12" s="1658"/>
      <c r="AH12" s="1658"/>
      <c r="AI12" s="1658"/>
      <c r="AJ12" s="1658"/>
      <c r="AK12" s="1658"/>
      <c r="AL12" s="1658"/>
      <c r="AM12" s="241"/>
    </row>
    <row r="13" spans="1:39" ht="15" customHeight="1">
      <c r="A13" s="1658"/>
      <c r="B13" s="1658"/>
      <c r="C13" s="1658"/>
      <c r="D13" s="1658"/>
      <c r="E13" s="1658"/>
      <c r="F13" s="1658"/>
      <c r="G13" s="1658"/>
      <c r="H13" s="1658"/>
      <c r="I13" s="1658"/>
      <c r="J13" s="1658"/>
      <c r="K13" s="1658"/>
      <c r="L13" s="1658"/>
      <c r="M13" s="1658"/>
      <c r="N13" s="1658"/>
      <c r="O13" s="1658"/>
      <c r="P13" s="1658"/>
      <c r="Q13" s="1658"/>
      <c r="R13" s="1658"/>
      <c r="S13" s="1658"/>
      <c r="T13" s="1658"/>
      <c r="U13" s="1658"/>
      <c r="V13" s="1658"/>
      <c r="W13" s="1658"/>
      <c r="X13" s="1658"/>
      <c r="Y13" s="1658"/>
      <c r="Z13" s="1658"/>
      <c r="AA13" s="1658"/>
      <c r="AB13" s="1658"/>
      <c r="AC13" s="1658"/>
      <c r="AD13" s="1658"/>
      <c r="AE13" s="1658"/>
      <c r="AF13" s="1658"/>
      <c r="AG13" s="1658"/>
      <c r="AH13" s="1658"/>
      <c r="AI13" s="1658"/>
      <c r="AJ13" s="1658"/>
      <c r="AK13" s="1658"/>
      <c r="AL13" s="1658"/>
      <c r="AM13" s="241"/>
    </row>
    <row r="14" spans="1:39" ht="15" customHeight="1">
      <c r="A14" s="1658"/>
      <c r="B14" s="1658"/>
      <c r="C14" s="1658"/>
      <c r="D14" s="1658"/>
      <c r="E14" s="1658"/>
      <c r="F14" s="1658"/>
      <c r="G14" s="1658"/>
      <c r="H14" s="1658"/>
      <c r="I14" s="1658"/>
      <c r="J14" s="1658"/>
      <c r="K14" s="1658"/>
      <c r="L14" s="1658"/>
      <c r="M14" s="1658"/>
      <c r="N14" s="1658"/>
      <c r="O14" s="1658"/>
      <c r="P14" s="1658"/>
      <c r="Q14" s="1658"/>
      <c r="R14" s="1658"/>
      <c r="S14" s="1658"/>
      <c r="T14" s="1658"/>
      <c r="U14" s="1658"/>
      <c r="V14" s="1658"/>
      <c r="W14" s="1658"/>
      <c r="X14" s="1658"/>
      <c r="Y14" s="1658"/>
      <c r="Z14" s="1658"/>
      <c r="AA14" s="1658"/>
      <c r="AB14" s="1658"/>
      <c r="AC14" s="1658"/>
      <c r="AD14" s="1658"/>
      <c r="AE14" s="1658"/>
      <c r="AF14" s="1658"/>
      <c r="AG14" s="1658"/>
      <c r="AH14" s="1658"/>
      <c r="AI14" s="1658"/>
      <c r="AJ14" s="1658"/>
      <c r="AK14" s="1658"/>
      <c r="AL14" s="1658"/>
      <c r="AM14" s="241"/>
    </row>
    <row r="15" spans="1:39" ht="15" customHeight="1">
      <c r="A15" s="1658"/>
      <c r="B15" s="1658"/>
      <c r="C15" s="1658"/>
      <c r="D15" s="1658"/>
      <c r="E15" s="1658"/>
      <c r="F15" s="1658"/>
      <c r="G15" s="1658"/>
      <c r="H15" s="1658"/>
      <c r="I15" s="1658"/>
      <c r="J15" s="1658"/>
      <c r="K15" s="1658"/>
      <c r="L15" s="1658"/>
      <c r="M15" s="1658"/>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c r="AL15" s="1658"/>
      <c r="AM15" s="241"/>
    </row>
    <row r="16" spans="1:39" ht="15" customHeight="1">
      <c r="A16" s="1658"/>
      <c r="B16" s="1658"/>
      <c r="C16" s="1658"/>
      <c r="D16" s="1658"/>
      <c r="E16" s="1658"/>
      <c r="F16" s="1658"/>
      <c r="G16" s="1658"/>
      <c r="H16" s="1658"/>
      <c r="I16" s="1658"/>
      <c r="J16" s="1658"/>
      <c r="K16" s="1658"/>
      <c r="L16" s="1658"/>
      <c r="M16" s="1658"/>
      <c r="N16" s="1658"/>
      <c r="O16" s="1658"/>
      <c r="P16" s="1658"/>
      <c r="Q16" s="1658"/>
      <c r="R16" s="1658"/>
      <c r="S16" s="1658"/>
      <c r="T16" s="1658"/>
      <c r="U16" s="1658"/>
      <c r="V16" s="1658"/>
      <c r="W16" s="1658"/>
      <c r="X16" s="1658"/>
      <c r="Y16" s="1658"/>
      <c r="Z16" s="1658"/>
      <c r="AA16" s="1658"/>
      <c r="AB16" s="1658"/>
      <c r="AC16" s="1658"/>
      <c r="AD16" s="1658"/>
      <c r="AE16" s="1658"/>
      <c r="AF16" s="1658"/>
      <c r="AG16" s="1658"/>
      <c r="AH16" s="1658"/>
      <c r="AI16" s="1658"/>
      <c r="AJ16" s="1658"/>
      <c r="AK16" s="1658"/>
      <c r="AL16" s="1658"/>
      <c r="AM16" s="241"/>
    </row>
    <row r="17" spans="1:39" ht="15" customHeight="1">
      <c r="A17" s="1658"/>
      <c r="B17" s="1658"/>
      <c r="C17" s="1658"/>
      <c r="D17" s="1658"/>
      <c r="E17" s="1658"/>
      <c r="F17" s="1658"/>
      <c r="G17" s="1658"/>
      <c r="H17" s="1658"/>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c r="AL17" s="1658"/>
      <c r="AM17" s="241"/>
    </row>
    <row r="18" spans="1:39" ht="15" customHeight="1">
      <c r="A18" s="1658"/>
      <c r="B18" s="1658"/>
      <c r="C18" s="1658"/>
      <c r="D18" s="1658"/>
      <c r="E18" s="1658"/>
      <c r="F18" s="1658"/>
      <c r="G18" s="1658"/>
      <c r="H18" s="1658"/>
      <c r="I18" s="1658"/>
      <c r="J18" s="1658"/>
      <c r="K18" s="1658"/>
      <c r="L18" s="1658"/>
      <c r="M18" s="1658"/>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c r="AL18" s="1658"/>
      <c r="AM18" s="241"/>
    </row>
    <row r="19" spans="1:39" ht="9.6" customHeight="1">
      <c r="A19" s="1658"/>
      <c r="B19" s="1658"/>
      <c r="C19" s="1658"/>
      <c r="D19" s="1658"/>
      <c r="E19" s="1658"/>
      <c r="F19" s="1658"/>
      <c r="G19" s="1658"/>
      <c r="H19" s="1658"/>
      <c r="I19" s="1658"/>
      <c r="J19" s="1658"/>
      <c r="K19" s="1658"/>
      <c r="L19" s="1658"/>
      <c r="M19" s="1658"/>
      <c r="N19" s="1658"/>
      <c r="O19" s="1658"/>
      <c r="P19" s="1658"/>
      <c r="Q19" s="1658"/>
      <c r="R19" s="1658"/>
      <c r="S19" s="1658"/>
      <c r="T19" s="1658"/>
      <c r="U19" s="1658"/>
      <c r="V19" s="1658"/>
      <c r="W19" s="1658"/>
      <c r="X19" s="1658"/>
      <c r="Y19" s="1658"/>
      <c r="Z19" s="1658"/>
      <c r="AA19" s="1658"/>
      <c r="AB19" s="1658"/>
      <c r="AC19" s="1658"/>
      <c r="AD19" s="1658"/>
      <c r="AE19" s="1658"/>
      <c r="AF19" s="1658"/>
      <c r="AG19" s="1658"/>
      <c r="AH19" s="1658"/>
      <c r="AI19" s="1658"/>
      <c r="AJ19" s="1658"/>
      <c r="AK19" s="1658"/>
      <c r="AL19" s="1658"/>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52" t="s">
        <v>2276</v>
      </c>
      <c r="C21" s="1522"/>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3"/>
      <c r="AF21" s="1546" t="s">
        <v>2170</v>
      </c>
      <c r="AG21" s="1540"/>
      <c r="AH21" s="1540"/>
      <c r="AI21" s="1540"/>
      <c r="AJ21" s="1540"/>
      <c r="AK21" s="1540"/>
      <c r="AL21" s="177"/>
      <c r="AM21" s="4"/>
    </row>
    <row r="22" spans="1:39" ht="27" customHeight="1">
      <c r="A22" s="4"/>
      <c r="B22" s="1662" t="s">
        <v>2278</v>
      </c>
      <c r="C22" s="1662"/>
      <c r="D22" s="1662"/>
      <c r="E22" s="1662"/>
      <c r="F22" s="1662"/>
      <c r="G22" s="1662"/>
      <c r="H22" s="1662"/>
      <c r="I22" s="1662"/>
      <c r="J22" s="1662" t="s">
        <v>2280</v>
      </c>
      <c r="K22" s="1662"/>
      <c r="L22" s="1662"/>
      <c r="M22" s="1662"/>
      <c r="N22" s="1662"/>
      <c r="O22" s="1662"/>
      <c r="P22" s="1662"/>
      <c r="Q22" s="1662"/>
      <c r="R22" s="1662"/>
      <c r="S22" s="1662"/>
      <c r="T22" s="1662"/>
      <c r="U22" s="1662"/>
      <c r="V22" s="1662"/>
      <c r="W22" s="1662"/>
      <c r="X22" s="1662"/>
      <c r="Y22" s="1662"/>
      <c r="Z22" s="1662"/>
      <c r="AA22" s="1662"/>
      <c r="AB22" s="1662"/>
      <c r="AC22" s="1662"/>
      <c r="AD22" s="1662"/>
      <c r="AE22" s="1662"/>
      <c r="AF22" s="1652" t="s">
        <v>2281</v>
      </c>
      <c r="AG22" s="1522"/>
      <c r="AH22" s="1522"/>
      <c r="AI22" s="1522"/>
      <c r="AJ22" s="1522"/>
      <c r="AK22" s="1522"/>
      <c r="AL22" s="202"/>
      <c r="AM22" s="4"/>
    </row>
    <row r="23" spans="1:39" ht="27" customHeight="1">
      <c r="A23" s="4"/>
      <c r="B23" s="1662" t="s">
        <v>2279</v>
      </c>
      <c r="C23" s="1662"/>
      <c r="D23" s="1662"/>
      <c r="E23" s="1662"/>
      <c r="F23" s="1662"/>
      <c r="G23" s="1662"/>
      <c r="H23" s="1662"/>
      <c r="I23" s="1662"/>
      <c r="J23" s="1663" t="s">
        <v>2293</v>
      </c>
      <c r="K23" s="1664"/>
      <c r="L23" s="1664"/>
      <c r="M23" s="1664"/>
      <c r="N23" s="1664"/>
      <c r="O23" s="1664"/>
      <c r="P23" s="1664"/>
      <c r="Q23" s="1664"/>
      <c r="R23" s="1664"/>
      <c r="S23" s="1664"/>
      <c r="T23" s="1664"/>
      <c r="U23" s="1664"/>
      <c r="V23" s="1664"/>
      <c r="W23" s="1664"/>
      <c r="X23" s="1664"/>
      <c r="Y23" s="1664"/>
      <c r="Z23" s="1664"/>
      <c r="AA23" s="1664"/>
      <c r="AB23" s="1664"/>
      <c r="AC23" s="1664"/>
      <c r="AD23" s="1664"/>
      <c r="AE23" s="1665"/>
      <c r="AF23" s="1652" t="s">
        <v>2282</v>
      </c>
      <c r="AG23" s="1522"/>
      <c r="AH23" s="1522"/>
      <c r="AI23" s="1522"/>
      <c r="AJ23" s="1522"/>
      <c r="AK23" s="1522"/>
      <c r="AL23" s="202"/>
      <c r="AM23" s="4"/>
    </row>
    <row r="24" spans="1:39" ht="24" customHeight="1">
      <c r="A24" s="1666" t="s">
        <v>2468</v>
      </c>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666"/>
      <c r="AM24" s="4"/>
    </row>
    <row r="25" spans="1:39" ht="26.1" customHeight="1">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666"/>
      <c r="AM25" s="4"/>
    </row>
    <row r="26" spans="1:39" ht="27" customHeight="1">
      <c r="A26" s="4"/>
      <c r="B26" s="1667" t="s">
        <v>2276</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9"/>
      <c r="AF26" s="1546" t="s">
        <v>2170</v>
      </c>
      <c r="AG26" s="1540"/>
      <c r="AH26" s="1540"/>
      <c r="AI26" s="1540"/>
      <c r="AJ26" s="1540"/>
      <c r="AK26" s="1540"/>
      <c r="AL26" s="177"/>
      <c r="AM26" s="4"/>
    </row>
    <row r="27" spans="1:39" ht="42" customHeight="1">
      <c r="A27" s="4"/>
      <c r="B27" s="1670"/>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2"/>
      <c r="AF27" s="1652" t="s">
        <v>2303</v>
      </c>
      <c r="AG27" s="1522"/>
      <c r="AH27" s="1523"/>
      <c r="AI27" s="1652" t="s">
        <v>2283</v>
      </c>
      <c r="AJ27" s="1522"/>
      <c r="AK27" s="1522"/>
      <c r="AL27" s="177"/>
      <c r="AM27" s="4"/>
    </row>
    <row r="28" spans="1:39" ht="30" customHeight="1">
      <c r="A28" s="4"/>
      <c r="B28" s="1570" t="s">
        <v>76</v>
      </c>
      <c r="C28" s="1570"/>
      <c r="D28" s="1570"/>
      <c r="E28" s="1570"/>
      <c r="F28" s="1570"/>
      <c r="G28" s="1570"/>
      <c r="H28" s="1570"/>
      <c r="I28" s="1570"/>
      <c r="J28" s="1566" t="s">
        <v>2284</v>
      </c>
      <c r="K28" s="1567"/>
      <c r="L28" s="1567"/>
      <c r="M28" s="1567"/>
      <c r="N28" s="1567"/>
      <c r="O28" s="1567"/>
      <c r="P28" s="1567"/>
      <c r="Q28" s="1567"/>
      <c r="R28" s="1567"/>
      <c r="S28" s="1567"/>
      <c r="T28" s="1567"/>
      <c r="U28" s="1567"/>
      <c r="V28" s="1567"/>
      <c r="W28" s="1567"/>
      <c r="X28" s="1567"/>
      <c r="Y28" s="1567"/>
      <c r="Z28" s="1567"/>
      <c r="AA28" s="1567"/>
      <c r="AB28" s="1567"/>
      <c r="AC28" s="1567"/>
      <c r="AD28" s="1567"/>
      <c r="AE28" s="1624"/>
      <c r="AF28" s="1652">
        <v>10</v>
      </c>
      <c r="AG28" s="1522"/>
      <c r="AH28" s="1523"/>
      <c r="AI28" s="1652">
        <v>30</v>
      </c>
      <c r="AJ28" s="1522"/>
      <c r="AK28" s="1522"/>
      <c r="AL28" s="202"/>
      <c r="AM28" s="4"/>
    </row>
    <row r="29" spans="1:39" ht="30" customHeight="1">
      <c r="A29" s="4"/>
      <c r="B29" s="1663" t="s">
        <v>2285</v>
      </c>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64"/>
      <c r="AA29" s="1664"/>
      <c r="AB29" s="1664"/>
      <c r="AC29" s="1664"/>
      <c r="AD29" s="1664"/>
      <c r="AE29" s="1665"/>
      <c r="AF29" s="1652">
        <v>11</v>
      </c>
      <c r="AG29" s="1522"/>
      <c r="AH29" s="1523"/>
      <c r="AI29" s="1652">
        <v>31</v>
      </c>
      <c r="AJ29" s="1522"/>
      <c r="AK29" s="1522"/>
      <c r="AL29" s="202"/>
      <c r="AM29" s="4"/>
    </row>
    <row r="30" spans="1:39" ht="129.6" customHeight="1">
      <c r="A30" s="4"/>
      <c r="B30" s="1570" t="s">
        <v>77</v>
      </c>
      <c r="C30" s="1570"/>
      <c r="D30" s="1570"/>
      <c r="E30" s="1570"/>
      <c r="F30" s="1570"/>
      <c r="G30" s="1570"/>
      <c r="H30" s="1570"/>
      <c r="I30" s="1570"/>
      <c r="J30" s="1662" t="s">
        <v>2304</v>
      </c>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52">
        <v>12</v>
      </c>
      <c r="AG30" s="1522"/>
      <c r="AH30" s="1523"/>
      <c r="AI30" s="1652">
        <v>32</v>
      </c>
      <c r="AJ30" s="1522"/>
      <c r="AK30" s="1522"/>
      <c r="AL30" s="202"/>
      <c r="AM30" s="4"/>
    </row>
    <row r="31" spans="1:39" ht="30" customHeight="1">
      <c r="A31" s="4"/>
      <c r="B31" s="1663" t="s">
        <v>78</v>
      </c>
      <c r="C31" s="1664"/>
      <c r="D31" s="1664"/>
      <c r="E31" s="1664"/>
      <c r="F31" s="1664"/>
      <c r="G31" s="1664"/>
      <c r="H31" s="1664"/>
      <c r="I31" s="1664"/>
      <c r="J31" s="1664"/>
      <c r="K31" s="1664"/>
      <c r="L31" s="1664"/>
      <c r="M31" s="1664"/>
      <c r="N31" s="1664"/>
      <c r="O31" s="1664"/>
      <c r="P31" s="1664"/>
      <c r="Q31" s="1664"/>
      <c r="R31" s="1664"/>
      <c r="S31" s="1664"/>
      <c r="T31" s="1664"/>
      <c r="U31" s="1664"/>
      <c r="V31" s="1664"/>
      <c r="W31" s="1664"/>
      <c r="X31" s="1664"/>
      <c r="Y31" s="1664"/>
      <c r="Z31" s="1664"/>
      <c r="AA31" s="1664"/>
      <c r="AB31" s="1664"/>
      <c r="AC31" s="1664"/>
      <c r="AD31" s="1664"/>
      <c r="AE31" s="1665"/>
      <c r="AF31" s="1652">
        <v>13</v>
      </c>
      <c r="AG31" s="1522"/>
      <c r="AH31" s="1523"/>
      <c r="AI31" s="1652">
        <v>33</v>
      </c>
      <c r="AJ31" s="1522"/>
      <c r="AK31" s="1522"/>
      <c r="AL31" s="202"/>
      <c r="AM31" s="4"/>
    </row>
    <row r="32" spans="1:39" ht="39.950000000000003" customHeight="1">
      <c r="A32" s="4"/>
      <c r="B32" s="1570" t="s">
        <v>79</v>
      </c>
      <c r="C32" s="1570"/>
      <c r="D32" s="1570"/>
      <c r="E32" s="1570"/>
      <c r="F32" s="1570"/>
      <c r="G32" s="1570"/>
      <c r="H32" s="1570"/>
      <c r="I32" s="1570"/>
      <c r="J32" s="1662" t="s">
        <v>2286</v>
      </c>
      <c r="K32" s="1570"/>
      <c r="L32" s="1570"/>
      <c r="M32" s="1570"/>
      <c r="N32" s="1570"/>
      <c r="O32" s="1570"/>
      <c r="P32" s="1570"/>
      <c r="Q32" s="1570"/>
      <c r="R32" s="1570"/>
      <c r="S32" s="1570"/>
      <c r="T32" s="1570"/>
      <c r="U32" s="1570"/>
      <c r="V32" s="1570"/>
      <c r="W32" s="1570"/>
      <c r="X32" s="1570"/>
      <c r="Y32" s="1570"/>
      <c r="Z32" s="1570"/>
      <c r="AA32" s="1570"/>
      <c r="AB32" s="1570"/>
      <c r="AC32" s="1570"/>
      <c r="AD32" s="1570"/>
      <c r="AE32" s="1570"/>
      <c r="AF32" s="1652">
        <v>14</v>
      </c>
      <c r="AG32" s="1522"/>
      <c r="AH32" s="1523"/>
      <c r="AI32" s="1652">
        <v>34</v>
      </c>
      <c r="AJ32" s="1522"/>
      <c r="AK32" s="1522"/>
      <c r="AL32" s="202"/>
      <c r="AM32" s="4"/>
    </row>
    <row r="33" spans="1:39" ht="39.950000000000003" customHeight="1">
      <c r="A33" s="4"/>
      <c r="B33" s="1570" t="s">
        <v>80</v>
      </c>
      <c r="C33" s="1570"/>
      <c r="D33" s="1570"/>
      <c r="E33" s="1570"/>
      <c r="F33" s="1570"/>
      <c r="G33" s="1570"/>
      <c r="H33" s="1570"/>
      <c r="I33" s="1570"/>
      <c r="J33" s="1662" t="s">
        <v>2287</v>
      </c>
      <c r="K33" s="1662"/>
      <c r="L33" s="1662"/>
      <c r="M33" s="1662"/>
      <c r="N33" s="1662"/>
      <c r="O33" s="1662"/>
      <c r="P33" s="1662"/>
      <c r="Q33" s="1662"/>
      <c r="R33" s="1662"/>
      <c r="S33" s="1662"/>
      <c r="T33" s="1662"/>
      <c r="U33" s="1662"/>
      <c r="V33" s="1662"/>
      <c r="W33" s="1662"/>
      <c r="X33" s="1662"/>
      <c r="Y33" s="1662"/>
      <c r="Z33" s="1662"/>
      <c r="AA33" s="1662"/>
      <c r="AB33" s="1662"/>
      <c r="AC33" s="1662"/>
      <c r="AD33" s="1662"/>
      <c r="AE33" s="1662"/>
      <c r="AF33" s="1652">
        <v>15</v>
      </c>
      <c r="AG33" s="1522"/>
      <c r="AH33" s="1523"/>
      <c r="AI33" s="1652">
        <v>35</v>
      </c>
      <c r="AJ33" s="1522"/>
      <c r="AK33" s="1522"/>
      <c r="AL33" s="202"/>
      <c r="AM33" s="4"/>
    </row>
    <row r="34" spans="1:39" ht="30" customHeight="1">
      <c r="A34" s="4"/>
      <c r="B34" s="1566" t="s">
        <v>81</v>
      </c>
      <c r="C34" s="1567"/>
      <c r="D34" s="1567"/>
      <c r="E34" s="1567"/>
      <c r="F34" s="1567"/>
      <c r="G34" s="1567"/>
      <c r="H34" s="1567"/>
      <c r="I34" s="1567"/>
      <c r="J34" s="1567"/>
      <c r="K34" s="1567"/>
      <c r="L34" s="1567"/>
      <c r="M34" s="1567"/>
      <c r="N34" s="1567"/>
      <c r="O34" s="1567"/>
      <c r="P34" s="1567"/>
      <c r="Q34" s="1567"/>
      <c r="R34" s="1567"/>
      <c r="S34" s="1567"/>
      <c r="T34" s="1567"/>
      <c r="U34" s="1567"/>
      <c r="V34" s="1567"/>
      <c r="W34" s="1567"/>
      <c r="X34" s="1567"/>
      <c r="Y34" s="1567"/>
      <c r="Z34" s="1567"/>
      <c r="AA34" s="1567"/>
      <c r="AB34" s="1567"/>
      <c r="AC34" s="1567"/>
      <c r="AD34" s="1567"/>
      <c r="AE34" s="1624"/>
      <c r="AF34" s="1652">
        <v>16</v>
      </c>
      <c r="AG34" s="1522"/>
      <c r="AH34" s="1523"/>
      <c r="AI34" s="1652">
        <v>36</v>
      </c>
      <c r="AJ34" s="1522"/>
      <c r="AK34" s="1522"/>
      <c r="AL34" s="202"/>
      <c r="AM34" s="4"/>
    </row>
    <row r="35" spans="1:39" ht="30" customHeight="1">
      <c r="A35" s="4"/>
      <c r="B35" s="1566" t="s">
        <v>82</v>
      </c>
      <c r="C35" s="1567"/>
      <c r="D35" s="1567"/>
      <c r="E35" s="1567"/>
      <c r="F35" s="1567"/>
      <c r="G35" s="1567"/>
      <c r="H35" s="1567"/>
      <c r="I35" s="1567"/>
      <c r="J35" s="1567"/>
      <c r="K35" s="1567"/>
      <c r="L35" s="1567"/>
      <c r="M35" s="1567"/>
      <c r="N35" s="1567"/>
      <c r="O35" s="1567"/>
      <c r="P35" s="1567"/>
      <c r="Q35" s="1567"/>
      <c r="R35" s="1567"/>
      <c r="S35" s="1567"/>
      <c r="T35" s="1567"/>
      <c r="U35" s="1567"/>
      <c r="V35" s="1567"/>
      <c r="W35" s="1567"/>
      <c r="X35" s="1567"/>
      <c r="Y35" s="1567"/>
      <c r="Z35" s="1567"/>
      <c r="AA35" s="1567"/>
      <c r="AB35" s="1567"/>
      <c r="AC35" s="1567"/>
      <c r="AD35" s="1567"/>
      <c r="AE35" s="1624"/>
      <c r="AF35" s="1652">
        <v>17</v>
      </c>
      <c r="AG35" s="1522"/>
      <c r="AH35" s="1523"/>
      <c r="AI35" s="1652">
        <v>37</v>
      </c>
      <c r="AJ35" s="1522"/>
      <c r="AK35" s="1522"/>
      <c r="AL35" s="202"/>
      <c r="AM35" s="4"/>
    </row>
    <row r="36" spans="1:39" ht="30" customHeight="1">
      <c r="A36" s="4"/>
      <c r="B36" s="1570" t="s">
        <v>83</v>
      </c>
      <c r="C36" s="1570"/>
      <c r="D36" s="1570"/>
      <c r="E36" s="1570"/>
      <c r="F36" s="1570"/>
      <c r="G36" s="1570"/>
      <c r="H36" s="1570"/>
      <c r="I36" s="1570"/>
      <c r="J36" s="1662" t="s">
        <v>2288</v>
      </c>
      <c r="K36" s="1662"/>
      <c r="L36" s="1662"/>
      <c r="M36" s="1662"/>
      <c r="N36" s="1662"/>
      <c r="O36" s="1662"/>
      <c r="P36" s="1662"/>
      <c r="Q36" s="1662"/>
      <c r="R36" s="1662"/>
      <c r="S36" s="1662"/>
      <c r="T36" s="1662"/>
      <c r="U36" s="1662"/>
      <c r="V36" s="1662"/>
      <c r="W36" s="1662"/>
      <c r="X36" s="1662"/>
      <c r="Y36" s="1662"/>
      <c r="Z36" s="1662"/>
      <c r="AA36" s="1662"/>
      <c r="AB36" s="1662"/>
      <c r="AC36" s="1662"/>
      <c r="AD36" s="1662"/>
      <c r="AE36" s="1662"/>
      <c r="AF36" s="1652">
        <v>18</v>
      </c>
      <c r="AG36" s="1522"/>
      <c r="AH36" s="1523"/>
      <c r="AI36" s="1652">
        <v>38</v>
      </c>
      <c r="AJ36" s="1522"/>
      <c r="AK36" s="1522"/>
      <c r="AL36" s="202"/>
      <c r="AM36" s="4"/>
    </row>
    <row r="37" spans="1:39" ht="39.950000000000003" customHeight="1">
      <c r="A37" s="4"/>
      <c r="B37" s="1662" t="s">
        <v>84</v>
      </c>
      <c r="C37" s="1662"/>
      <c r="D37" s="1662"/>
      <c r="E37" s="1662"/>
      <c r="F37" s="1662"/>
      <c r="G37" s="1662"/>
      <c r="H37" s="1662"/>
      <c r="I37" s="1662"/>
      <c r="J37" s="1570" t="s">
        <v>2289</v>
      </c>
      <c r="K37" s="1570"/>
      <c r="L37" s="1570"/>
      <c r="M37" s="1570"/>
      <c r="N37" s="1570"/>
      <c r="O37" s="1570"/>
      <c r="P37" s="1570"/>
      <c r="Q37" s="1570"/>
      <c r="R37" s="1570"/>
      <c r="S37" s="1570"/>
      <c r="T37" s="1570"/>
      <c r="U37" s="1570"/>
      <c r="V37" s="1570"/>
      <c r="W37" s="1570"/>
      <c r="X37" s="1570"/>
      <c r="Y37" s="1570"/>
      <c r="Z37" s="1570"/>
      <c r="AA37" s="1570"/>
      <c r="AB37" s="1570"/>
      <c r="AC37" s="1570"/>
      <c r="AD37" s="1570"/>
      <c r="AE37" s="1570"/>
      <c r="AF37" s="1652">
        <v>19</v>
      </c>
      <c r="AG37" s="1522"/>
      <c r="AH37" s="1523"/>
      <c r="AI37" s="1652">
        <v>39</v>
      </c>
      <c r="AJ37" s="1522"/>
      <c r="AK37" s="1522"/>
      <c r="AL37" s="202"/>
      <c r="AM37" s="4"/>
    </row>
    <row r="38" spans="1:39" ht="39.950000000000003" customHeight="1">
      <c r="A38" s="4"/>
      <c r="B38" s="1566" t="s">
        <v>85</v>
      </c>
      <c r="C38" s="1567"/>
      <c r="D38" s="1567"/>
      <c r="E38" s="1567"/>
      <c r="F38" s="1567"/>
      <c r="G38" s="1567"/>
      <c r="H38" s="1567"/>
      <c r="I38" s="1624"/>
      <c r="J38" s="1662" t="s">
        <v>2290</v>
      </c>
      <c r="K38" s="1662"/>
      <c r="L38" s="1662"/>
      <c r="M38" s="1662"/>
      <c r="N38" s="1662"/>
      <c r="O38" s="1662"/>
      <c r="P38" s="1662"/>
      <c r="Q38" s="1662"/>
      <c r="R38" s="1662"/>
      <c r="S38" s="1662"/>
      <c r="T38" s="1662"/>
      <c r="U38" s="1662"/>
      <c r="V38" s="1662"/>
      <c r="W38" s="1662"/>
      <c r="X38" s="1662"/>
      <c r="Y38" s="1662"/>
      <c r="Z38" s="1662"/>
      <c r="AA38" s="1662"/>
      <c r="AB38" s="1662"/>
      <c r="AC38" s="1662"/>
      <c r="AD38" s="1662"/>
      <c r="AE38" s="1662"/>
      <c r="AF38" s="1652">
        <v>20</v>
      </c>
      <c r="AG38" s="1522"/>
      <c r="AH38" s="1523"/>
      <c r="AI38" s="1652">
        <v>40</v>
      </c>
      <c r="AJ38" s="1522"/>
      <c r="AK38" s="1522"/>
      <c r="AL38" s="202"/>
      <c r="AM38" s="4"/>
    </row>
    <row r="39" spans="1:39" ht="30" customHeight="1">
      <c r="A39" s="4"/>
      <c r="B39" s="1570" t="s">
        <v>86</v>
      </c>
      <c r="C39" s="1570"/>
      <c r="D39" s="1570"/>
      <c r="E39" s="1570"/>
      <c r="F39" s="1570"/>
      <c r="G39" s="1570"/>
      <c r="H39" s="1570"/>
      <c r="I39" s="1570"/>
      <c r="J39" s="1570" t="s">
        <v>2291</v>
      </c>
      <c r="K39" s="1570"/>
      <c r="L39" s="1570"/>
      <c r="M39" s="1570"/>
      <c r="N39" s="1570"/>
      <c r="O39" s="1570"/>
      <c r="P39" s="1570"/>
      <c r="Q39" s="1570"/>
      <c r="R39" s="1570"/>
      <c r="S39" s="1570"/>
      <c r="T39" s="1570"/>
      <c r="U39" s="1570"/>
      <c r="V39" s="1570"/>
      <c r="W39" s="1570"/>
      <c r="X39" s="1570"/>
      <c r="Y39" s="1570"/>
      <c r="Z39" s="1570"/>
      <c r="AA39" s="1570"/>
      <c r="AB39" s="1570"/>
      <c r="AC39" s="1570"/>
      <c r="AD39" s="1570"/>
      <c r="AE39" s="1570"/>
      <c r="AF39" s="1652">
        <v>21</v>
      </c>
      <c r="AG39" s="1522"/>
      <c r="AH39" s="1523"/>
      <c r="AI39" s="1652">
        <v>41</v>
      </c>
      <c r="AJ39" s="1522"/>
      <c r="AK39" s="1522"/>
      <c r="AL39" s="202"/>
      <c r="AM39" s="4"/>
    </row>
    <row r="40" spans="1:39" ht="69.599999999999994" customHeight="1">
      <c r="A40" s="4"/>
      <c r="B40" s="1570" t="s">
        <v>87</v>
      </c>
      <c r="C40" s="1570"/>
      <c r="D40" s="1570"/>
      <c r="E40" s="1570"/>
      <c r="F40" s="1570"/>
      <c r="G40" s="1570"/>
      <c r="H40" s="1570"/>
      <c r="I40" s="1570"/>
      <c r="J40" s="1662" t="s">
        <v>2292</v>
      </c>
      <c r="K40" s="1662"/>
      <c r="L40" s="1662"/>
      <c r="M40" s="1662"/>
      <c r="N40" s="1662"/>
      <c r="O40" s="1662"/>
      <c r="P40" s="1662"/>
      <c r="Q40" s="1662"/>
      <c r="R40" s="1662"/>
      <c r="S40" s="1662"/>
      <c r="T40" s="1662"/>
      <c r="U40" s="1662"/>
      <c r="V40" s="1662"/>
      <c r="W40" s="1662"/>
      <c r="X40" s="1662"/>
      <c r="Y40" s="1662"/>
      <c r="Z40" s="1662"/>
      <c r="AA40" s="1662"/>
      <c r="AB40" s="1662"/>
      <c r="AC40" s="1662"/>
      <c r="AD40" s="1662"/>
      <c r="AE40" s="1662"/>
      <c r="AF40" s="1652">
        <v>22</v>
      </c>
      <c r="AG40" s="1522"/>
      <c r="AH40" s="1523"/>
      <c r="AI40" s="1652">
        <v>42</v>
      </c>
      <c r="AJ40" s="1522"/>
      <c r="AK40" s="1522"/>
      <c r="AL40" s="202"/>
      <c r="AM40" s="4"/>
    </row>
    <row r="41" spans="1:39" ht="30" customHeight="1">
      <c r="A41" s="4"/>
      <c r="B41" s="1566" t="s">
        <v>2277</v>
      </c>
      <c r="C41" s="1567"/>
      <c r="D41" s="1567"/>
      <c r="E41" s="1567"/>
      <c r="F41" s="1567"/>
      <c r="G41" s="1567"/>
      <c r="H41" s="1567"/>
      <c r="I41" s="1567"/>
      <c r="J41" s="1567"/>
      <c r="K41" s="1567"/>
      <c r="L41" s="1567"/>
      <c r="M41" s="1567"/>
      <c r="N41" s="1567"/>
      <c r="O41" s="1567"/>
      <c r="P41" s="1567"/>
      <c r="Q41" s="1567"/>
      <c r="R41" s="1567"/>
      <c r="S41" s="1567"/>
      <c r="T41" s="1567"/>
      <c r="U41" s="1567"/>
      <c r="V41" s="1567"/>
      <c r="W41" s="1567"/>
      <c r="X41" s="1567"/>
      <c r="Y41" s="1567"/>
      <c r="Z41" s="1567"/>
      <c r="AA41" s="1567"/>
      <c r="AB41" s="1567"/>
      <c r="AC41" s="1567"/>
      <c r="AD41" s="1567"/>
      <c r="AE41" s="1624"/>
      <c r="AF41" s="1652">
        <v>23</v>
      </c>
      <c r="AG41" s="1522"/>
      <c r="AH41" s="1523"/>
      <c r="AI41" s="1652">
        <v>43</v>
      </c>
      <c r="AJ41" s="1522"/>
      <c r="AK41" s="1522"/>
      <c r="AL41" s="202"/>
      <c r="AM41" s="4"/>
    </row>
    <row r="42" spans="1:39" ht="30" customHeight="1">
      <c r="A42" s="4"/>
      <c r="B42" s="1566" t="s">
        <v>2256</v>
      </c>
      <c r="C42" s="1567"/>
      <c r="D42" s="1567"/>
      <c r="E42" s="1567"/>
      <c r="F42" s="1567"/>
      <c r="G42" s="1567"/>
      <c r="H42" s="1567"/>
      <c r="I42" s="1567"/>
      <c r="J42" s="1567"/>
      <c r="K42" s="1567"/>
      <c r="L42" s="1567"/>
      <c r="M42" s="1567"/>
      <c r="N42" s="1567"/>
      <c r="O42" s="1567"/>
      <c r="P42" s="1567"/>
      <c r="Q42" s="1567"/>
      <c r="R42" s="1567"/>
      <c r="S42" s="1567"/>
      <c r="T42" s="1567"/>
      <c r="U42" s="1567"/>
      <c r="V42" s="1567"/>
      <c r="W42" s="1567"/>
      <c r="X42" s="1567"/>
      <c r="Y42" s="1567"/>
      <c r="Z42" s="1567"/>
      <c r="AA42" s="1567"/>
      <c r="AB42" s="1567"/>
      <c r="AC42" s="1567"/>
      <c r="AD42" s="1567"/>
      <c r="AE42" s="1624"/>
      <c r="AF42" s="1652">
        <v>24</v>
      </c>
      <c r="AG42" s="1522"/>
      <c r="AH42" s="1523"/>
      <c r="AI42" s="1652">
        <v>44</v>
      </c>
      <c r="AJ42" s="1522"/>
      <c r="AK42" s="1522"/>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658" t="s">
        <v>2306</v>
      </c>
      <c r="B44" s="1658"/>
      <c r="C44" s="1658"/>
      <c r="D44" s="1658"/>
      <c r="E44" s="1658"/>
      <c r="F44" s="1658"/>
      <c r="G44" s="1658"/>
      <c r="H44" s="1658"/>
      <c r="I44" s="1658"/>
      <c r="J44" s="1658"/>
      <c r="K44" s="1658"/>
      <c r="L44" s="1658"/>
      <c r="M44" s="1658"/>
      <c r="N44" s="1658"/>
      <c r="O44" s="1658"/>
      <c r="P44" s="1658"/>
      <c r="Q44" s="1658"/>
      <c r="R44" s="1658"/>
      <c r="S44" s="1658"/>
      <c r="T44" s="1658"/>
      <c r="U44" s="1658"/>
      <c r="V44" s="1658"/>
      <c r="W44" s="1658"/>
      <c r="X44" s="1658"/>
      <c r="Y44" s="1658"/>
      <c r="Z44" s="1658"/>
      <c r="AA44" s="1658"/>
      <c r="AB44" s="1658"/>
      <c r="AC44" s="1658"/>
      <c r="AD44" s="1658"/>
      <c r="AE44" s="1658"/>
      <c r="AF44" s="1658"/>
      <c r="AG44" s="1658"/>
      <c r="AH44" s="1658"/>
      <c r="AI44" s="1658"/>
      <c r="AJ44" s="1658"/>
      <c r="AK44" s="1658"/>
      <c r="AL44" s="1658"/>
      <c r="AM44" s="241"/>
    </row>
    <row r="45" spans="1:39" ht="15" customHeight="1">
      <c r="A45" s="1658"/>
      <c r="B45" s="1658"/>
      <c r="C45" s="1658"/>
      <c r="D45" s="1658"/>
      <c r="E45" s="1658"/>
      <c r="F45" s="1658"/>
      <c r="G45" s="1658"/>
      <c r="H45" s="1658"/>
      <c r="I45" s="1658"/>
      <c r="J45" s="1658"/>
      <c r="K45" s="1658"/>
      <c r="L45" s="1658"/>
      <c r="M45" s="1658"/>
      <c r="N45" s="1658"/>
      <c r="O45" s="1658"/>
      <c r="P45" s="1658"/>
      <c r="Q45" s="1658"/>
      <c r="R45" s="1658"/>
      <c r="S45" s="1658"/>
      <c r="T45" s="1658"/>
      <c r="U45" s="1658"/>
      <c r="V45" s="1658"/>
      <c r="W45" s="1658"/>
      <c r="X45" s="1658"/>
      <c r="Y45" s="1658"/>
      <c r="Z45" s="1658"/>
      <c r="AA45" s="1658"/>
      <c r="AB45" s="1658"/>
      <c r="AC45" s="1658"/>
      <c r="AD45" s="1658"/>
      <c r="AE45" s="1658"/>
      <c r="AF45" s="1658"/>
      <c r="AG45" s="1658"/>
      <c r="AH45" s="1658"/>
      <c r="AI45" s="1658"/>
      <c r="AJ45" s="1658"/>
      <c r="AK45" s="1658"/>
      <c r="AL45" s="1658"/>
      <c r="AM45" s="241"/>
    </row>
    <row r="46" spans="1:39" ht="15" customHeight="1">
      <c r="A46" s="1658"/>
      <c r="B46" s="1658"/>
      <c r="C46" s="1658"/>
      <c r="D46" s="1658"/>
      <c r="E46" s="1658"/>
      <c r="F46" s="1658"/>
      <c r="G46" s="1658"/>
      <c r="H46" s="1658"/>
      <c r="I46" s="1658"/>
      <c r="J46" s="1658"/>
      <c r="K46" s="1658"/>
      <c r="L46" s="1658"/>
      <c r="M46" s="1658"/>
      <c r="N46" s="1658"/>
      <c r="O46" s="1658"/>
      <c r="P46" s="1658"/>
      <c r="Q46" s="1658"/>
      <c r="R46" s="1658"/>
      <c r="S46" s="1658"/>
      <c r="T46" s="1658"/>
      <c r="U46" s="1658"/>
      <c r="V46" s="1658"/>
      <c r="W46" s="1658"/>
      <c r="X46" s="1658"/>
      <c r="Y46" s="1658"/>
      <c r="Z46" s="1658"/>
      <c r="AA46" s="1658"/>
      <c r="AB46" s="1658"/>
      <c r="AC46" s="1658"/>
      <c r="AD46" s="1658"/>
      <c r="AE46" s="1658"/>
      <c r="AF46" s="1658"/>
      <c r="AG46" s="1658"/>
      <c r="AH46" s="1658"/>
      <c r="AI46" s="1658"/>
      <c r="AJ46" s="1658"/>
      <c r="AK46" s="1658"/>
      <c r="AL46" s="1658"/>
      <c r="AM46" s="241"/>
    </row>
    <row r="47" spans="1:39" ht="15" customHeight="1">
      <c r="A47" s="1658"/>
      <c r="B47" s="1658"/>
      <c r="C47" s="1658"/>
      <c r="D47" s="1658"/>
      <c r="E47" s="1658"/>
      <c r="F47" s="1658"/>
      <c r="G47" s="1658"/>
      <c r="H47" s="1658"/>
      <c r="I47" s="1658"/>
      <c r="J47" s="1658"/>
      <c r="K47" s="1658"/>
      <c r="L47" s="1658"/>
      <c r="M47" s="1658"/>
      <c r="N47" s="1658"/>
      <c r="O47" s="1658"/>
      <c r="P47" s="1658"/>
      <c r="Q47" s="1658"/>
      <c r="R47" s="1658"/>
      <c r="S47" s="1658"/>
      <c r="T47" s="1658"/>
      <c r="U47" s="1658"/>
      <c r="V47" s="1658"/>
      <c r="W47" s="1658"/>
      <c r="X47" s="1658"/>
      <c r="Y47" s="1658"/>
      <c r="Z47" s="1658"/>
      <c r="AA47" s="1658"/>
      <c r="AB47" s="1658"/>
      <c r="AC47" s="1658"/>
      <c r="AD47" s="1658"/>
      <c r="AE47" s="1658"/>
      <c r="AF47" s="1658"/>
      <c r="AG47" s="1658"/>
      <c r="AH47" s="1658"/>
      <c r="AI47" s="1658"/>
      <c r="AJ47" s="1658"/>
      <c r="AK47" s="1658"/>
      <c r="AL47" s="1658"/>
      <c r="AM47" s="241"/>
    </row>
    <row r="48" spans="1:39" ht="15" customHeight="1">
      <c r="A48" s="1658"/>
      <c r="B48" s="1658"/>
      <c r="C48" s="1658"/>
      <c r="D48" s="1658"/>
      <c r="E48" s="1658"/>
      <c r="F48" s="1658"/>
      <c r="G48" s="1658"/>
      <c r="H48" s="1658"/>
      <c r="I48" s="1658"/>
      <c r="J48" s="1658"/>
      <c r="K48" s="1658"/>
      <c r="L48" s="1658"/>
      <c r="M48" s="1658"/>
      <c r="N48" s="1658"/>
      <c r="O48" s="1658"/>
      <c r="P48" s="1658"/>
      <c r="Q48" s="1658"/>
      <c r="R48" s="1658"/>
      <c r="S48" s="1658"/>
      <c r="T48" s="1658"/>
      <c r="U48" s="1658"/>
      <c r="V48" s="1658"/>
      <c r="W48" s="1658"/>
      <c r="X48" s="1658"/>
      <c r="Y48" s="1658"/>
      <c r="Z48" s="1658"/>
      <c r="AA48" s="1658"/>
      <c r="AB48" s="1658"/>
      <c r="AC48" s="1658"/>
      <c r="AD48" s="1658"/>
      <c r="AE48" s="1658"/>
      <c r="AF48" s="1658"/>
      <c r="AG48" s="1658"/>
      <c r="AH48" s="1658"/>
      <c r="AI48" s="1658"/>
      <c r="AJ48" s="1658"/>
      <c r="AK48" s="1658"/>
      <c r="AL48" s="1658"/>
      <c r="AM48" s="241"/>
    </row>
    <row r="49" spans="1:39" ht="9.6" customHeight="1">
      <c r="A49" s="1658"/>
      <c r="B49" s="1658"/>
      <c r="C49" s="1658"/>
      <c r="D49" s="1658"/>
      <c r="E49" s="1658"/>
      <c r="F49" s="1658"/>
      <c r="G49" s="1658"/>
      <c r="H49" s="1658"/>
      <c r="I49" s="1658"/>
      <c r="J49" s="1658"/>
      <c r="K49" s="1658"/>
      <c r="L49" s="1658"/>
      <c r="M49" s="1658"/>
      <c r="N49" s="1658"/>
      <c r="O49" s="1658"/>
      <c r="P49" s="1658"/>
      <c r="Q49" s="1658"/>
      <c r="R49" s="1658"/>
      <c r="S49" s="1658"/>
      <c r="T49" s="1658"/>
      <c r="U49" s="1658"/>
      <c r="V49" s="1658"/>
      <c r="W49" s="1658"/>
      <c r="X49" s="1658"/>
      <c r="Y49" s="1658"/>
      <c r="Z49" s="1658"/>
      <c r="AA49" s="1658"/>
      <c r="AB49" s="1658"/>
      <c r="AC49" s="1658"/>
      <c r="AD49" s="1658"/>
      <c r="AE49" s="1658"/>
      <c r="AF49" s="1658"/>
      <c r="AG49" s="1658"/>
      <c r="AH49" s="1658"/>
      <c r="AI49" s="1658"/>
      <c r="AJ49" s="1658"/>
      <c r="AK49" s="1658"/>
      <c r="AL49" s="1658"/>
      <c r="AM49" s="241"/>
    </row>
    <row r="50" spans="1:39" ht="15" customHeight="1">
      <c r="A50" s="174"/>
      <c r="B50" s="1673" t="s">
        <v>2302</v>
      </c>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5"/>
      <c r="AH50" s="1673" t="s">
        <v>2170</v>
      </c>
      <c r="AI50" s="1674"/>
      <c r="AJ50" s="1674"/>
      <c r="AK50" s="1675"/>
      <c r="AL50" s="174"/>
      <c r="AM50" s="241"/>
    </row>
    <row r="51" spans="1:39" ht="15" customHeight="1">
      <c r="A51" s="174"/>
      <c r="B51" s="1681" t="s">
        <v>2111</v>
      </c>
      <c r="C51" s="1681"/>
      <c r="D51" s="168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1681"/>
      <c r="AB51" s="1681"/>
      <c r="AC51" s="1681"/>
      <c r="AD51" s="1681"/>
      <c r="AE51" s="1681"/>
      <c r="AF51" s="1681"/>
      <c r="AG51" s="1681"/>
      <c r="AH51" s="1678" t="s">
        <v>2171</v>
      </c>
      <c r="AI51" s="1679"/>
      <c r="AJ51" s="1679"/>
      <c r="AK51" s="1680"/>
      <c r="AL51" s="174"/>
      <c r="AM51" s="241"/>
    </row>
    <row r="52" spans="1:39" ht="15" customHeight="1">
      <c r="A52" s="174"/>
      <c r="B52" s="1676" t="s">
        <v>2115</v>
      </c>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8" t="s">
        <v>2172</v>
      </c>
      <c r="AI52" s="1679"/>
      <c r="AJ52" s="1679"/>
      <c r="AK52" s="1680"/>
      <c r="AL52" s="174"/>
      <c r="AM52" s="241"/>
    </row>
    <row r="53" spans="1:39" ht="15" customHeight="1">
      <c r="A53" s="174"/>
      <c r="B53" s="1676" t="s">
        <v>2305</v>
      </c>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8" t="s">
        <v>2173</v>
      </c>
      <c r="AI53" s="1679"/>
      <c r="AJ53" s="1679"/>
      <c r="AK53" s="1680"/>
      <c r="AL53" s="174"/>
      <c r="AM53" s="241"/>
    </row>
    <row r="54" spans="1:39" ht="15" customHeight="1">
      <c r="A54" s="174"/>
      <c r="B54" s="1676" t="s">
        <v>2113</v>
      </c>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8" t="s">
        <v>2174</v>
      </c>
      <c r="AI54" s="1679"/>
      <c r="AJ54" s="1679"/>
      <c r="AK54" s="1680"/>
      <c r="AL54" s="174"/>
      <c r="AM54" s="241"/>
    </row>
    <row r="55" spans="1:39" ht="15" customHeight="1">
      <c r="A55" s="174"/>
      <c r="B55" s="1676" t="s">
        <v>2114</v>
      </c>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8" t="s">
        <v>2175</v>
      </c>
      <c r="AI55" s="1679"/>
      <c r="AJ55" s="1679"/>
      <c r="AK55" s="1680"/>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658" t="s">
        <v>2307</v>
      </c>
      <c r="B57" s="1658"/>
      <c r="C57" s="1658"/>
      <c r="D57" s="1658"/>
      <c r="E57" s="1658"/>
      <c r="F57" s="1658"/>
      <c r="G57" s="1658"/>
      <c r="H57" s="1658"/>
      <c r="I57" s="1658"/>
      <c r="J57" s="1658"/>
      <c r="K57" s="1658"/>
      <c r="L57" s="1658"/>
      <c r="M57" s="1658"/>
      <c r="N57" s="1658"/>
      <c r="O57" s="1658"/>
      <c r="P57" s="1658"/>
      <c r="Q57" s="1658"/>
      <c r="R57" s="1658"/>
      <c r="S57" s="1658"/>
      <c r="T57" s="1658"/>
      <c r="U57" s="1658"/>
      <c r="V57" s="1658"/>
      <c r="W57" s="1658"/>
      <c r="X57" s="1658"/>
      <c r="Y57" s="1658"/>
      <c r="Z57" s="1658"/>
      <c r="AA57" s="1658"/>
      <c r="AB57" s="1658"/>
      <c r="AC57" s="1658"/>
      <c r="AD57" s="1658"/>
      <c r="AE57" s="1658"/>
      <c r="AF57" s="1658"/>
      <c r="AG57" s="1658"/>
      <c r="AH57" s="1658"/>
      <c r="AI57" s="1658"/>
      <c r="AJ57" s="1658"/>
      <c r="AK57" s="1658"/>
      <c r="AL57" s="1658"/>
      <c r="AM57" s="241"/>
    </row>
    <row r="58" spans="1:39" ht="15" customHeight="1">
      <c r="A58" s="1658"/>
      <c r="B58" s="1658"/>
      <c r="C58" s="1658"/>
      <c r="D58" s="1658"/>
      <c r="E58" s="1658"/>
      <c r="F58" s="1658"/>
      <c r="G58" s="1658"/>
      <c r="H58" s="1658"/>
      <c r="I58" s="1658"/>
      <c r="J58" s="1658"/>
      <c r="K58" s="1658"/>
      <c r="L58" s="1658"/>
      <c r="M58" s="1658"/>
      <c r="N58" s="1658"/>
      <c r="O58" s="1658"/>
      <c r="P58" s="1658"/>
      <c r="Q58" s="1658"/>
      <c r="R58" s="1658"/>
      <c r="S58" s="1658"/>
      <c r="T58" s="1658"/>
      <c r="U58" s="1658"/>
      <c r="V58" s="1658"/>
      <c r="W58" s="1658"/>
      <c r="X58" s="1658"/>
      <c r="Y58" s="1658"/>
      <c r="Z58" s="1658"/>
      <c r="AA58" s="1658"/>
      <c r="AB58" s="1658"/>
      <c r="AC58" s="1658"/>
      <c r="AD58" s="1658"/>
      <c r="AE58" s="1658"/>
      <c r="AF58" s="1658"/>
      <c r="AG58" s="1658"/>
      <c r="AH58" s="1658"/>
      <c r="AI58" s="1658"/>
      <c r="AJ58" s="1658"/>
      <c r="AK58" s="1658"/>
      <c r="AL58" s="1658"/>
      <c r="AM58" s="241"/>
    </row>
    <row r="59" spans="1:39" ht="15" customHeight="1">
      <c r="A59" s="1658"/>
      <c r="B59" s="1658"/>
      <c r="C59" s="1658"/>
      <c r="D59" s="1658"/>
      <c r="E59" s="1658"/>
      <c r="F59" s="1658"/>
      <c r="G59" s="1658"/>
      <c r="H59" s="1658"/>
      <c r="I59" s="1658"/>
      <c r="J59" s="1658"/>
      <c r="K59" s="1658"/>
      <c r="L59" s="1658"/>
      <c r="M59" s="1658"/>
      <c r="N59" s="1658"/>
      <c r="O59" s="1658"/>
      <c r="P59" s="1658"/>
      <c r="Q59" s="1658"/>
      <c r="R59" s="1658"/>
      <c r="S59" s="1658"/>
      <c r="T59" s="1658"/>
      <c r="U59" s="1658"/>
      <c r="V59" s="1658"/>
      <c r="W59" s="1658"/>
      <c r="X59" s="1658"/>
      <c r="Y59" s="1658"/>
      <c r="Z59" s="1658"/>
      <c r="AA59" s="1658"/>
      <c r="AB59" s="1658"/>
      <c r="AC59" s="1658"/>
      <c r="AD59" s="1658"/>
      <c r="AE59" s="1658"/>
      <c r="AF59" s="1658"/>
      <c r="AG59" s="1658"/>
      <c r="AH59" s="1658"/>
      <c r="AI59" s="1658"/>
      <c r="AJ59" s="1658"/>
      <c r="AK59" s="1658"/>
      <c r="AL59" s="1658"/>
      <c r="AM59" s="241"/>
    </row>
    <row r="60" spans="1:39" ht="15" customHeight="1">
      <c r="A60" s="1658"/>
      <c r="B60" s="1658"/>
      <c r="C60" s="1658"/>
      <c r="D60" s="1658"/>
      <c r="E60" s="1658"/>
      <c r="F60" s="1658"/>
      <c r="G60" s="1658"/>
      <c r="H60" s="1658"/>
      <c r="I60" s="1658"/>
      <c r="J60" s="1658"/>
      <c r="K60" s="1658"/>
      <c r="L60" s="1658"/>
      <c r="M60" s="1658"/>
      <c r="N60" s="1658"/>
      <c r="O60" s="1658"/>
      <c r="P60" s="1658"/>
      <c r="Q60" s="1658"/>
      <c r="R60" s="1658"/>
      <c r="S60" s="1658"/>
      <c r="T60" s="1658"/>
      <c r="U60" s="1658"/>
      <c r="V60" s="1658"/>
      <c r="W60" s="1658"/>
      <c r="X60" s="1658"/>
      <c r="Y60" s="1658"/>
      <c r="Z60" s="1658"/>
      <c r="AA60" s="1658"/>
      <c r="AB60" s="1658"/>
      <c r="AC60" s="1658"/>
      <c r="AD60" s="1658"/>
      <c r="AE60" s="1658"/>
      <c r="AF60" s="1658"/>
      <c r="AG60" s="1658"/>
      <c r="AH60" s="1658"/>
      <c r="AI60" s="1658"/>
      <c r="AJ60" s="1658"/>
      <c r="AK60" s="1658"/>
      <c r="AL60" s="1658"/>
      <c r="AM60" s="241"/>
    </row>
    <row r="61" spans="1:39" ht="15" customHeight="1">
      <c r="A61" s="1658"/>
      <c r="B61" s="1658"/>
      <c r="C61" s="1658"/>
      <c r="D61" s="1658"/>
      <c r="E61" s="1658"/>
      <c r="F61" s="1658"/>
      <c r="G61" s="1658"/>
      <c r="H61" s="1658"/>
      <c r="I61" s="1658"/>
      <c r="J61" s="1658"/>
      <c r="K61" s="1658"/>
      <c r="L61" s="1658"/>
      <c r="M61" s="1658"/>
      <c r="N61" s="1658"/>
      <c r="O61" s="1658"/>
      <c r="P61" s="1658"/>
      <c r="Q61" s="1658"/>
      <c r="R61" s="1658"/>
      <c r="S61" s="1658"/>
      <c r="T61" s="1658"/>
      <c r="U61" s="1658"/>
      <c r="V61" s="1658"/>
      <c r="W61" s="1658"/>
      <c r="X61" s="1658"/>
      <c r="Y61" s="1658"/>
      <c r="Z61" s="1658"/>
      <c r="AA61" s="1658"/>
      <c r="AB61" s="1658"/>
      <c r="AC61" s="1658"/>
      <c r="AD61" s="1658"/>
      <c r="AE61" s="1658"/>
      <c r="AF61" s="1658"/>
      <c r="AG61" s="1658"/>
      <c r="AH61" s="1658"/>
      <c r="AI61" s="1658"/>
      <c r="AJ61" s="1658"/>
      <c r="AK61" s="1658"/>
      <c r="AL61" s="1658"/>
      <c r="AM61" s="241"/>
    </row>
    <row r="62" spans="1:39" ht="3.95" customHeight="1">
      <c r="A62" s="1658"/>
      <c r="B62" s="1658"/>
      <c r="C62" s="1658"/>
      <c r="D62" s="1658"/>
      <c r="E62" s="1658"/>
      <c r="F62" s="1658"/>
      <c r="G62" s="1658"/>
      <c r="H62" s="1658"/>
      <c r="I62" s="1658"/>
      <c r="J62" s="1658"/>
      <c r="K62" s="1658"/>
      <c r="L62" s="1658"/>
      <c r="M62" s="1658"/>
      <c r="N62" s="1658"/>
      <c r="O62" s="1658"/>
      <c r="P62" s="1658"/>
      <c r="Q62" s="1658"/>
      <c r="R62" s="1658"/>
      <c r="S62" s="1658"/>
      <c r="T62" s="1658"/>
      <c r="U62" s="1658"/>
      <c r="V62" s="1658"/>
      <c r="W62" s="1658"/>
      <c r="X62" s="1658"/>
      <c r="Y62" s="1658"/>
      <c r="Z62" s="1658"/>
      <c r="AA62" s="1658"/>
      <c r="AB62" s="1658"/>
      <c r="AC62" s="1658"/>
      <c r="AD62" s="1658"/>
      <c r="AE62" s="1658"/>
      <c r="AF62" s="1658"/>
      <c r="AG62" s="1658"/>
      <c r="AH62" s="1658"/>
      <c r="AI62" s="1658"/>
      <c r="AJ62" s="1658"/>
      <c r="AK62" s="1658"/>
      <c r="AL62" s="1658"/>
      <c r="AM62" s="241"/>
    </row>
    <row r="63" spans="1:39" ht="15" customHeight="1">
      <c r="A63" s="174"/>
      <c r="B63" s="1673" t="s">
        <v>2302</v>
      </c>
      <c r="C63" s="1674"/>
      <c r="D63" s="1674"/>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5"/>
      <c r="AH63" s="1673" t="s">
        <v>2170</v>
      </c>
      <c r="AI63" s="1674"/>
      <c r="AJ63" s="1674"/>
      <c r="AK63" s="1675"/>
      <c r="AL63" s="258"/>
      <c r="AM63" s="241"/>
    </row>
    <row r="64" spans="1:39" ht="15" hidden="1" customHeight="1">
      <c r="A64" s="174"/>
      <c r="B64" s="1676" t="s">
        <v>2111</v>
      </c>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82"/>
      <c r="AF64" s="259" t="s">
        <v>2171</v>
      </c>
      <c r="AG64" s="260"/>
      <c r="AH64" s="261" t="s">
        <v>2171</v>
      </c>
      <c r="AI64" s="261"/>
      <c r="AJ64" s="261"/>
      <c r="AK64" s="261"/>
      <c r="AL64" s="262"/>
      <c r="AM64" s="241"/>
    </row>
    <row r="65" spans="1:39" ht="15" hidden="1" customHeight="1">
      <c r="A65" s="174"/>
      <c r="B65" s="1676" t="s">
        <v>2115</v>
      </c>
      <c r="C65" s="1677"/>
      <c r="D65" s="1677"/>
      <c r="E65" s="1677"/>
      <c r="F65" s="1677"/>
      <c r="G65" s="1677"/>
      <c r="H65" s="1677"/>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82"/>
      <c r="AF65" s="259" t="s">
        <v>2172</v>
      </c>
      <c r="AG65" s="260"/>
      <c r="AH65" s="261" t="s">
        <v>2172</v>
      </c>
      <c r="AI65" s="261"/>
      <c r="AJ65" s="261"/>
      <c r="AK65" s="261"/>
      <c r="AL65" s="262"/>
      <c r="AM65" s="241"/>
    </row>
    <row r="66" spans="1:39" ht="15" hidden="1" customHeight="1">
      <c r="A66" s="174"/>
      <c r="B66" s="1676" t="s">
        <v>2112</v>
      </c>
      <c r="C66" s="1677"/>
      <c r="D66" s="1677"/>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82"/>
      <c r="AF66" s="259" t="s">
        <v>2173</v>
      </c>
      <c r="AG66" s="260"/>
      <c r="AH66" s="261" t="s">
        <v>2173</v>
      </c>
      <c r="AI66" s="261"/>
      <c r="AJ66" s="261"/>
      <c r="AK66" s="261"/>
      <c r="AL66" s="262"/>
      <c r="AM66" s="241"/>
    </row>
    <row r="67" spans="1:39" ht="15" hidden="1" customHeight="1">
      <c r="A67" s="174"/>
      <c r="B67" s="1676" t="s">
        <v>2113</v>
      </c>
      <c r="C67" s="1677"/>
      <c r="D67" s="1677"/>
      <c r="E67" s="1677"/>
      <c r="F67" s="1677"/>
      <c r="G67" s="1677"/>
      <c r="H67" s="1677"/>
      <c r="I67" s="1677"/>
      <c r="J67" s="1677"/>
      <c r="K67" s="1677"/>
      <c r="L67" s="1677"/>
      <c r="M67" s="1677"/>
      <c r="N67" s="1677"/>
      <c r="O67" s="1677"/>
      <c r="P67" s="1677"/>
      <c r="Q67" s="1677"/>
      <c r="R67" s="1677"/>
      <c r="S67" s="1677"/>
      <c r="T67" s="1677"/>
      <c r="U67" s="1677"/>
      <c r="V67" s="1677"/>
      <c r="W67" s="1677"/>
      <c r="X67" s="1677"/>
      <c r="Y67" s="1677"/>
      <c r="Z67" s="1677"/>
      <c r="AA67" s="1677"/>
      <c r="AB67" s="1677"/>
      <c r="AC67" s="1677"/>
      <c r="AD67" s="1677"/>
      <c r="AE67" s="1682"/>
      <c r="AF67" s="259" t="s">
        <v>2174</v>
      </c>
      <c r="AG67" s="260"/>
      <c r="AH67" s="261" t="s">
        <v>2174</v>
      </c>
      <c r="AI67" s="261"/>
      <c r="AJ67" s="261"/>
      <c r="AK67" s="261"/>
      <c r="AL67" s="262"/>
      <c r="AM67" s="241"/>
    </row>
    <row r="68" spans="1:39" ht="15" hidden="1" customHeight="1">
      <c r="A68" s="174"/>
      <c r="B68" s="1676" t="s">
        <v>2114</v>
      </c>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82"/>
      <c r="AF68" s="259" t="s">
        <v>2175</v>
      </c>
      <c r="AG68" s="260"/>
      <c r="AH68" s="261" t="s">
        <v>2175</v>
      </c>
      <c r="AI68" s="261"/>
      <c r="AJ68" s="261"/>
      <c r="AK68" s="261"/>
      <c r="AL68" s="262"/>
      <c r="AM68" s="241"/>
    </row>
    <row r="69" spans="1:39" ht="15" hidden="1" customHeight="1">
      <c r="A69" s="174"/>
      <c r="B69" s="1676" t="s">
        <v>2116</v>
      </c>
      <c r="C69" s="1677"/>
      <c r="D69" s="1677"/>
      <c r="E69" s="1677"/>
      <c r="F69" s="1677"/>
      <c r="G69" s="1677"/>
      <c r="H69" s="1677"/>
      <c r="I69" s="1677"/>
      <c r="J69" s="1677"/>
      <c r="K69" s="1677"/>
      <c r="L69" s="1677"/>
      <c r="M69" s="1677"/>
      <c r="N69" s="1677"/>
      <c r="O69" s="1677"/>
      <c r="P69" s="1677"/>
      <c r="Q69" s="1677"/>
      <c r="R69" s="1677"/>
      <c r="S69" s="1677"/>
      <c r="T69" s="1677"/>
      <c r="U69" s="1677"/>
      <c r="V69" s="1677"/>
      <c r="W69" s="1677"/>
      <c r="X69" s="1677"/>
      <c r="Y69" s="1677"/>
      <c r="Z69" s="1677"/>
      <c r="AA69" s="1677"/>
      <c r="AB69" s="1677"/>
      <c r="AC69" s="1677"/>
      <c r="AD69" s="1677"/>
      <c r="AE69" s="1682"/>
      <c r="AF69" s="259" t="s">
        <v>2176</v>
      </c>
      <c r="AG69" s="260"/>
      <c r="AH69" s="261" t="s">
        <v>2176</v>
      </c>
      <c r="AI69" s="261"/>
      <c r="AJ69" s="261"/>
      <c r="AK69" s="261"/>
      <c r="AL69" s="262"/>
      <c r="AM69" s="241"/>
    </row>
    <row r="70" spans="1:39" ht="15" customHeight="1">
      <c r="A70" s="174"/>
      <c r="B70" s="1681" t="s">
        <v>2117</v>
      </c>
      <c r="C70" s="1681"/>
      <c r="D70" s="1681"/>
      <c r="E70" s="1681"/>
      <c r="F70" s="1681"/>
      <c r="G70" s="1681"/>
      <c r="H70" s="1681"/>
      <c r="I70" s="1681"/>
      <c r="J70" s="1681"/>
      <c r="K70" s="1681"/>
      <c r="L70" s="1681"/>
      <c r="M70" s="1681"/>
      <c r="N70" s="1681"/>
      <c r="O70" s="1681"/>
      <c r="P70" s="1681"/>
      <c r="Q70" s="1681"/>
      <c r="R70" s="1681"/>
      <c r="S70" s="1681"/>
      <c r="T70" s="1681"/>
      <c r="U70" s="1681"/>
      <c r="V70" s="1681"/>
      <c r="W70" s="1681"/>
      <c r="X70" s="1681"/>
      <c r="Y70" s="1681"/>
      <c r="Z70" s="1681"/>
      <c r="AA70" s="1681"/>
      <c r="AB70" s="1681"/>
      <c r="AC70" s="1681"/>
      <c r="AD70" s="1681"/>
      <c r="AE70" s="1681"/>
      <c r="AF70" s="1681"/>
      <c r="AG70" s="1681"/>
      <c r="AH70" s="1678" t="s">
        <v>2177</v>
      </c>
      <c r="AI70" s="1679"/>
      <c r="AJ70" s="1679"/>
      <c r="AK70" s="1680"/>
      <c r="AL70" s="262"/>
      <c r="AM70" s="241"/>
    </row>
    <row r="71" spans="1:39" ht="15" customHeight="1">
      <c r="A71" s="174"/>
      <c r="B71" s="1676" t="s">
        <v>2118</v>
      </c>
      <c r="C71" s="1677"/>
      <c r="D71" s="1677"/>
      <c r="E71" s="1677"/>
      <c r="F71" s="1677"/>
      <c r="G71" s="1677"/>
      <c r="H71" s="1677"/>
      <c r="I71" s="1677"/>
      <c r="J71" s="1677"/>
      <c r="K71" s="1677"/>
      <c r="L71" s="1677"/>
      <c r="M71" s="1677"/>
      <c r="N71" s="1677"/>
      <c r="O71" s="1677"/>
      <c r="P71" s="1677"/>
      <c r="Q71" s="1677"/>
      <c r="R71" s="1677"/>
      <c r="S71" s="1677"/>
      <c r="T71" s="1677"/>
      <c r="U71" s="1677"/>
      <c r="V71" s="1677"/>
      <c r="W71" s="1677"/>
      <c r="X71" s="1677"/>
      <c r="Y71" s="1677"/>
      <c r="Z71" s="1677"/>
      <c r="AA71" s="1677"/>
      <c r="AB71" s="1677"/>
      <c r="AC71" s="1677"/>
      <c r="AD71" s="1677"/>
      <c r="AE71" s="1677"/>
      <c r="AF71" s="1677"/>
      <c r="AG71" s="1677"/>
      <c r="AH71" s="1678" t="s">
        <v>2178</v>
      </c>
      <c r="AI71" s="1679"/>
      <c r="AJ71" s="1679"/>
      <c r="AK71" s="1680"/>
      <c r="AL71" s="262"/>
      <c r="AM71" s="241"/>
    </row>
    <row r="72" spans="1:39" ht="15" customHeight="1">
      <c r="A72" s="174"/>
      <c r="B72" s="1676" t="s">
        <v>2119</v>
      </c>
      <c r="C72" s="1677"/>
      <c r="D72" s="1677"/>
      <c r="E72" s="1677"/>
      <c r="F72" s="1677"/>
      <c r="G72" s="1677"/>
      <c r="H72" s="1677"/>
      <c r="I72" s="1677"/>
      <c r="J72" s="1677"/>
      <c r="K72" s="1677"/>
      <c r="L72" s="1677"/>
      <c r="M72" s="1677"/>
      <c r="N72" s="1677"/>
      <c r="O72" s="1677"/>
      <c r="P72" s="1677"/>
      <c r="Q72" s="1677"/>
      <c r="R72" s="1677"/>
      <c r="S72" s="1677"/>
      <c r="T72" s="1677"/>
      <c r="U72" s="1677"/>
      <c r="V72" s="1677"/>
      <c r="W72" s="1677"/>
      <c r="X72" s="1677"/>
      <c r="Y72" s="1677"/>
      <c r="Z72" s="1677"/>
      <c r="AA72" s="1677"/>
      <c r="AB72" s="1677"/>
      <c r="AC72" s="1677"/>
      <c r="AD72" s="1677"/>
      <c r="AE72" s="1677"/>
      <c r="AF72" s="1677"/>
      <c r="AG72" s="1677"/>
      <c r="AH72" s="1678" t="s">
        <v>2179</v>
      </c>
      <c r="AI72" s="1679"/>
      <c r="AJ72" s="1679"/>
      <c r="AK72" s="1680"/>
      <c r="AL72" s="262"/>
      <c r="AM72" s="241"/>
    </row>
    <row r="73" spans="1:39" ht="15" customHeight="1">
      <c r="A73" s="174"/>
      <c r="B73" s="1676" t="s">
        <v>2120</v>
      </c>
      <c r="C73" s="1677"/>
      <c r="D73" s="1677"/>
      <c r="E73" s="1677"/>
      <c r="F73" s="1677"/>
      <c r="G73" s="1677"/>
      <c r="H73" s="1677"/>
      <c r="I73" s="1677"/>
      <c r="J73" s="1677"/>
      <c r="K73" s="1677"/>
      <c r="L73" s="1677"/>
      <c r="M73" s="1677"/>
      <c r="N73" s="1677"/>
      <c r="O73" s="1677"/>
      <c r="P73" s="1677"/>
      <c r="Q73" s="1677"/>
      <c r="R73" s="1677"/>
      <c r="S73" s="1677"/>
      <c r="T73" s="1677"/>
      <c r="U73" s="1677"/>
      <c r="V73" s="1677"/>
      <c r="W73" s="1677"/>
      <c r="X73" s="1677"/>
      <c r="Y73" s="1677"/>
      <c r="Z73" s="1677"/>
      <c r="AA73" s="1677"/>
      <c r="AB73" s="1677"/>
      <c r="AC73" s="1677"/>
      <c r="AD73" s="1677"/>
      <c r="AE73" s="1677"/>
      <c r="AF73" s="1677"/>
      <c r="AG73" s="1677"/>
      <c r="AH73" s="1678" t="s">
        <v>2180</v>
      </c>
      <c r="AI73" s="1679"/>
      <c r="AJ73" s="1679"/>
      <c r="AK73" s="1680"/>
      <c r="AL73" s="262"/>
      <c r="AM73" s="241"/>
    </row>
    <row r="74" spans="1:39" ht="15" customHeight="1">
      <c r="A74" s="174"/>
      <c r="B74" s="1676" t="s">
        <v>2121</v>
      </c>
      <c r="C74" s="1677"/>
      <c r="D74" s="1677"/>
      <c r="E74" s="1677"/>
      <c r="F74" s="1677"/>
      <c r="G74" s="1677"/>
      <c r="H74" s="1677"/>
      <c r="I74" s="1677"/>
      <c r="J74" s="1677"/>
      <c r="K74" s="1677"/>
      <c r="L74" s="1677"/>
      <c r="M74" s="1677"/>
      <c r="N74" s="1677"/>
      <c r="O74" s="1677"/>
      <c r="P74" s="1677"/>
      <c r="Q74" s="1677"/>
      <c r="R74" s="1677"/>
      <c r="S74" s="1677"/>
      <c r="T74" s="1677"/>
      <c r="U74" s="1677"/>
      <c r="V74" s="1677"/>
      <c r="W74" s="1677"/>
      <c r="X74" s="1677"/>
      <c r="Y74" s="1677"/>
      <c r="Z74" s="1677"/>
      <c r="AA74" s="1677"/>
      <c r="AB74" s="1677"/>
      <c r="AC74" s="1677"/>
      <c r="AD74" s="1677"/>
      <c r="AE74" s="1677"/>
      <c r="AF74" s="1677"/>
      <c r="AG74" s="1677"/>
      <c r="AH74" s="1678" t="s">
        <v>2181</v>
      </c>
      <c r="AI74" s="1679"/>
      <c r="AJ74" s="1679"/>
      <c r="AK74" s="1680"/>
      <c r="AL74" s="262"/>
      <c r="AM74" s="241"/>
    </row>
    <row r="75" spans="1:39" ht="15" customHeight="1">
      <c r="A75" s="174"/>
      <c r="B75" s="1676" t="s">
        <v>2122</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8" t="s">
        <v>2182</v>
      </c>
      <c r="AI75" s="1679"/>
      <c r="AJ75" s="1679"/>
      <c r="AK75" s="1680"/>
      <c r="AL75" s="262"/>
      <c r="AM75" s="241"/>
    </row>
    <row r="76" spans="1:39" ht="15" customHeight="1">
      <c r="A76" s="174"/>
      <c r="B76" s="1676" t="s">
        <v>2123</v>
      </c>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8" t="s">
        <v>2183</v>
      </c>
      <c r="AI76" s="1679"/>
      <c r="AJ76" s="1679"/>
      <c r="AK76" s="1680"/>
      <c r="AL76" s="262"/>
      <c r="AM76" s="241"/>
    </row>
    <row r="77" spans="1:39" ht="15" customHeight="1">
      <c r="A77" s="174"/>
      <c r="B77" s="1676" t="s">
        <v>2124</v>
      </c>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8" t="s">
        <v>2184</v>
      </c>
      <c r="AI77" s="1679"/>
      <c r="AJ77" s="1679"/>
      <c r="AK77" s="1680"/>
      <c r="AL77" s="262"/>
      <c r="AM77" s="241"/>
    </row>
    <row r="78" spans="1:39" ht="15" customHeight="1">
      <c r="A78" s="174"/>
      <c r="B78" s="1676" t="s">
        <v>2125</v>
      </c>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8" t="s">
        <v>2299</v>
      </c>
      <c r="AI78" s="1679"/>
      <c r="AJ78" s="1679"/>
      <c r="AK78" s="1680"/>
      <c r="AL78" s="262"/>
      <c r="AM78" s="241"/>
    </row>
    <row r="79" spans="1:39" ht="15" customHeight="1">
      <c r="A79" s="174"/>
      <c r="B79" s="1676" t="s">
        <v>2126</v>
      </c>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8" t="s">
        <v>2185</v>
      </c>
      <c r="AI79" s="1679"/>
      <c r="AJ79" s="1679"/>
      <c r="AK79" s="1680"/>
      <c r="AL79" s="262"/>
      <c r="AM79" s="241"/>
    </row>
    <row r="80" spans="1:39" ht="15" customHeight="1">
      <c r="A80" s="174"/>
      <c r="B80" s="1676" t="s">
        <v>2127</v>
      </c>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8" t="s">
        <v>2187</v>
      </c>
      <c r="AI80" s="1679"/>
      <c r="AJ80" s="1679"/>
      <c r="AK80" s="1680"/>
      <c r="AL80" s="262"/>
      <c r="AM80" s="241"/>
    </row>
    <row r="81" spans="1:39" ht="15" customHeight="1">
      <c r="A81" s="174"/>
      <c r="B81" s="1676" t="s">
        <v>2186</v>
      </c>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8" t="s">
        <v>2188</v>
      </c>
      <c r="AI81" s="1679"/>
      <c r="AJ81" s="1679"/>
      <c r="AK81" s="1680"/>
      <c r="AL81" s="262"/>
      <c r="AM81" s="241"/>
    </row>
    <row r="82" spans="1:39" ht="15" customHeight="1">
      <c r="A82" s="174"/>
      <c r="B82" s="1676" t="s">
        <v>2128</v>
      </c>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8" t="s">
        <v>2189</v>
      </c>
      <c r="AI82" s="1679"/>
      <c r="AJ82" s="1679"/>
      <c r="AK82" s="1680"/>
      <c r="AL82" s="262"/>
      <c r="AM82" s="241"/>
    </row>
    <row r="83" spans="1:39" ht="15" customHeight="1">
      <c r="A83" s="174"/>
      <c r="B83" s="1676" t="s">
        <v>2129</v>
      </c>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8" t="s">
        <v>2190</v>
      </c>
      <c r="AI83" s="1679"/>
      <c r="AJ83" s="1679"/>
      <c r="AK83" s="1680"/>
      <c r="AL83" s="262"/>
      <c r="AM83" s="241"/>
    </row>
    <row r="84" spans="1:39" ht="15" customHeight="1">
      <c r="A84" s="174"/>
      <c r="B84" s="1676" t="s">
        <v>2130</v>
      </c>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8" t="s">
        <v>2191</v>
      </c>
      <c r="AI84" s="1679"/>
      <c r="AJ84" s="1679"/>
      <c r="AK84" s="1680"/>
      <c r="AL84" s="262"/>
      <c r="AM84" s="241"/>
    </row>
    <row r="85" spans="1:39" ht="15" customHeight="1">
      <c r="A85" s="174"/>
      <c r="B85" s="1676" t="s">
        <v>2295</v>
      </c>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8" t="s">
        <v>2192</v>
      </c>
      <c r="AI85" s="1679"/>
      <c r="AJ85" s="1679"/>
      <c r="AK85" s="1680"/>
      <c r="AL85" s="262"/>
      <c r="AM85" s="241"/>
    </row>
    <row r="86" spans="1:39" ht="15" customHeight="1">
      <c r="A86" s="174"/>
      <c r="B86" s="1676" t="s">
        <v>2296</v>
      </c>
      <c r="C86" s="1677"/>
      <c r="D86" s="1677"/>
      <c r="E86" s="1677"/>
      <c r="F86" s="1677"/>
      <c r="G86" s="1677"/>
      <c r="H86" s="1677"/>
      <c r="I86" s="1677"/>
      <c r="J86" s="1677"/>
      <c r="K86" s="1677"/>
      <c r="L86" s="1677"/>
      <c r="M86" s="1677"/>
      <c r="N86" s="1677"/>
      <c r="O86" s="1677"/>
      <c r="P86" s="1677"/>
      <c r="Q86" s="1677"/>
      <c r="R86" s="1677"/>
      <c r="S86" s="1677"/>
      <c r="T86" s="1677"/>
      <c r="U86" s="1677"/>
      <c r="V86" s="1677"/>
      <c r="W86" s="1677"/>
      <c r="X86" s="1677"/>
      <c r="Y86" s="1677"/>
      <c r="Z86" s="1677"/>
      <c r="AA86" s="1677"/>
      <c r="AB86" s="1677"/>
      <c r="AC86" s="1677"/>
      <c r="AD86" s="1677"/>
      <c r="AE86" s="1677"/>
      <c r="AF86" s="1677"/>
      <c r="AG86" s="1677"/>
      <c r="AH86" s="1678" t="s">
        <v>2196</v>
      </c>
      <c r="AI86" s="1679"/>
      <c r="AJ86" s="1679"/>
      <c r="AK86" s="1680"/>
      <c r="AL86" s="262"/>
      <c r="AM86" s="241"/>
    </row>
    <row r="87" spans="1:39" ht="27.6" customHeight="1">
      <c r="A87" s="174"/>
      <c r="B87" s="1676" t="s">
        <v>2297</v>
      </c>
      <c r="C87" s="1677"/>
      <c r="D87" s="1677"/>
      <c r="E87" s="1677"/>
      <c r="F87" s="1677"/>
      <c r="G87" s="1677"/>
      <c r="H87" s="1677"/>
      <c r="I87" s="1677"/>
      <c r="J87" s="1677"/>
      <c r="K87" s="1677"/>
      <c r="L87" s="1677"/>
      <c r="M87" s="1677"/>
      <c r="N87" s="1677"/>
      <c r="O87" s="1677"/>
      <c r="P87" s="1677"/>
      <c r="Q87" s="1677"/>
      <c r="R87" s="1677"/>
      <c r="S87" s="1677"/>
      <c r="T87" s="1677"/>
      <c r="U87" s="1677"/>
      <c r="V87" s="1677"/>
      <c r="W87" s="1677"/>
      <c r="X87" s="1677"/>
      <c r="Y87" s="1677"/>
      <c r="Z87" s="1677"/>
      <c r="AA87" s="1677"/>
      <c r="AB87" s="1677"/>
      <c r="AC87" s="1677"/>
      <c r="AD87" s="1677"/>
      <c r="AE87" s="1677"/>
      <c r="AF87" s="1677"/>
      <c r="AG87" s="1677"/>
      <c r="AH87" s="1683" t="s">
        <v>2195</v>
      </c>
      <c r="AI87" s="1684"/>
      <c r="AJ87" s="1684"/>
      <c r="AK87" s="1685"/>
      <c r="AL87" s="263"/>
      <c r="AM87" s="241"/>
    </row>
    <row r="88" spans="1:39" ht="15" customHeight="1">
      <c r="A88" s="174"/>
      <c r="B88" s="1676" t="s">
        <v>2298</v>
      </c>
      <c r="C88" s="1677"/>
      <c r="D88" s="1677"/>
      <c r="E88" s="1677"/>
      <c r="F88" s="1677"/>
      <c r="G88" s="1677"/>
      <c r="H88" s="1677"/>
      <c r="I88" s="1677"/>
      <c r="J88" s="1677"/>
      <c r="K88" s="1677"/>
      <c r="L88" s="1677"/>
      <c r="M88" s="1677"/>
      <c r="N88" s="1677"/>
      <c r="O88" s="1677"/>
      <c r="P88" s="1677"/>
      <c r="Q88" s="1677"/>
      <c r="R88" s="1677"/>
      <c r="S88" s="1677"/>
      <c r="T88" s="1677"/>
      <c r="U88" s="1677"/>
      <c r="V88" s="1677"/>
      <c r="W88" s="1677"/>
      <c r="X88" s="1677"/>
      <c r="Y88" s="1677"/>
      <c r="Z88" s="1677"/>
      <c r="AA88" s="1677"/>
      <c r="AB88" s="1677"/>
      <c r="AC88" s="1677"/>
      <c r="AD88" s="1677"/>
      <c r="AE88" s="1677"/>
      <c r="AF88" s="1677"/>
      <c r="AG88" s="1677"/>
      <c r="AH88" s="1683" t="s">
        <v>2194</v>
      </c>
      <c r="AI88" s="1684"/>
      <c r="AJ88" s="1684"/>
      <c r="AK88" s="1685"/>
      <c r="AL88" s="263"/>
      <c r="AM88" s="241"/>
    </row>
    <row r="89" spans="1:39" ht="15" customHeight="1">
      <c r="A89" s="174"/>
      <c r="B89" s="1676" t="s">
        <v>2131</v>
      </c>
      <c r="C89" s="1677"/>
      <c r="D89" s="1677"/>
      <c r="E89" s="1677"/>
      <c r="F89" s="1677"/>
      <c r="G89" s="1677"/>
      <c r="H89" s="1677"/>
      <c r="I89" s="1677"/>
      <c r="J89" s="1677"/>
      <c r="K89" s="1677"/>
      <c r="L89" s="1677"/>
      <c r="M89" s="1677"/>
      <c r="N89" s="1677"/>
      <c r="O89" s="1677"/>
      <c r="P89" s="1677"/>
      <c r="Q89" s="1677"/>
      <c r="R89" s="1677"/>
      <c r="S89" s="1677"/>
      <c r="T89" s="1677"/>
      <c r="U89" s="1677"/>
      <c r="V89" s="1677"/>
      <c r="W89" s="1677"/>
      <c r="X89" s="1677"/>
      <c r="Y89" s="1677"/>
      <c r="Z89" s="1677"/>
      <c r="AA89" s="1677"/>
      <c r="AB89" s="1677"/>
      <c r="AC89" s="1677"/>
      <c r="AD89" s="1677"/>
      <c r="AE89" s="1677"/>
      <c r="AF89" s="1677"/>
      <c r="AG89" s="1677"/>
      <c r="AH89" s="1678" t="s">
        <v>2197</v>
      </c>
      <c r="AI89" s="1679"/>
      <c r="AJ89" s="1679"/>
      <c r="AK89" s="1680"/>
      <c r="AL89" s="262"/>
      <c r="AM89" s="241"/>
    </row>
    <row r="90" spans="1:39" ht="15" customHeight="1">
      <c r="A90" s="174"/>
      <c r="B90" s="1676" t="s">
        <v>2132</v>
      </c>
      <c r="C90" s="1677"/>
      <c r="D90" s="1677"/>
      <c r="E90" s="1677"/>
      <c r="F90" s="1677"/>
      <c r="G90" s="1677"/>
      <c r="H90" s="1677"/>
      <c r="I90" s="1677"/>
      <c r="J90" s="1677"/>
      <c r="K90" s="1677"/>
      <c r="L90" s="1677"/>
      <c r="M90" s="1677"/>
      <c r="N90" s="1677"/>
      <c r="O90" s="1677"/>
      <c r="P90" s="1677"/>
      <c r="Q90" s="1677"/>
      <c r="R90" s="1677"/>
      <c r="S90" s="1677"/>
      <c r="T90" s="1677"/>
      <c r="U90" s="1677"/>
      <c r="V90" s="1677"/>
      <c r="W90" s="1677"/>
      <c r="X90" s="1677"/>
      <c r="Y90" s="1677"/>
      <c r="Z90" s="1677"/>
      <c r="AA90" s="1677"/>
      <c r="AB90" s="1677"/>
      <c r="AC90" s="1677"/>
      <c r="AD90" s="1677"/>
      <c r="AE90" s="1677"/>
      <c r="AF90" s="1677"/>
      <c r="AG90" s="1677"/>
      <c r="AH90" s="1678" t="s">
        <v>2198</v>
      </c>
      <c r="AI90" s="1679"/>
      <c r="AJ90" s="1679"/>
      <c r="AK90" s="1680"/>
      <c r="AL90" s="262"/>
      <c r="AM90" s="241"/>
    </row>
    <row r="91" spans="1:39" ht="15" customHeight="1">
      <c r="A91" s="174"/>
      <c r="B91" s="1676" t="s">
        <v>2199</v>
      </c>
      <c r="C91" s="1677"/>
      <c r="D91" s="1677"/>
      <c r="E91" s="1677"/>
      <c r="F91" s="1677"/>
      <c r="G91" s="1677"/>
      <c r="H91" s="1677"/>
      <c r="I91" s="1677"/>
      <c r="J91" s="1677"/>
      <c r="K91" s="1677"/>
      <c r="L91" s="1677"/>
      <c r="M91" s="1677"/>
      <c r="N91" s="1677"/>
      <c r="O91" s="1677"/>
      <c r="P91" s="1677"/>
      <c r="Q91" s="1677"/>
      <c r="R91" s="1677"/>
      <c r="S91" s="1677"/>
      <c r="T91" s="1677"/>
      <c r="U91" s="1677"/>
      <c r="V91" s="1677"/>
      <c r="W91" s="1677"/>
      <c r="X91" s="1677"/>
      <c r="Y91" s="1677"/>
      <c r="Z91" s="1677"/>
      <c r="AA91" s="1677"/>
      <c r="AB91" s="1677"/>
      <c r="AC91" s="1677"/>
      <c r="AD91" s="1677"/>
      <c r="AE91" s="1677"/>
      <c r="AF91" s="1677"/>
      <c r="AG91" s="1677"/>
      <c r="AH91" s="1678" t="s">
        <v>2200</v>
      </c>
      <c r="AI91" s="1679"/>
      <c r="AJ91" s="1679"/>
      <c r="AK91" s="1680"/>
      <c r="AL91" s="262"/>
      <c r="AM91" s="241"/>
    </row>
    <row r="92" spans="1:39" ht="15" customHeight="1">
      <c r="A92" s="174"/>
      <c r="B92" s="1676" t="s">
        <v>2133</v>
      </c>
      <c r="C92" s="1677"/>
      <c r="D92" s="1677"/>
      <c r="E92" s="1677"/>
      <c r="F92" s="1677"/>
      <c r="G92" s="1677"/>
      <c r="H92" s="1677"/>
      <c r="I92" s="1677"/>
      <c r="J92" s="1677"/>
      <c r="K92" s="1677"/>
      <c r="L92" s="1677"/>
      <c r="M92" s="1677"/>
      <c r="N92" s="1677"/>
      <c r="O92" s="1677"/>
      <c r="P92" s="1677"/>
      <c r="Q92" s="1677"/>
      <c r="R92" s="1677"/>
      <c r="S92" s="1677"/>
      <c r="T92" s="1677"/>
      <c r="U92" s="1677"/>
      <c r="V92" s="1677"/>
      <c r="W92" s="1677"/>
      <c r="X92" s="1677"/>
      <c r="Y92" s="1677"/>
      <c r="Z92" s="1677"/>
      <c r="AA92" s="1677"/>
      <c r="AB92" s="1677"/>
      <c r="AC92" s="1677"/>
      <c r="AD92" s="1677"/>
      <c r="AE92" s="1677"/>
      <c r="AF92" s="1677"/>
      <c r="AG92" s="1682"/>
      <c r="AH92" s="1678" t="s">
        <v>2201</v>
      </c>
      <c r="AI92" s="1679"/>
      <c r="AJ92" s="1679"/>
      <c r="AK92" s="1680"/>
      <c r="AL92" s="262"/>
      <c r="AM92" s="241"/>
    </row>
    <row r="93" spans="1:39" ht="15" customHeight="1">
      <c r="A93" s="174"/>
      <c r="B93" s="1676" t="s">
        <v>2134</v>
      </c>
      <c r="C93" s="1677"/>
      <c r="D93" s="1677"/>
      <c r="E93" s="1677"/>
      <c r="F93" s="1677"/>
      <c r="G93" s="1677"/>
      <c r="H93" s="1677"/>
      <c r="I93" s="1677"/>
      <c r="J93" s="1677"/>
      <c r="K93" s="1677"/>
      <c r="L93" s="1677"/>
      <c r="M93" s="1677"/>
      <c r="N93" s="1677"/>
      <c r="O93" s="1677"/>
      <c r="P93" s="1677"/>
      <c r="Q93" s="1677"/>
      <c r="R93" s="1677"/>
      <c r="S93" s="1677"/>
      <c r="T93" s="1677"/>
      <c r="U93" s="1677"/>
      <c r="V93" s="1677"/>
      <c r="W93" s="1677"/>
      <c r="X93" s="1677"/>
      <c r="Y93" s="1677"/>
      <c r="Z93" s="1677"/>
      <c r="AA93" s="1677"/>
      <c r="AB93" s="1677"/>
      <c r="AC93" s="1677"/>
      <c r="AD93" s="1677"/>
      <c r="AE93" s="1677"/>
      <c r="AF93" s="1677"/>
      <c r="AG93" s="1682"/>
      <c r="AH93" s="1678" t="s">
        <v>2202</v>
      </c>
      <c r="AI93" s="1679"/>
      <c r="AJ93" s="1679"/>
      <c r="AK93" s="1680"/>
      <c r="AL93" s="262"/>
      <c r="AM93" s="241"/>
    </row>
    <row r="94" spans="1:39" ht="15" customHeight="1">
      <c r="A94" s="174"/>
      <c r="B94" s="1676" t="s">
        <v>2135</v>
      </c>
      <c r="C94" s="1677"/>
      <c r="D94" s="1677"/>
      <c r="E94" s="1677"/>
      <c r="F94" s="1677"/>
      <c r="G94" s="1677"/>
      <c r="H94" s="1677"/>
      <c r="I94" s="1677"/>
      <c r="J94" s="1677"/>
      <c r="K94" s="1677"/>
      <c r="L94" s="1677"/>
      <c r="M94" s="1677"/>
      <c r="N94" s="1677"/>
      <c r="O94" s="1677"/>
      <c r="P94" s="1677"/>
      <c r="Q94" s="1677"/>
      <c r="R94" s="1677"/>
      <c r="S94" s="1677"/>
      <c r="T94" s="1677"/>
      <c r="U94" s="1677"/>
      <c r="V94" s="1677"/>
      <c r="W94" s="1677"/>
      <c r="X94" s="1677"/>
      <c r="Y94" s="1677"/>
      <c r="Z94" s="1677"/>
      <c r="AA94" s="1677"/>
      <c r="AB94" s="1677"/>
      <c r="AC94" s="1677"/>
      <c r="AD94" s="1677"/>
      <c r="AE94" s="1677"/>
      <c r="AF94" s="1677"/>
      <c r="AG94" s="1682"/>
      <c r="AH94" s="1678" t="s">
        <v>2203</v>
      </c>
      <c r="AI94" s="1679"/>
      <c r="AJ94" s="1679"/>
      <c r="AK94" s="1680"/>
      <c r="AL94" s="262"/>
      <c r="AM94" s="241"/>
    </row>
    <row r="95" spans="1:39" ht="15" customHeight="1">
      <c r="A95" s="174"/>
      <c r="B95" s="1676" t="s">
        <v>2193</v>
      </c>
      <c r="C95" s="1677"/>
      <c r="D95" s="1677"/>
      <c r="E95" s="1677"/>
      <c r="F95" s="1677"/>
      <c r="G95" s="1677"/>
      <c r="H95" s="1677"/>
      <c r="I95" s="1677"/>
      <c r="J95" s="1677"/>
      <c r="K95" s="1677"/>
      <c r="L95" s="1677"/>
      <c r="M95" s="1677"/>
      <c r="N95" s="1677"/>
      <c r="O95" s="1677"/>
      <c r="P95" s="1677"/>
      <c r="Q95" s="1677"/>
      <c r="R95" s="1677"/>
      <c r="S95" s="1677"/>
      <c r="T95" s="1677"/>
      <c r="U95" s="1677"/>
      <c r="V95" s="1677"/>
      <c r="W95" s="1677"/>
      <c r="X95" s="1677"/>
      <c r="Y95" s="1677"/>
      <c r="Z95" s="1677"/>
      <c r="AA95" s="1677"/>
      <c r="AB95" s="1677"/>
      <c r="AC95" s="1677"/>
      <c r="AD95" s="1677"/>
      <c r="AE95" s="1677"/>
      <c r="AF95" s="1677"/>
      <c r="AG95" s="1682"/>
      <c r="AH95" s="1683" t="s">
        <v>2204</v>
      </c>
      <c r="AI95" s="1684"/>
      <c r="AJ95" s="1684"/>
      <c r="AK95" s="1685"/>
      <c r="AL95" s="263"/>
      <c r="AM95" s="241"/>
    </row>
    <row r="96" spans="1:39" ht="15" customHeight="1">
      <c r="A96" s="174"/>
      <c r="B96" s="1676" t="s">
        <v>2136</v>
      </c>
      <c r="C96" s="1677"/>
      <c r="D96" s="1677"/>
      <c r="E96" s="1677"/>
      <c r="F96" s="1677"/>
      <c r="G96" s="1677"/>
      <c r="H96" s="1677"/>
      <c r="I96" s="1677"/>
      <c r="J96" s="1677"/>
      <c r="K96" s="1677"/>
      <c r="L96" s="1677"/>
      <c r="M96" s="1677"/>
      <c r="N96" s="1677"/>
      <c r="O96" s="1677"/>
      <c r="P96" s="1677"/>
      <c r="Q96" s="1677"/>
      <c r="R96" s="1677"/>
      <c r="S96" s="1677"/>
      <c r="T96" s="1677"/>
      <c r="U96" s="1677"/>
      <c r="V96" s="1677"/>
      <c r="W96" s="1677"/>
      <c r="X96" s="1677"/>
      <c r="Y96" s="1677"/>
      <c r="Z96" s="1677"/>
      <c r="AA96" s="1677"/>
      <c r="AB96" s="1677"/>
      <c r="AC96" s="1677"/>
      <c r="AD96" s="1677"/>
      <c r="AE96" s="1677"/>
      <c r="AF96" s="1677"/>
      <c r="AG96" s="1682"/>
      <c r="AH96" s="1683" t="s">
        <v>2205</v>
      </c>
      <c r="AI96" s="1684"/>
      <c r="AJ96" s="1684"/>
      <c r="AK96" s="1685"/>
      <c r="AL96" s="263"/>
      <c r="AM96" s="241"/>
    </row>
    <row r="97" spans="1:39" ht="15" customHeight="1">
      <c r="A97" s="174"/>
      <c r="B97" s="1676" t="s">
        <v>2137</v>
      </c>
      <c r="C97" s="1677"/>
      <c r="D97" s="1677"/>
      <c r="E97" s="1677"/>
      <c r="F97" s="1677"/>
      <c r="G97" s="1677"/>
      <c r="H97" s="1677"/>
      <c r="I97" s="1677"/>
      <c r="J97" s="1677"/>
      <c r="K97" s="1677"/>
      <c r="L97" s="1677"/>
      <c r="M97" s="1677"/>
      <c r="N97" s="1677"/>
      <c r="O97" s="1677"/>
      <c r="P97" s="1677"/>
      <c r="Q97" s="1677"/>
      <c r="R97" s="1677"/>
      <c r="S97" s="1677"/>
      <c r="T97" s="1677"/>
      <c r="U97" s="1677"/>
      <c r="V97" s="1677"/>
      <c r="W97" s="1677"/>
      <c r="X97" s="1677"/>
      <c r="Y97" s="1677"/>
      <c r="Z97" s="1677"/>
      <c r="AA97" s="1677"/>
      <c r="AB97" s="1677"/>
      <c r="AC97" s="1677"/>
      <c r="AD97" s="1677"/>
      <c r="AE97" s="1677"/>
      <c r="AF97" s="1677"/>
      <c r="AG97" s="1682"/>
      <c r="AH97" s="1683" t="s">
        <v>2206</v>
      </c>
      <c r="AI97" s="1684"/>
      <c r="AJ97" s="1684"/>
      <c r="AK97" s="1685"/>
      <c r="AL97" s="263"/>
      <c r="AM97" s="241"/>
    </row>
    <row r="98" spans="1:39" ht="15" customHeight="1">
      <c r="A98" s="174"/>
      <c r="B98" s="1676" t="s">
        <v>2208</v>
      </c>
      <c r="C98" s="1677"/>
      <c r="D98" s="1677"/>
      <c r="E98" s="1677"/>
      <c r="F98" s="1677"/>
      <c r="G98" s="1677"/>
      <c r="H98" s="1677"/>
      <c r="I98" s="1677"/>
      <c r="J98" s="1677"/>
      <c r="K98" s="1677"/>
      <c r="L98" s="1677"/>
      <c r="M98" s="1677"/>
      <c r="N98" s="1677"/>
      <c r="O98" s="1677"/>
      <c r="P98" s="1677"/>
      <c r="Q98" s="1677"/>
      <c r="R98" s="1677"/>
      <c r="S98" s="1677"/>
      <c r="T98" s="1677"/>
      <c r="U98" s="1677"/>
      <c r="V98" s="1677"/>
      <c r="W98" s="1677"/>
      <c r="X98" s="1677"/>
      <c r="Y98" s="1677"/>
      <c r="Z98" s="1677"/>
      <c r="AA98" s="1677"/>
      <c r="AB98" s="1677"/>
      <c r="AC98" s="1677"/>
      <c r="AD98" s="1677"/>
      <c r="AE98" s="1677"/>
      <c r="AF98" s="1677"/>
      <c r="AG98" s="1682"/>
      <c r="AH98" s="1683" t="s">
        <v>2207</v>
      </c>
      <c r="AI98" s="1684"/>
      <c r="AJ98" s="1684"/>
      <c r="AK98" s="1685"/>
      <c r="AL98" s="263"/>
      <c r="AM98" s="241"/>
    </row>
    <row r="99" spans="1:39" ht="15" customHeight="1">
      <c r="A99" s="174"/>
      <c r="B99" s="1676" t="s">
        <v>2138</v>
      </c>
      <c r="C99" s="1677"/>
      <c r="D99" s="1677"/>
      <c r="E99" s="1677"/>
      <c r="F99" s="1677"/>
      <c r="G99" s="1677"/>
      <c r="H99" s="1677"/>
      <c r="I99" s="1677"/>
      <c r="J99" s="1677"/>
      <c r="K99" s="1677"/>
      <c r="L99" s="1677"/>
      <c r="M99" s="1677"/>
      <c r="N99" s="1677"/>
      <c r="O99" s="1677"/>
      <c r="P99" s="1677"/>
      <c r="Q99" s="1677"/>
      <c r="R99" s="1677"/>
      <c r="S99" s="1677"/>
      <c r="T99" s="1677"/>
      <c r="U99" s="1677"/>
      <c r="V99" s="1677"/>
      <c r="W99" s="1677"/>
      <c r="X99" s="1677"/>
      <c r="Y99" s="1677"/>
      <c r="Z99" s="1677"/>
      <c r="AA99" s="1677"/>
      <c r="AB99" s="1677"/>
      <c r="AC99" s="1677"/>
      <c r="AD99" s="1677"/>
      <c r="AE99" s="1677"/>
      <c r="AF99" s="1677"/>
      <c r="AG99" s="1682"/>
      <c r="AH99" s="1683" t="s">
        <v>2209</v>
      </c>
      <c r="AI99" s="1684"/>
      <c r="AJ99" s="1684"/>
      <c r="AK99" s="1685"/>
      <c r="AL99" s="263"/>
      <c r="AM99" s="241"/>
    </row>
    <row r="100" spans="1:39" ht="15" customHeight="1">
      <c r="A100" s="174"/>
      <c r="B100" s="1676" t="s">
        <v>2139</v>
      </c>
      <c r="C100" s="1677"/>
      <c r="D100" s="1677"/>
      <c r="E100" s="1677"/>
      <c r="F100" s="1677"/>
      <c r="G100" s="1677"/>
      <c r="H100" s="1677"/>
      <c r="I100" s="1677"/>
      <c r="J100" s="1677"/>
      <c r="K100" s="1677"/>
      <c r="L100" s="1677"/>
      <c r="M100" s="1677"/>
      <c r="N100" s="1677"/>
      <c r="O100" s="1677"/>
      <c r="P100" s="1677"/>
      <c r="Q100" s="1677"/>
      <c r="R100" s="1677"/>
      <c r="S100" s="1677"/>
      <c r="T100" s="1677"/>
      <c r="U100" s="1677"/>
      <c r="V100" s="1677"/>
      <c r="W100" s="1677"/>
      <c r="X100" s="1677"/>
      <c r="Y100" s="1677"/>
      <c r="Z100" s="1677"/>
      <c r="AA100" s="1677"/>
      <c r="AB100" s="1677"/>
      <c r="AC100" s="1677"/>
      <c r="AD100" s="1677"/>
      <c r="AE100" s="1677"/>
      <c r="AF100" s="1677"/>
      <c r="AG100" s="1682"/>
      <c r="AH100" s="1683" t="s">
        <v>2210</v>
      </c>
      <c r="AI100" s="1684"/>
      <c r="AJ100" s="1684"/>
      <c r="AK100" s="1685"/>
      <c r="AL100" s="263"/>
      <c r="AM100" s="241"/>
    </row>
    <row r="101" spans="1:39" ht="15" customHeight="1">
      <c r="A101" s="174"/>
      <c r="B101" s="1676" t="s">
        <v>2140</v>
      </c>
      <c r="C101" s="1677"/>
      <c r="D101" s="1677"/>
      <c r="E101" s="1677"/>
      <c r="F101" s="1677"/>
      <c r="G101" s="1677"/>
      <c r="H101" s="1677"/>
      <c r="I101" s="1677"/>
      <c r="J101" s="1677"/>
      <c r="K101" s="1677"/>
      <c r="L101" s="1677"/>
      <c r="M101" s="1677"/>
      <c r="N101" s="1677"/>
      <c r="O101" s="1677"/>
      <c r="P101" s="1677"/>
      <c r="Q101" s="1677"/>
      <c r="R101" s="1677"/>
      <c r="S101" s="1677"/>
      <c r="T101" s="1677"/>
      <c r="U101" s="1677"/>
      <c r="V101" s="1677"/>
      <c r="W101" s="1677"/>
      <c r="X101" s="1677"/>
      <c r="Y101" s="1677"/>
      <c r="Z101" s="1677"/>
      <c r="AA101" s="1677"/>
      <c r="AB101" s="1677"/>
      <c r="AC101" s="1677"/>
      <c r="AD101" s="1677"/>
      <c r="AE101" s="1677"/>
      <c r="AF101" s="1677"/>
      <c r="AG101" s="1682"/>
      <c r="AH101" s="1683" t="s">
        <v>2211</v>
      </c>
      <c r="AI101" s="1684"/>
      <c r="AJ101" s="1684"/>
      <c r="AK101" s="1685"/>
      <c r="AL101" s="263"/>
      <c r="AM101" s="241"/>
    </row>
    <row r="102" spans="1:39" ht="15" customHeight="1">
      <c r="A102" s="174"/>
      <c r="B102" s="1676" t="s">
        <v>2141</v>
      </c>
      <c r="C102" s="1677"/>
      <c r="D102" s="1677"/>
      <c r="E102" s="1677"/>
      <c r="F102" s="1677"/>
      <c r="G102" s="1677"/>
      <c r="H102" s="1677"/>
      <c r="I102" s="1677"/>
      <c r="J102" s="1677"/>
      <c r="K102" s="1677"/>
      <c r="L102" s="1677"/>
      <c r="M102" s="1677"/>
      <c r="N102" s="1677"/>
      <c r="O102" s="1677"/>
      <c r="P102" s="1677"/>
      <c r="Q102" s="1677"/>
      <c r="R102" s="1677"/>
      <c r="S102" s="1677"/>
      <c r="T102" s="1677"/>
      <c r="U102" s="1677"/>
      <c r="V102" s="1677"/>
      <c r="W102" s="1677"/>
      <c r="X102" s="1677"/>
      <c r="Y102" s="1677"/>
      <c r="Z102" s="1677"/>
      <c r="AA102" s="1677"/>
      <c r="AB102" s="1677"/>
      <c r="AC102" s="1677"/>
      <c r="AD102" s="1677"/>
      <c r="AE102" s="1677"/>
      <c r="AF102" s="1677"/>
      <c r="AG102" s="1682"/>
      <c r="AH102" s="1683" t="s">
        <v>2212</v>
      </c>
      <c r="AI102" s="1684"/>
      <c r="AJ102" s="1684"/>
      <c r="AK102" s="1685"/>
      <c r="AL102" s="263"/>
      <c r="AM102" s="241"/>
    </row>
    <row r="103" spans="1:39" ht="15" customHeight="1">
      <c r="A103" s="174"/>
      <c r="B103" s="1676" t="s">
        <v>2142</v>
      </c>
      <c r="C103" s="1677"/>
      <c r="D103" s="1677"/>
      <c r="E103" s="1677"/>
      <c r="F103" s="1677"/>
      <c r="G103" s="1677"/>
      <c r="H103" s="1677"/>
      <c r="I103" s="1677"/>
      <c r="J103" s="1677"/>
      <c r="K103" s="1677"/>
      <c r="L103" s="1677"/>
      <c r="M103" s="1677"/>
      <c r="N103" s="1677"/>
      <c r="O103" s="1677"/>
      <c r="P103" s="1677"/>
      <c r="Q103" s="1677"/>
      <c r="R103" s="1677"/>
      <c r="S103" s="1677"/>
      <c r="T103" s="1677"/>
      <c r="U103" s="1677"/>
      <c r="V103" s="1677"/>
      <c r="W103" s="1677"/>
      <c r="X103" s="1677"/>
      <c r="Y103" s="1677"/>
      <c r="Z103" s="1677"/>
      <c r="AA103" s="1677"/>
      <c r="AB103" s="1677"/>
      <c r="AC103" s="1677"/>
      <c r="AD103" s="1677"/>
      <c r="AE103" s="1677"/>
      <c r="AF103" s="1677"/>
      <c r="AG103" s="1682"/>
      <c r="AH103" s="1683" t="s">
        <v>2213</v>
      </c>
      <c r="AI103" s="1684"/>
      <c r="AJ103" s="1684"/>
      <c r="AK103" s="1685"/>
      <c r="AL103" s="263"/>
      <c r="AM103" s="241"/>
    </row>
    <row r="104" spans="1:39" ht="15" customHeight="1">
      <c r="A104" s="174"/>
      <c r="B104" s="1676" t="s">
        <v>2143</v>
      </c>
      <c r="C104" s="1677"/>
      <c r="D104" s="1677"/>
      <c r="E104" s="1677"/>
      <c r="F104" s="1677"/>
      <c r="G104" s="1677"/>
      <c r="H104" s="1677"/>
      <c r="I104" s="1677"/>
      <c r="J104" s="1677"/>
      <c r="K104" s="1677"/>
      <c r="L104" s="1677"/>
      <c r="M104" s="1677"/>
      <c r="N104" s="1677"/>
      <c r="O104" s="1677"/>
      <c r="P104" s="1677"/>
      <c r="Q104" s="1677"/>
      <c r="R104" s="1677"/>
      <c r="S104" s="1677"/>
      <c r="T104" s="1677"/>
      <c r="U104" s="1677"/>
      <c r="V104" s="1677"/>
      <c r="W104" s="1677"/>
      <c r="X104" s="1677"/>
      <c r="Y104" s="1677"/>
      <c r="Z104" s="1677"/>
      <c r="AA104" s="1677"/>
      <c r="AB104" s="1677"/>
      <c r="AC104" s="1677"/>
      <c r="AD104" s="1677"/>
      <c r="AE104" s="1677"/>
      <c r="AF104" s="1677"/>
      <c r="AG104" s="1682"/>
      <c r="AH104" s="1683" t="s">
        <v>2214</v>
      </c>
      <c r="AI104" s="1684"/>
      <c r="AJ104" s="1684"/>
      <c r="AK104" s="1685"/>
      <c r="AL104" s="263"/>
      <c r="AM104" s="241"/>
    </row>
    <row r="105" spans="1:39" ht="30" customHeight="1">
      <c r="A105" s="174"/>
      <c r="B105" s="1676" t="s">
        <v>2144</v>
      </c>
      <c r="C105" s="1677"/>
      <c r="D105" s="1677"/>
      <c r="E105" s="1677"/>
      <c r="F105" s="1677"/>
      <c r="G105" s="1677"/>
      <c r="H105" s="1677"/>
      <c r="I105" s="1677"/>
      <c r="J105" s="1677"/>
      <c r="K105" s="1677"/>
      <c r="L105" s="1677"/>
      <c r="M105" s="1677"/>
      <c r="N105" s="1677"/>
      <c r="O105" s="1677"/>
      <c r="P105" s="1677"/>
      <c r="Q105" s="1677"/>
      <c r="R105" s="1677"/>
      <c r="S105" s="1677"/>
      <c r="T105" s="1677"/>
      <c r="U105" s="1677"/>
      <c r="V105" s="1677"/>
      <c r="W105" s="1677"/>
      <c r="X105" s="1677"/>
      <c r="Y105" s="1677"/>
      <c r="Z105" s="1677"/>
      <c r="AA105" s="1677"/>
      <c r="AB105" s="1677"/>
      <c r="AC105" s="1677"/>
      <c r="AD105" s="1677"/>
      <c r="AE105" s="1677"/>
      <c r="AF105" s="1677"/>
      <c r="AG105" s="1682"/>
      <c r="AH105" s="1683" t="s">
        <v>2215</v>
      </c>
      <c r="AI105" s="1684"/>
      <c r="AJ105" s="1684"/>
      <c r="AK105" s="1685"/>
      <c r="AL105" s="263"/>
      <c r="AM105" s="241"/>
    </row>
    <row r="106" spans="1:39" ht="15" customHeight="1">
      <c r="A106" s="174"/>
      <c r="B106" s="1676" t="s">
        <v>2145</v>
      </c>
      <c r="C106" s="1677"/>
      <c r="D106" s="1677"/>
      <c r="E106" s="1677"/>
      <c r="F106" s="1677"/>
      <c r="G106" s="1677"/>
      <c r="H106" s="1677"/>
      <c r="I106" s="1677"/>
      <c r="J106" s="1677"/>
      <c r="K106" s="1677"/>
      <c r="L106" s="1677"/>
      <c r="M106" s="1677"/>
      <c r="N106" s="1677"/>
      <c r="O106" s="1677"/>
      <c r="P106" s="1677"/>
      <c r="Q106" s="1677"/>
      <c r="R106" s="1677"/>
      <c r="S106" s="1677"/>
      <c r="T106" s="1677"/>
      <c r="U106" s="1677"/>
      <c r="V106" s="1677"/>
      <c r="W106" s="1677"/>
      <c r="X106" s="1677"/>
      <c r="Y106" s="1677"/>
      <c r="Z106" s="1677"/>
      <c r="AA106" s="1677"/>
      <c r="AB106" s="1677"/>
      <c r="AC106" s="1677"/>
      <c r="AD106" s="1677"/>
      <c r="AE106" s="1677"/>
      <c r="AF106" s="1677"/>
      <c r="AG106" s="1682"/>
      <c r="AH106" s="1683" t="s">
        <v>2216</v>
      </c>
      <c r="AI106" s="1684"/>
      <c r="AJ106" s="1684"/>
      <c r="AK106" s="1685"/>
      <c r="AL106" s="263"/>
      <c r="AM106" s="241"/>
    </row>
    <row r="107" spans="1:39" ht="15" customHeight="1">
      <c r="A107" s="174"/>
      <c r="B107" s="1676" t="s">
        <v>2146</v>
      </c>
      <c r="C107" s="1677"/>
      <c r="D107" s="1677"/>
      <c r="E107" s="1677"/>
      <c r="F107" s="1677"/>
      <c r="G107" s="1677"/>
      <c r="H107" s="1677"/>
      <c r="I107" s="1677"/>
      <c r="J107" s="1677"/>
      <c r="K107" s="1677"/>
      <c r="L107" s="1677"/>
      <c r="M107" s="1677"/>
      <c r="N107" s="1677"/>
      <c r="O107" s="1677"/>
      <c r="P107" s="1677"/>
      <c r="Q107" s="1677"/>
      <c r="R107" s="1677"/>
      <c r="S107" s="1677"/>
      <c r="T107" s="1677"/>
      <c r="U107" s="1677"/>
      <c r="V107" s="1677"/>
      <c r="W107" s="1677"/>
      <c r="X107" s="1677"/>
      <c r="Y107" s="1677"/>
      <c r="Z107" s="1677"/>
      <c r="AA107" s="1677"/>
      <c r="AB107" s="1677"/>
      <c r="AC107" s="1677"/>
      <c r="AD107" s="1677"/>
      <c r="AE107" s="1677"/>
      <c r="AF107" s="1677"/>
      <c r="AG107" s="1682"/>
      <c r="AH107" s="1683" t="s">
        <v>2217</v>
      </c>
      <c r="AI107" s="1684"/>
      <c r="AJ107" s="1684"/>
      <c r="AK107" s="1685"/>
      <c r="AL107" s="263"/>
      <c r="AM107" s="241"/>
    </row>
    <row r="108" spans="1:39" ht="15" customHeight="1">
      <c r="A108" s="174"/>
      <c r="B108" s="1676" t="s">
        <v>2147</v>
      </c>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82"/>
      <c r="AH108" s="1683" t="s">
        <v>2218</v>
      </c>
      <c r="AI108" s="1684"/>
      <c r="AJ108" s="1684"/>
      <c r="AK108" s="1685"/>
      <c r="AL108" s="263"/>
      <c r="AM108" s="241"/>
    </row>
    <row r="109" spans="1:39" ht="15" customHeight="1">
      <c r="A109" s="174"/>
      <c r="B109" s="1676" t="s">
        <v>2148</v>
      </c>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82"/>
      <c r="AH109" s="1683" t="s">
        <v>2219</v>
      </c>
      <c r="AI109" s="1684"/>
      <c r="AJ109" s="1684"/>
      <c r="AK109" s="1685"/>
      <c r="AL109" s="263"/>
      <c r="AM109" s="241"/>
    </row>
    <row r="110" spans="1:39" ht="15" customHeight="1">
      <c r="A110" s="174"/>
      <c r="B110" s="1676" t="s">
        <v>2149</v>
      </c>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82"/>
      <c r="AH110" s="1683" t="s">
        <v>2220</v>
      </c>
      <c r="AI110" s="1684"/>
      <c r="AJ110" s="1684"/>
      <c r="AK110" s="1685"/>
      <c r="AL110" s="263"/>
      <c r="AM110" s="241"/>
    </row>
    <row r="111" spans="1:39" ht="45" customHeight="1">
      <c r="A111" s="174"/>
      <c r="B111" s="1676" t="s">
        <v>2327</v>
      </c>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82"/>
      <c r="AH111" s="1683" t="s">
        <v>2221</v>
      </c>
      <c r="AI111" s="1684"/>
      <c r="AJ111" s="1684"/>
      <c r="AK111" s="1685"/>
      <c r="AL111" s="263"/>
      <c r="AM111" s="241"/>
    </row>
    <row r="112" spans="1:39" ht="30" customHeight="1">
      <c r="A112" s="174"/>
      <c r="B112" s="1676" t="s">
        <v>2328</v>
      </c>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82"/>
      <c r="AH112" s="1683" t="s">
        <v>2222</v>
      </c>
      <c r="AI112" s="1684"/>
      <c r="AJ112" s="1684"/>
      <c r="AK112" s="1685"/>
      <c r="AL112" s="263"/>
      <c r="AM112" s="241"/>
    </row>
    <row r="113" spans="1:39" ht="15" customHeight="1">
      <c r="A113" s="174"/>
      <c r="B113" s="1676" t="s">
        <v>2150</v>
      </c>
      <c r="C113" s="1677"/>
      <c r="D113" s="1677"/>
      <c r="E113" s="1677"/>
      <c r="F113" s="1677"/>
      <c r="G113" s="1677"/>
      <c r="H113" s="1677"/>
      <c r="I113" s="1677"/>
      <c r="J113" s="1677"/>
      <c r="K113" s="1677"/>
      <c r="L113" s="1677"/>
      <c r="M113" s="1677"/>
      <c r="N113" s="1677"/>
      <c r="O113" s="1677"/>
      <c r="P113" s="1677"/>
      <c r="Q113" s="1677"/>
      <c r="R113" s="1677"/>
      <c r="S113" s="1677"/>
      <c r="T113" s="1677"/>
      <c r="U113" s="1677"/>
      <c r="V113" s="1677"/>
      <c r="W113" s="1677"/>
      <c r="X113" s="1677"/>
      <c r="Y113" s="1677"/>
      <c r="Z113" s="1677"/>
      <c r="AA113" s="1677"/>
      <c r="AB113" s="1677"/>
      <c r="AC113" s="1677"/>
      <c r="AD113" s="1677"/>
      <c r="AE113" s="1677"/>
      <c r="AF113" s="1677"/>
      <c r="AG113" s="1682"/>
      <c r="AH113" s="1683" t="s">
        <v>2223</v>
      </c>
      <c r="AI113" s="1684"/>
      <c r="AJ113" s="1684"/>
      <c r="AK113" s="1685"/>
      <c r="AL113" s="263"/>
      <c r="AM113" s="241"/>
    </row>
    <row r="114" spans="1:39" ht="120" customHeight="1">
      <c r="A114" s="174"/>
      <c r="B114" s="1676" t="s">
        <v>2326</v>
      </c>
      <c r="C114" s="1677"/>
      <c r="D114" s="1677"/>
      <c r="E114" s="1677"/>
      <c r="F114" s="1677"/>
      <c r="G114" s="1677"/>
      <c r="H114" s="1677"/>
      <c r="I114" s="1677"/>
      <c r="J114" s="1677"/>
      <c r="K114" s="1677"/>
      <c r="L114" s="1677"/>
      <c r="M114" s="1677"/>
      <c r="N114" s="1677"/>
      <c r="O114" s="1677"/>
      <c r="P114" s="1677"/>
      <c r="Q114" s="1677"/>
      <c r="R114" s="1677"/>
      <c r="S114" s="1677"/>
      <c r="T114" s="1677"/>
      <c r="U114" s="1677"/>
      <c r="V114" s="1677"/>
      <c r="W114" s="1677"/>
      <c r="X114" s="1677"/>
      <c r="Y114" s="1677"/>
      <c r="Z114" s="1677"/>
      <c r="AA114" s="1677"/>
      <c r="AB114" s="1677"/>
      <c r="AC114" s="1677"/>
      <c r="AD114" s="1677"/>
      <c r="AE114" s="1677"/>
      <c r="AF114" s="1677"/>
      <c r="AG114" s="1682"/>
      <c r="AH114" s="1683" t="s">
        <v>2224</v>
      </c>
      <c r="AI114" s="1684"/>
      <c r="AJ114" s="1684"/>
      <c r="AK114" s="1685"/>
      <c r="AL114" s="263"/>
      <c r="AM114" s="241"/>
    </row>
    <row r="115" spans="1:39" ht="30" customHeight="1">
      <c r="A115" s="174"/>
      <c r="B115" s="1676" t="s">
        <v>2151</v>
      </c>
      <c r="C115" s="1677"/>
      <c r="D115" s="1677"/>
      <c r="E115" s="1677"/>
      <c r="F115" s="1677"/>
      <c r="G115" s="1677"/>
      <c r="H115" s="1677"/>
      <c r="I115" s="1677"/>
      <c r="J115" s="1677"/>
      <c r="K115" s="1677"/>
      <c r="L115" s="1677"/>
      <c r="M115" s="1677"/>
      <c r="N115" s="1677"/>
      <c r="O115" s="1677"/>
      <c r="P115" s="1677"/>
      <c r="Q115" s="1677"/>
      <c r="R115" s="1677"/>
      <c r="S115" s="1677"/>
      <c r="T115" s="1677"/>
      <c r="U115" s="1677"/>
      <c r="V115" s="1677"/>
      <c r="W115" s="1677"/>
      <c r="X115" s="1677"/>
      <c r="Y115" s="1677"/>
      <c r="Z115" s="1677"/>
      <c r="AA115" s="1677"/>
      <c r="AB115" s="1677"/>
      <c r="AC115" s="1677"/>
      <c r="AD115" s="1677"/>
      <c r="AE115" s="1677"/>
      <c r="AF115" s="1677"/>
      <c r="AG115" s="1682"/>
      <c r="AH115" s="1683" t="s">
        <v>2225</v>
      </c>
      <c r="AI115" s="1684"/>
      <c r="AJ115" s="1684"/>
      <c r="AK115" s="1685"/>
      <c r="AL115" s="263"/>
      <c r="AM115" s="241"/>
    </row>
    <row r="116" spans="1:39" ht="15" customHeight="1">
      <c r="A116" s="174"/>
      <c r="B116" s="1676" t="s">
        <v>2152</v>
      </c>
      <c r="C116" s="1677"/>
      <c r="D116" s="1677"/>
      <c r="E116" s="1677"/>
      <c r="F116" s="1677"/>
      <c r="G116" s="1677"/>
      <c r="H116" s="1677"/>
      <c r="I116" s="1677"/>
      <c r="J116" s="1677"/>
      <c r="K116" s="1677"/>
      <c r="L116" s="1677"/>
      <c r="M116" s="1677"/>
      <c r="N116" s="1677"/>
      <c r="O116" s="1677"/>
      <c r="P116" s="1677"/>
      <c r="Q116" s="1677"/>
      <c r="R116" s="1677"/>
      <c r="S116" s="1677"/>
      <c r="T116" s="1677"/>
      <c r="U116" s="1677"/>
      <c r="V116" s="1677"/>
      <c r="W116" s="1677"/>
      <c r="X116" s="1677"/>
      <c r="Y116" s="1677"/>
      <c r="Z116" s="1677"/>
      <c r="AA116" s="1677"/>
      <c r="AB116" s="1677"/>
      <c r="AC116" s="1677"/>
      <c r="AD116" s="1677"/>
      <c r="AE116" s="1677"/>
      <c r="AF116" s="1677"/>
      <c r="AG116" s="1682"/>
      <c r="AH116" s="1683" t="s">
        <v>2226</v>
      </c>
      <c r="AI116" s="1684"/>
      <c r="AJ116" s="1684"/>
      <c r="AK116" s="1685"/>
      <c r="AL116" s="263"/>
      <c r="AM116" s="241"/>
    </row>
    <row r="117" spans="1:39" ht="15" customHeight="1">
      <c r="A117" s="174"/>
      <c r="B117" s="1676" t="s">
        <v>2153</v>
      </c>
      <c r="C117" s="1677"/>
      <c r="D117" s="1677"/>
      <c r="E117" s="1677"/>
      <c r="F117" s="1677"/>
      <c r="G117" s="1677"/>
      <c r="H117" s="1677"/>
      <c r="I117" s="1677"/>
      <c r="J117" s="1677"/>
      <c r="K117" s="1677"/>
      <c r="L117" s="1677"/>
      <c r="M117" s="1677"/>
      <c r="N117" s="1677"/>
      <c r="O117" s="1677"/>
      <c r="P117" s="1677"/>
      <c r="Q117" s="1677"/>
      <c r="R117" s="1677"/>
      <c r="S117" s="1677"/>
      <c r="T117" s="1677"/>
      <c r="U117" s="1677"/>
      <c r="V117" s="1677"/>
      <c r="W117" s="1677"/>
      <c r="X117" s="1677"/>
      <c r="Y117" s="1677"/>
      <c r="Z117" s="1677"/>
      <c r="AA117" s="1677"/>
      <c r="AB117" s="1677"/>
      <c r="AC117" s="1677"/>
      <c r="AD117" s="1677"/>
      <c r="AE117" s="1677"/>
      <c r="AF117" s="1677"/>
      <c r="AG117" s="1682"/>
      <c r="AH117" s="1683" t="s">
        <v>2227</v>
      </c>
      <c r="AI117" s="1684"/>
      <c r="AJ117" s="1684"/>
      <c r="AK117" s="1685"/>
      <c r="AL117" s="263"/>
      <c r="AM117" s="241"/>
    </row>
    <row r="118" spans="1:39" ht="15" customHeight="1">
      <c r="A118" s="174"/>
      <c r="B118" s="1676" t="s">
        <v>2154</v>
      </c>
      <c r="C118" s="1677"/>
      <c r="D118" s="1677"/>
      <c r="E118" s="1677"/>
      <c r="F118" s="1677"/>
      <c r="G118" s="1677"/>
      <c r="H118" s="1677"/>
      <c r="I118" s="1677"/>
      <c r="J118" s="1677"/>
      <c r="K118" s="1677"/>
      <c r="L118" s="1677"/>
      <c r="M118" s="1677"/>
      <c r="N118" s="1677"/>
      <c r="O118" s="1677"/>
      <c r="P118" s="1677"/>
      <c r="Q118" s="1677"/>
      <c r="R118" s="1677"/>
      <c r="S118" s="1677"/>
      <c r="T118" s="1677"/>
      <c r="U118" s="1677"/>
      <c r="V118" s="1677"/>
      <c r="W118" s="1677"/>
      <c r="X118" s="1677"/>
      <c r="Y118" s="1677"/>
      <c r="Z118" s="1677"/>
      <c r="AA118" s="1677"/>
      <c r="AB118" s="1677"/>
      <c r="AC118" s="1677"/>
      <c r="AD118" s="1677"/>
      <c r="AE118" s="1677"/>
      <c r="AF118" s="1677"/>
      <c r="AG118" s="1682"/>
      <c r="AH118" s="1683" t="s">
        <v>2228</v>
      </c>
      <c r="AI118" s="1684"/>
      <c r="AJ118" s="1684"/>
      <c r="AK118" s="1685"/>
      <c r="AL118" s="263"/>
      <c r="AM118" s="241"/>
    </row>
    <row r="119" spans="1:39" ht="15" customHeight="1">
      <c r="A119" s="174"/>
      <c r="B119" s="1676" t="s">
        <v>2155</v>
      </c>
      <c r="C119" s="1677"/>
      <c r="D119" s="1677"/>
      <c r="E119" s="1677"/>
      <c r="F119" s="1677"/>
      <c r="G119" s="1677"/>
      <c r="H119" s="1677"/>
      <c r="I119" s="1677"/>
      <c r="J119" s="1677"/>
      <c r="K119" s="1677"/>
      <c r="L119" s="1677"/>
      <c r="M119" s="1677"/>
      <c r="N119" s="1677"/>
      <c r="O119" s="1677"/>
      <c r="P119" s="1677"/>
      <c r="Q119" s="1677"/>
      <c r="R119" s="1677"/>
      <c r="S119" s="1677"/>
      <c r="T119" s="1677"/>
      <c r="U119" s="1677"/>
      <c r="V119" s="1677"/>
      <c r="W119" s="1677"/>
      <c r="X119" s="1677"/>
      <c r="Y119" s="1677"/>
      <c r="Z119" s="1677"/>
      <c r="AA119" s="1677"/>
      <c r="AB119" s="1677"/>
      <c r="AC119" s="1677"/>
      <c r="AD119" s="1677"/>
      <c r="AE119" s="1677"/>
      <c r="AF119" s="1677"/>
      <c r="AG119" s="1682"/>
      <c r="AH119" s="1683" t="s">
        <v>2229</v>
      </c>
      <c r="AI119" s="1684"/>
      <c r="AJ119" s="1684"/>
      <c r="AK119" s="1685"/>
      <c r="AL119" s="263"/>
      <c r="AM119" s="241"/>
    </row>
    <row r="120" spans="1:39" ht="15" customHeight="1">
      <c r="A120" s="174"/>
      <c r="B120" s="1676" t="s">
        <v>2156</v>
      </c>
      <c r="C120" s="1677"/>
      <c r="D120" s="1677"/>
      <c r="E120" s="1677"/>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82"/>
      <c r="AH120" s="1683" t="s">
        <v>2230</v>
      </c>
      <c r="AI120" s="1684"/>
      <c r="AJ120" s="1684"/>
      <c r="AK120" s="1685"/>
      <c r="AL120" s="263"/>
      <c r="AM120" s="241"/>
    </row>
    <row r="121" spans="1:39" ht="15" customHeight="1">
      <c r="A121" s="174"/>
      <c r="B121" s="1676" t="s">
        <v>2157</v>
      </c>
      <c r="C121" s="1677"/>
      <c r="D121" s="1677"/>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82"/>
      <c r="AH121" s="1683" t="s">
        <v>2231</v>
      </c>
      <c r="AI121" s="1684"/>
      <c r="AJ121" s="1684"/>
      <c r="AK121" s="1685"/>
      <c r="AL121" s="263"/>
      <c r="AM121" s="241"/>
    </row>
    <row r="122" spans="1:39" ht="15" customHeight="1">
      <c r="A122" s="174"/>
      <c r="B122" s="1676" t="s">
        <v>2158</v>
      </c>
      <c r="C122" s="1677"/>
      <c r="D122" s="1677"/>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82"/>
      <c r="AH122" s="1683" t="s">
        <v>2232</v>
      </c>
      <c r="AI122" s="1684"/>
      <c r="AJ122" s="1684"/>
      <c r="AK122" s="1685"/>
      <c r="AL122" s="263"/>
      <c r="AM122" s="241"/>
    </row>
    <row r="123" spans="1:39" ht="15" customHeight="1">
      <c r="A123" s="174"/>
      <c r="B123" s="1676" t="s">
        <v>2159</v>
      </c>
      <c r="C123" s="1677"/>
      <c r="D123" s="1677"/>
      <c r="E123" s="1677"/>
      <c r="F123" s="1677"/>
      <c r="G123" s="1677"/>
      <c r="H123" s="1677"/>
      <c r="I123" s="1677"/>
      <c r="J123" s="1677"/>
      <c r="K123" s="1677"/>
      <c r="L123" s="1677"/>
      <c r="M123" s="1677"/>
      <c r="N123" s="1677"/>
      <c r="O123" s="1677"/>
      <c r="P123" s="1677"/>
      <c r="Q123" s="1677"/>
      <c r="R123" s="1677"/>
      <c r="S123" s="1677"/>
      <c r="T123" s="1677"/>
      <c r="U123" s="1677"/>
      <c r="V123" s="1677"/>
      <c r="W123" s="1677"/>
      <c r="X123" s="1677"/>
      <c r="Y123" s="1677"/>
      <c r="Z123" s="1677"/>
      <c r="AA123" s="1677"/>
      <c r="AB123" s="1677"/>
      <c r="AC123" s="1677"/>
      <c r="AD123" s="1677"/>
      <c r="AE123" s="1677"/>
      <c r="AF123" s="1677"/>
      <c r="AG123" s="1682"/>
      <c r="AH123" s="1683" t="s">
        <v>2233</v>
      </c>
      <c r="AI123" s="1684"/>
      <c r="AJ123" s="1684"/>
      <c r="AK123" s="1685"/>
      <c r="AL123" s="263"/>
      <c r="AM123" s="241"/>
    </row>
    <row r="124" spans="1:39" ht="15" customHeight="1">
      <c r="A124" s="174"/>
      <c r="B124" s="1676" t="s">
        <v>2160</v>
      </c>
      <c r="C124" s="1677"/>
      <c r="D124" s="1677"/>
      <c r="E124" s="1677"/>
      <c r="F124" s="1677"/>
      <c r="G124" s="1677"/>
      <c r="H124" s="1677"/>
      <c r="I124" s="1677"/>
      <c r="J124" s="1677"/>
      <c r="K124" s="1677"/>
      <c r="L124" s="1677"/>
      <c r="M124" s="1677"/>
      <c r="N124" s="1677"/>
      <c r="O124" s="1677"/>
      <c r="P124" s="1677"/>
      <c r="Q124" s="1677"/>
      <c r="R124" s="1677"/>
      <c r="S124" s="1677"/>
      <c r="T124" s="1677"/>
      <c r="U124" s="1677"/>
      <c r="V124" s="1677"/>
      <c r="W124" s="1677"/>
      <c r="X124" s="1677"/>
      <c r="Y124" s="1677"/>
      <c r="Z124" s="1677"/>
      <c r="AA124" s="1677"/>
      <c r="AB124" s="1677"/>
      <c r="AC124" s="1677"/>
      <c r="AD124" s="1677"/>
      <c r="AE124" s="1677"/>
      <c r="AF124" s="1677"/>
      <c r="AG124" s="1682"/>
      <c r="AH124" s="1683" t="s">
        <v>2234</v>
      </c>
      <c r="AI124" s="1684"/>
      <c r="AJ124" s="1684"/>
      <c r="AK124" s="1685"/>
      <c r="AL124" s="263"/>
      <c r="AM124" s="241"/>
    </row>
    <row r="125" spans="1:39" ht="15" customHeight="1">
      <c r="A125" s="174"/>
      <c r="B125" s="1676" t="s">
        <v>2161</v>
      </c>
      <c r="C125" s="1677"/>
      <c r="D125" s="1677"/>
      <c r="E125" s="1677"/>
      <c r="F125" s="1677"/>
      <c r="G125" s="1677"/>
      <c r="H125" s="1677"/>
      <c r="I125" s="1677"/>
      <c r="J125" s="1677"/>
      <c r="K125" s="1677"/>
      <c r="L125" s="1677"/>
      <c r="M125" s="1677"/>
      <c r="N125" s="1677"/>
      <c r="O125" s="1677"/>
      <c r="P125" s="1677"/>
      <c r="Q125" s="1677"/>
      <c r="R125" s="1677"/>
      <c r="S125" s="1677"/>
      <c r="T125" s="1677"/>
      <c r="U125" s="1677"/>
      <c r="V125" s="1677"/>
      <c r="W125" s="1677"/>
      <c r="X125" s="1677"/>
      <c r="Y125" s="1677"/>
      <c r="Z125" s="1677"/>
      <c r="AA125" s="1677"/>
      <c r="AB125" s="1677"/>
      <c r="AC125" s="1677"/>
      <c r="AD125" s="1677"/>
      <c r="AE125" s="1677"/>
      <c r="AF125" s="1677"/>
      <c r="AG125" s="1682"/>
      <c r="AH125" s="1683" t="s">
        <v>2235</v>
      </c>
      <c r="AI125" s="1684"/>
      <c r="AJ125" s="1684"/>
      <c r="AK125" s="1685"/>
      <c r="AL125" s="263"/>
      <c r="AM125" s="241"/>
    </row>
    <row r="126" spans="1:39" ht="15" customHeight="1">
      <c r="A126" s="174"/>
      <c r="B126" s="1676" t="s">
        <v>2162</v>
      </c>
      <c r="C126" s="1677"/>
      <c r="D126" s="1677"/>
      <c r="E126" s="1677"/>
      <c r="F126" s="1677"/>
      <c r="G126" s="1677"/>
      <c r="H126" s="1677"/>
      <c r="I126" s="1677"/>
      <c r="J126" s="1677"/>
      <c r="K126" s="1677"/>
      <c r="L126" s="1677"/>
      <c r="M126" s="1677"/>
      <c r="N126" s="1677"/>
      <c r="O126" s="1677"/>
      <c r="P126" s="1677"/>
      <c r="Q126" s="1677"/>
      <c r="R126" s="1677"/>
      <c r="S126" s="1677"/>
      <c r="T126" s="1677"/>
      <c r="U126" s="1677"/>
      <c r="V126" s="1677"/>
      <c r="W126" s="1677"/>
      <c r="X126" s="1677"/>
      <c r="Y126" s="1677"/>
      <c r="Z126" s="1677"/>
      <c r="AA126" s="1677"/>
      <c r="AB126" s="1677"/>
      <c r="AC126" s="1677"/>
      <c r="AD126" s="1677"/>
      <c r="AE126" s="1677"/>
      <c r="AF126" s="1677"/>
      <c r="AG126" s="1682"/>
      <c r="AH126" s="1683" t="s">
        <v>2236</v>
      </c>
      <c r="AI126" s="1684"/>
      <c r="AJ126" s="1684"/>
      <c r="AK126" s="1685"/>
      <c r="AL126" s="263"/>
      <c r="AM126" s="241"/>
    </row>
    <row r="127" spans="1:39" ht="15" customHeight="1">
      <c r="A127" s="174"/>
      <c r="B127" s="1676" t="s">
        <v>2163</v>
      </c>
      <c r="C127" s="1677"/>
      <c r="D127" s="1677"/>
      <c r="E127" s="1677"/>
      <c r="F127" s="1677"/>
      <c r="G127" s="1677"/>
      <c r="H127" s="1677"/>
      <c r="I127" s="1677"/>
      <c r="J127" s="1677"/>
      <c r="K127" s="1677"/>
      <c r="L127" s="1677"/>
      <c r="M127" s="1677"/>
      <c r="N127" s="1677"/>
      <c r="O127" s="1677"/>
      <c r="P127" s="1677"/>
      <c r="Q127" s="1677"/>
      <c r="R127" s="1677"/>
      <c r="S127" s="1677"/>
      <c r="T127" s="1677"/>
      <c r="U127" s="1677"/>
      <c r="V127" s="1677"/>
      <c r="W127" s="1677"/>
      <c r="X127" s="1677"/>
      <c r="Y127" s="1677"/>
      <c r="Z127" s="1677"/>
      <c r="AA127" s="1677"/>
      <c r="AB127" s="1677"/>
      <c r="AC127" s="1677"/>
      <c r="AD127" s="1677"/>
      <c r="AE127" s="1677"/>
      <c r="AF127" s="1677"/>
      <c r="AG127" s="1682"/>
      <c r="AH127" s="1683" t="s">
        <v>2237</v>
      </c>
      <c r="AI127" s="1684"/>
      <c r="AJ127" s="1684"/>
      <c r="AK127" s="1685"/>
      <c r="AL127" s="263"/>
      <c r="AM127" s="241"/>
    </row>
    <row r="128" spans="1:39" ht="15" customHeight="1">
      <c r="A128" s="174"/>
      <c r="B128" s="1676" t="s">
        <v>2164</v>
      </c>
      <c r="C128" s="1677"/>
      <c r="D128" s="1677"/>
      <c r="E128" s="1677"/>
      <c r="F128" s="1677"/>
      <c r="G128" s="1677"/>
      <c r="H128" s="1677"/>
      <c r="I128" s="1677"/>
      <c r="J128" s="1677"/>
      <c r="K128" s="1677"/>
      <c r="L128" s="1677"/>
      <c r="M128" s="1677"/>
      <c r="N128" s="1677"/>
      <c r="O128" s="1677"/>
      <c r="P128" s="1677"/>
      <c r="Q128" s="1677"/>
      <c r="R128" s="1677"/>
      <c r="S128" s="1677"/>
      <c r="T128" s="1677"/>
      <c r="U128" s="1677"/>
      <c r="V128" s="1677"/>
      <c r="W128" s="1677"/>
      <c r="X128" s="1677"/>
      <c r="Y128" s="1677"/>
      <c r="Z128" s="1677"/>
      <c r="AA128" s="1677"/>
      <c r="AB128" s="1677"/>
      <c r="AC128" s="1677"/>
      <c r="AD128" s="1677"/>
      <c r="AE128" s="1677"/>
      <c r="AF128" s="1677"/>
      <c r="AG128" s="1682"/>
      <c r="AH128" s="1683" t="s">
        <v>2238</v>
      </c>
      <c r="AI128" s="1684"/>
      <c r="AJ128" s="1684"/>
      <c r="AK128" s="1685"/>
      <c r="AL128" s="263"/>
      <c r="AM128" s="241"/>
    </row>
    <row r="129" spans="1:39" ht="15" customHeight="1">
      <c r="A129" s="174"/>
      <c r="B129" s="1676" t="s">
        <v>2165</v>
      </c>
      <c r="C129" s="1677"/>
      <c r="D129" s="1677"/>
      <c r="E129" s="1677"/>
      <c r="F129" s="1677"/>
      <c r="G129" s="1677"/>
      <c r="H129" s="1677"/>
      <c r="I129" s="1677"/>
      <c r="J129" s="1677"/>
      <c r="K129" s="1677"/>
      <c r="L129" s="1677"/>
      <c r="M129" s="1677"/>
      <c r="N129" s="1677"/>
      <c r="O129" s="1677"/>
      <c r="P129" s="1677"/>
      <c r="Q129" s="1677"/>
      <c r="R129" s="1677"/>
      <c r="S129" s="1677"/>
      <c r="T129" s="1677"/>
      <c r="U129" s="1677"/>
      <c r="V129" s="1677"/>
      <c r="W129" s="1677"/>
      <c r="X129" s="1677"/>
      <c r="Y129" s="1677"/>
      <c r="Z129" s="1677"/>
      <c r="AA129" s="1677"/>
      <c r="AB129" s="1677"/>
      <c r="AC129" s="1677"/>
      <c r="AD129" s="1677"/>
      <c r="AE129" s="1677"/>
      <c r="AF129" s="1677"/>
      <c r="AG129" s="1682"/>
      <c r="AH129" s="1683" t="s">
        <v>2239</v>
      </c>
      <c r="AI129" s="1684"/>
      <c r="AJ129" s="1684"/>
      <c r="AK129" s="1685"/>
      <c r="AL129" s="263"/>
      <c r="AM129" s="241"/>
    </row>
    <row r="130" spans="1:39" ht="45" customHeight="1">
      <c r="A130" s="174"/>
      <c r="B130" s="1676" t="s">
        <v>2166</v>
      </c>
      <c r="C130" s="1677"/>
      <c r="D130" s="1677"/>
      <c r="E130" s="1677"/>
      <c r="F130" s="1677"/>
      <c r="G130" s="1677"/>
      <c r="H130" s="1677"/>
      <c r="I130" s="1677"/>
      <c r="J130" s="1677"/>
      <c r="K130" s="1677"/>
      <c r="L130" s="1677"/>
      <c r="M130" s="1677"/>
      <c r="N130" s="1677"/>
      <c r="O130" s="1677"/>
      <c r="P130" s="1677"/>
      <c r="Q130" s="1677"/>
      <c r="R130" s="1677"/>
      <c r="S130" s="1677"/>
      <c r="T130" s="1677"/>
      <c r="U130" s="1677"/>
      <c r="V130" s="1677"/>
      <c r="W130" s="1677"/>
      <c r="X130" s="1677"/>
      <c r="Y130" s="1677"/>
      <c r="Z130" s="1677"/>
      <c r="AA130" s="1677"/>
      <c r="AB130" s="1677"/>
      <c r="AC130" s="1677"/>
      <c r="AD130" s="1677"/>
      <c r="AE130" s="1677"/>
      <c r="AF130" s="1677"/>
      <c r="AG130" s="1682"/>
      <c r="AH130" s="1683" t="s">
        <v>2240</v>
      </c>
      <c r="AI130" s="1684"/>
      <c r="AJ130" s="1684"/>
      <c r="AK130" s="1685"/>
      <c r="AL130" s="263"/>
      <c r="AM130" s="241"/>
    </row>
    <row r="131" spans="1:39" ht="15" customHeight="1">
      <c r="A131" s="174"/>
      <c r="B131" s="1676" t="s">
        <v>2167</v>
      </c>
      <c r="C131" s="1677"/>
      <c r="D131" s="1677"/>
      <c r="E131" s="1677"/>
      <c r="F131" s="1677"/>
      <c r="G131" s="1677"/>
      <c r="H131" s="1677"/>
      <c r="I131" s="1677"/>
      <c r="J131" s="1677"/>
      <c r="K131" s="1677"/>
      <c r="L131" s="1677"/>
      <c r="M131" s="1677"/>
      <c r="N131" s="1677"/>
      <c r="O131" s="1677"/>
      <c r="P131" s="1677"/>
      <c r="Q131" s="1677"/>
      <c r="R131" s="1677"/>
      <c r="S131" s="1677"/>
      <c r="T131" s="1677"/>
      <c r="U131" s="1677"/>
      <c r="V131" s="1677"/>
      <c r="W131" s="1677"/>
      <c r="X131" s="1677"/>
      <c r="Y131" s="1677"/>
      <c r="Z131" s="1677"/>
      <c r="AA131" s="1677"/>
      <c r="AB131" s="1677"/>
      <c r="AC131" s="1677"/>
      <c r="AD131" s="1677"/>
      <c r="AE131" s="1677"/>
      <c r="AF131" s="1677"/>
      <c r="AG131" s="1682"/>
      <c r="AH131" s="1683" t="s">
        <v>2241</v>
      </c>
      <c r="AI131" s="1684"/>
      <c r="AJ131" s="1684"/>
      <c r="AK131" s="1685"/>
      <c r="AL131" s="263"/>
      <c r="AM131" s="241"/>
    </row>
    <row r="132" spans="1:39" ht="15" customHeight="1">
      <c r="A132" s="174"/>
      <c r="B132" s="1676" t="s">
        <v>2168</v>
      </c>
      <c r="C132" s="1677"/>
      <c r="D132" s="1677"/>
      <c r="E132" s="1677"/>
      <c r="F132" s="1677"/>
      <c r="G132" s="1677"/>
      <c r="H132" s="1677"/>
      <c r="I132" s="1677"/>
      <c r="J132" s="1677"/>
      <c r="K132" s="1677"/>
      <c r="L132" s="1677"/>
      <c r="M132" s="1677"/>
      <c r="N132" s="1677"/>
      <c r="O132" s="1677"/>
      <c r="P132" s="1677"/>
      <c r="Q132" s="1677"/>
      <c r="R132" s="1677"/>
      <c r="S132" s="1677"/>
      <c r="T132" s="1677"/>
      <c r="U132" s="1677"/>
      <c r="V132" s="1677"/>
      <c r="W132" s="1677"/>
      <c r="X132" s="1677"/>
      <c r="Y132" s="1677"/>
      <c r="Z132" s="1677"/>
      <c r="AA132" s="1677"/>
      <c r="AB132" s="1677"/>
      <c r="AC132" s="1677"/>
      <c r="AD132" s="1677"/>
      <c r="AE132" s="1677"/>
      <c r="AF132" s="1677"/>
      <c r="AG132" s="1682"/>
      <c r="AH132" s="1683" t="s">
        <v>2242</v>
      </c>
      <c r="AI132" s="1684"/>
      <c r="AJ132" s="1684"/>
      <c r="AK132" s="1685"/>
      <c r="AL132" s="263"/>
      <c r="AM132" s="241"/>
    </row>
    <row r="133" spans="1:39" ht="15" customHeight="1">
      <c r="A133" s="174"/>
      <c r="B133" s="1676" t="s">
        <v>2329</v>
      </c>
      <c r="C133" s="1677"/>
      <c r="D133" s="1677"/>
      <c r="E133" s="1677"/>
      <c r="F133" s="1677"/>
      <c r="G133" s="1677"/>
      <c r="H133" s="1677"/>
      <c r="I133" s="1677"/>
      <c r="J133" s="1677"/>
      <c r="K133" s="1677"/>
      <c r="L133" s="1677"/>
      <c r="M133" s="1677"/>
      <c r="N133" s="1677"/>
      <c r="O133" s="1677"/>
      <c r="P133" s="1677"/>
      <c r="Q133" s="1677"/>
      <c r="R133" s="1677"/>
      <c r="S133" s="1677"/>
      <c r="T133" s="1677"/>
      <c r="U133" s="1677"/>
      <c r="V133" s="1677"/>
      <c r="W133" s="1677"/>
      <c r="X133" s="1677"/>
      <c r="Y133" s="1677"/>
      <c r="Z133" s="1677"/>
      <c r="AA133" s="1677"/>
      <c r="AB133" s="1677"/>
      <c r="AC133" s="1677"/>
      <c r="AD133" s="1677"/>
      <c r="AE133" s="1677"/>
      <c r="AF133" s="1677"/>
      <c r="AG133" s="1682"/>
      <c r="AH133" s="1683" t="s">
        <v>2243</v>
      </c>
      <c r="AI133" s="1684"/>
      <c r="AJ133" s="1684"/>
      <c r="AK133" s="1685"/>
      <c r="AL133" s="263"/>
      <c r="AM133" s="241"/>
    </row>
    <row r="134" spans="1:39" ht="15" customHeight="1">
      <c r="A134" s="174"/>
      <c r="B134" s="1676" t="s">
        <v>2330</v>
      </c>
      <c r="C134" s="1677"/>
      <c r="D134" s="1677"/>
      <c r="E134" s="1677"/>
      <c r="F134" s="1677"/>
      <c r="G134" s="1677"/>
      <c r="H134" s="1677"/>
      <c r="I134" s="1677"/>
      <c r="J134" s="1677"/>
      <c r="K134" s="1677"/>
      <c r="L134" s="1677"/>
      <c r="M134" s="1677"/>
      <c r="N134" s="1677"/>
      <c r="O134" s="1677"/>
      <c r="P134" s="1677"/>
      <c r="Q134" s="1677"/>
      <c r="R134" s="1677"/>
      <c r="S134" s="1677"/>
      <c r="T134" s="1677"/>
      <c r="U134" s="1677"/>
      <c r="V134" s="1677"/>
      <c r="W134" s="1677"/>
      <c r="X134" s="1677"/>
      <c r="Y134" s="1677"/>
      <c r="Z134" s="1677"/>
      <c r="AA134" s="1677"/>
      <c r="AB134" s="1677"/>
      <c r="AC134" s="1677"/>
      <c r="AD134" s="1677"/>
      <c r="AE134" s="1677"/>
      <c r="AF134" s="1677"/>
      <c r="AG134" s="1682"/>
      <c r="AH134" s="1683" t="s">
        <v>2244</v>
      </c>
      <c r="AI134" s="1684"/>
      <c r="AJ134" s="1684"/>
      <c r="AK134" s="1685"/>
      <c r="AL134" s="263"/>
      <c r="AM134" s="241"/>
    </row>
    <row r="135" spans="1:39" ht="84.95" customHeight="1">
      <c r="A135" s="174"/>
      <c r="B135" s="1676" t="s">
        <v>2331</v>
      </c>
      <c r="C135" s="1677"/>
      <c r="D135" s="1677"/>
      <c r="E135" s="1677"/>
      <c r="F135" s="1677"/>
      <c r="G135" s="1677"/>
      <c r="H135" s="1677"/>
      <c r="I135" s="1677"/>
      <c r="J135" s="1677"/>
      <c r="K135" s="1677"/>
      <c r="L135" s="1677"/>
      <c r="M135" s="1677"/>
      <c r="N135" s="1677"/>
      <c r="O135" s="1677"/>
      <c r="P135" s="1677"/>
      <c r="Q135" s="1677"/>
      <c r="R135" s="1677"/>
      <c r="S135" s="1677"/>
      <c r="T135" s="1677"/>
      <c r="U135" s="1677"/>
      <c r="V135" s="1677"/>
      <c r="W135" s="1677"/>
      <c r="X135" s="1677"/>
      <c r="Y135" s="1677"/>
      <c r="Z135" s="1677"/>
      <c r="AA135" s="1677"/>
      <c r="AB135" s="1677"/>
      <c r="AC135" s="1677"/>
      <c r="AD135" s="1677"/>
      <c r="AE135" s="1677"/>
      <c r="AF135" s="1677"/>
      <c r="AG135" s="1682"/>
      <c r="AH135" s="1683" t="s">
        <v>2245</v>
      </c>
      <c r="AI135" s="1684"/>
      <c r="AJ135" s="1684"/>
      <c r="AK135" s="1685"/>
      <c r="AL135" s="263"/>
      <c r="AM135" s="241"/>
    </row>
    <row r="136" spans="1:39" ht="15" customHeight="1">
      <c r="A136" s="174"/>
      <c r="B136" s="1676" t="s">
        <v>2169</v>
      </c>
      <c r="C136" s="1677"/>
      <c r="D136" s="1677"/>
      <c r="E136" s="1677"/>
      <c r="F136" s="1677"/>
      <c r="G136" s="1677"/>
      <c r="H136" s="1677"/>
      <c r="I136" s="1677"/>
      <c r="J136" s="1677"/>
      <c r="K136" s="1677"/>
      <c r="L136" s="1677"/>
      <c r="M136" s="1677"/>
      <c r="N136" s="1677"/>
      <c r="O136" s="1677"/>
      <c r="P136" s="1677"/>
      <c r="Q136" s="1677"/>
      <c r="R136" s="1677"/>
      <c r="S136" s="1677"/>
      <c r="T136" s="1677"/>
      <c r="U136" s="1677"/>
      <c r="V136" s="1677"/>
      <c r="W136" s="1677"/>
      <c r="X136" s="1677"/>
      <c r="Y136" s="1677"/>
      <c r="Z136" s="1677"/>
      <c r="AA136" s="1677"/>
      <c r="AB136" s="1677"/>
      <c r="AC136" s="1677"/>
      <c r="AD136" s="1677"/>
      <c r="AE136" s="1677"/>
      <c r="AF136" s="1677"/>
      <c r="AG136" s="1682"/>
      <c r="AH136" s="1683" t="s">
        <v>2246</v>
      </c>
      <c r="AI136" s="1684"/>
      <c r="AJ136" s="1684"/>
      <c r="AK136" s="1685"/>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658" t="s">
        <v>2469</v>
      </c>
      <c r="B138" s="1658"/>
      <c r="C138" s="1658"/>
      <c r="D138" s="1658"/>
      <c r="E138" s="1658"/>
      <c r="F138" s="1658"/>
      <c r="G138" s="1658"/>
      <c r="H138" s="1658"/>
      <c r="I138" s="1658"/>
      <c r="J138" s="1658"/>
      <c r="K138" s="1658"/>
      <c r="L138" s="1658"/>
      <c r="M138" s="1658"/>
      <c r="N138" s="1658"/>
      <c r="O138" s="1658"/>
      <c r="P138" s="1658"/>
      <c r="Q138" s="1658"/>
      <c r="R138" s="1658"/>
      <c r="S138" s="1658"/>
      <c r="T138" s="1658"/>
      <c r="U138" s="1658"/>
      <c r="V138" s="1658"/>
      <c r="W138" s="1658"/>
      <c r="X138" s="1658"/>
      <c r="Y138" s="1658"/>
      <c r="Z138" s="1658"/>
      <c r="AA138" s="1658"/>
      <c r="AB138" s="1658"/>
      <c r="AC138" s="1658"/>
      <c r="AD138" s="1658"/>
      <c r="AE138" s="1658"/>
      <c r="AF138" s="1658"/>
      <c r="AG138" s="1658"/>
      <c r="AH138" s="1658"/>
      <c r="AI138" s="1658"/>
      <c r="AJ138" s="1658"/>
      <c r="AK138" s="1658"/>
      <c r="AL138" s="1658"/>
      <c r="AM138" s="241"/>
    </row>
    <row r="139" spans="1:39" ht="12.6" customHeight="1">
      <c r="A139" s="1658"/>
      <c r="B139" s="1658"/>
      <c r="C139" s="1658"/>
      <c r="D139" s="1658"/>
      <c r="E139" s="1658"/>
      <c r="F139" s="1658"/>
      <c r="G139" s="1658"/>
      <c r="H139" s="1658"/>
      <c r="I139" s="1658"/>
      <c r="J139" s="1658"/>
      <c r="K139" s="1658"/>
      <c r="L139" s="1658"/>
      <c r="M139" s="1658"/>
      <c r="N139" s="1658"/>
      <c r="O139" s="1658"/>
      <c r="P139" s="1658"/>
      <c r="Q139" s="1658"/>
      <c r="R139" s="1658"/>
      <c r="S139" s="1658"/>
      <c r="T139" s="1658"/>
      <c r="U139" s="1658"/>
      <c r="V139" s="1658"/>
      <c r="W139" s="1658"/>
      <c r="X139" s="1658"/>
      <c r="Y139" s="1658"/>
      <c r="Z139" s="1658"/>
      <c r="AA139" s="1658"/>
      <c r="AB139" s="1658"/>
      <c r="AC139" s="1658"/>
      <c r="AD139" s="1658"/>
      <c r="AE139" s="1658"/>
      <c r="AF139" s="1658"/>
      <c r="AG139" s="1658"/>
      <c r="AH139" s="1658"/>
      <c r="AI139" s="1658"/>
      <c r="AJ139" s="1658"/>
      <c r="AK139" s="1658"/>
      <c r="AL139" s="1658"/>
      <c r="AM139" s="241"/>
    </row>
    <row r="140" spans="1:39" ht="15" customHeight="1">
      <c r="A140" s="174"/>
      <c r="B140" s="1686" t="s">
        <v>2314</v>
      </c>
      <c r="C140" s="1686"/>
      <c r="D140" s="1686"/>
      <c r="E140" s="1686"/>
      <c r="F140" s="1686"/>
      <c r="G140" s="1686"/>
      <c r="H140" s="1686"/>
      <c r="I140" s="1686"/>
      <c r="J140" s="1686"/>
      <c r="K140" s="1686"/>
      <c r="L140" s="1686"/>
      <c r="M140" s="1686"/>
      <c r="N140" s="1686"/>
      <c r="O140" s="1686"/>
      <c r="P140" s="1686"/>
      <c r="Q140" s="1686"/>
      <c r="R140" s="1686"/>
      <c r="S140" s="1686"/>
      <c r="T140" s="1686"/>
      <c r="U140" s="1686"/>
      <c r="V140" s="1686"/>
      <c r="W140" s="1686"/>
      <c r="X140" s="1686"/>
      <c r="Y140" s="1686"/>
      <c r="Z140" s="1686"/>
      <c r="AA140" s="1686"/>
      <c r="AB140" s="1686"/>
      <c r="AC140" s="1686"/>
      <c r="AD140" s="1686"/>
      <c r="AE140" s="1686"/>
      <c r="AF140" s="1686"/>
      <c r="AG140" s="1686"/>
      <c r="AH140" s="1686" t="s">
        <v>2170</v>
      </c>
      <c r="AI140" s="1686"/>
      <c r="AJ140" s="1686"/>
      <c r="AK140" s="1686"/>
      <c r="AL140" s="174"/>
      <c r="AM140" s="241"/>
    </row>
    <row r="141" spans="1:39" ht="15" customHeight="1">
      <c r="A141" s="174"/>
      <c r="B141" s="1681" t="s">
        <v>2315</v>
      </c>
      <c r="C141" s="1681"/>
      <c r="D141" s="1681"/>
      <c r="E141" s="1681"/>
      <c r="F141" s="1681"/>
      <c r="G141" s="1681"/>
      <c r="H141" s="1681"/>
      <c r="I141" s="1681"/>
      <c r="J141" s="1681"/>
      <c r="K141" s="1681"/>
      <c r="L141" s="1681"/>
      <c r="M141" s="1681"/>
      <c r="N141" s="1681"/>
      <c r="O141" s="1681"/>
      <c r="P141" s="1681"/>
      <c r="Q141" s="1681"/>
      <c r="R141" s="1681"/>
      <c r="S141" s="1681"/>
      <c r="T141" s="1681"/>
      <c r="U141" s="1681"/>
      <c r="V141" s="1681"/>
      <c r="W141" s="1681"/>
      <c r="X141" s="1681"/>
      <c r="Y141" s="1681"/>
      <c r="Z141" s="1681"/>
      <c r="AA141" s="1681"/>
      <c r="AB141" s="1681"/>
      <c r="AC141" s="1681"/>
      <c r="AD141" s="1681"/>
      <c r="AE141" s="1681"/>
      <c r="AF141" s="1681"/>
      <c r="AG141" s="1681"/>
      <c r="AH141" s="1678" t="s">
        <v>2281</v>
      </c>
      <c r="AI141" s="1679"/>
      <c r="AJ141" s="1679"/>
      <c r="AK141" s="1680"/>
      <c r="AL141" s="174"/>
      <c r="AM141" s="241"/>
    </row>
    <row r="142" spans="1:39" ht="15" customHeight="1">
      <c r="A142" s="174"/>
      <c r="B142" s="1681" t="s">
        <v>2316</v>
      </c>
      <c r="C142" s="1681"/>
      <c r="D142" s="1681"/>
      <c r="E142" s="1681"/>
      <c r="F142" s="1681"/>
      <c r="G142" s="1681"/>
      <c r="H142" s="1681"/>
      <c r="I142" s="1681"/>
      <c r="J142" s="1681"/>
      <c r="K142" s="1681"/>
      <c r="L142" s="1681"/>
      <c r="M142" s="1681"/>
      <c r="N142" s="1681"/>
      <c r="O142" s="1681"/>
      <c r="P142" s="1681"/>
      <c r="Q142" s="1681"/>
      <c r="R142" s="1681"/>
      <c r="S142" s="1681"/>
      <c r="T142" s="1681"/>
      <c r="U142" s="1681"/>
      <c r="V142" s="1681"/>
      <c r="W142" s="1681"/>
      <c r="X142" s="1681"/>
      <c r="Y142" s="1681"/>
      <c r="Z142" s="1681"/>
      <c r="AA142" s="1681"/>
      <c r="AB142" s="1681"/>
      <c r="AC142" s="1681"/>
      <c r="AD142" s="1681"/>
      <c r="AE142" s="1681"/>
      <c r="AF142" s="1681"/>
      <c r="AG142" s="1681"/>
      <c r="AH142" s="1678" t="s">
        <v>2319</v>
      </c>
      <c r="AI142" s="1679"/>
      <c r="AJ142" s="1679"/>
      <c r="AK142" s="1680"/>
      <c r="AL142" s="174"/>
      <c r="AM142" s="241"/>
    </row>
    <row r="143" spans="1:39" ht="15" customHeight="1">
      <c r="A143" s="174"/>
      <c r="B143" s="1681" t="s">
        <v>2317</v>
      </c>
      <c r="C143" s="1681"/>
      <c r="D143" s="1681"/>
      <c r="E143" s="1681"/>
      <c r="F143" s="1681"/>
      <c r="G143" s="1681"/>
      <c r="H143" s="1681"/>
      <c r="I143" s="1681"/>
      <c r="J143" s="1681"/>
      <c r="K143" s="1681"/>
      <c r="L143" s="1681"/>
      <c r="M143" s="1681"/>
      <c r="N143" s="1681"/>
      <c r="O143" s="1681"/>
      <c r="P143" s="1681"/>
      <c r="Q143" s="1681"/>
      <c r="R143" s="1681"/>
      <c r="S143" s="1681"/>
      <c r="T143" s="1681"/>
      <c r="U143" s="1681"/>
      <c r="V143" s="1681"/>
      <c r="W143" s="1681"/>
      <c r="X143" s="1681"/>
      <c r="Y143" s="1681"/>
      <c r="Z143" s="1681"/>
      <c r="AA143" s="1681"/>
      <c r="AB143" s="1681"/>
      <c r="AC143" s="1681"/>
      <c r="AD143" s="1681"/>
      <c r="AE143" s="1681"/>
      <c r="AF143" s="1681"/>
      <c r="AG143" s="1681"/>
      <c r="AH143" s="1678" t="s">
        <v>2320</v>
      </c>
      <c r="AI143" s="1679"/>
      <c r="AJ143" s="1679"/>
      <c r="AK143" s="1680"/>
      <c r="AL143" s="174"/>
      <c r="AM143" s="241"/>
    </row>
    <row r="144" spans="1:39" ht="15" customHeight="1">
      <c r="A144" s="174"/>
      <c r="B144" s="1681" t="s">
        <v>2318</v>
      </c>
      <c r="C144" s="1681"/>
      <c r="D144" s="1681"/>
      <c r="E144" s="1681"/>
      <c r="F144" s="1681"/>
      <c r="G144" s="1681"/>
      <c r="H144" s="1681"/>
      <c r="I144" s="1681"/>
      <c r="J144" s="1681"/>
      <c r="K144" s="1681"/>
      <c r="L144" s="1681"/>
      <c r="M144" s="1681"/>
      <c r="N144" s="1681"/>
      <c r="O144" s="1681"/>
      <c r="P144" s="1681"/>
      <c r="Q144" s="1681"/>
      <c r="R144" s="1681"/>
      <c r="S144" s="1681"/>
      <c r="T144" s="1681"/>
      <c r="U144" s="1681"/>
      <c r="V144" s="1681"/>
      <c r="W144" s="1681"/>
      <c r="X144" s="1681"/>
      <c r="Y144" s="1681"/>
      <c r="Z144" s="1681"/>
      <c r="AA144" s="1681"/>
      <c r="AB144" s="1681"/>
      <c r="AC144" s="1681"/>
      <c r="AD144" s="1681"/>
      <c r="AE144" s="1681"/>
      <c r="AF144" s="1681"/>
      <c r="AG144" s="1681"/>
      <c r="AH144" s="1678" t="s">
        <v>2321</v>
      </c>
      <c r="AI144" s="1679"/>
      <c r="AJ144" s="1679"/>
      <c r="AK144" s="1680"/>
      <c r="AL144" s="174"/>
      <c r="AM144" s="241"/>
    </row>
    <row r="145" spans="1:44" ht="15" customHeight="1">
      <c r="A145" s="174"/>
      <c r="B145" s="1681" t="s">
        <v>2333</v>
      </c>
      <c r="C145" s="1681"/>
      <c r="D145" s="1681"/>
      <c r="E145" s="1681"/>
      <c r="F145" s="1681"/>
      <c r="G145" s="1681"/>
      <c r="H145" s="1681"/>
      <c r="I145" s="1681"/>
      <c r="J145" s="1681"/>
      <c r="K145" s="1681"/>
      <c r="L145" s="1681"/>
      <c r="M145" s="1681"/>
      <c r="N145" s="1681"/>
      <c r="O145" s="1681"/>
      <c r="P145" s="1681"/>
      <c r="Q145" s="1681"/>
      <c r="R145" s="1681"/>
      <c r="S145" s="1681"/>
      <c r="T145" s="1681"/>
      <c r="U145" s="1681"/>
      <c r="V145" s="1681"/>
      <c r="W145" s="1681"/>
      <c r="X145" s="1681"/>
      <c r="Y145" s="1681"/>
      <c r="Z145" s="1681"/>
      <c r="AA145" s="1681"/>
      <c r="AB145" s="1681"/>
      <c r="AC145" s="1681"/>
      <c r="AD145" s="1681"/>
      <c r="AE145" s="1681"/>
      <c r="AF145" s="1681"/>
      <c r="AG145" s="1681"/>
      <c r="AH145" s="1678" t="s">
        <v>2322</v>
      </c>
      <c r="AI145" s="1679"/>
      <c r="AJ145" s="1679"/>
      <c r="AK145" s="1680"/>
      <c r="AL145" s="174"/>
      <c r="AM145" s="241"/>
    </row>
    <row r="146" spans="1:44" ht="15" customHeight="1">
      <c r="A146" s="174"/>
      <c r="B146" s="1681" t="s">
        <v>2169</v>
      </c>
      <c r="C146" s="1681"/>
      <c r="D146" s="1681"/>
      <c r="E146" s="1681"/>
      <c r="F146" s="1681"/>
      <c r="G146" s="1681"/>
      <c r="H146" s="1681"/>
      <c r="I146" s="1681"/>
      <c r="J146" s="1681"/>
      <c r="K146" s="1681"/>
      <c r="L146" s="1681"/>
      <c r="M146" s="1681"/>
      <c r="N146" s="1681"/>
      <c r="O146" s="1681"/>
      <c r="P146" s="1681"/>
      <c r="Q146" s="1681"/>
      <c r="R146" s="1681"/>
      <c r="S146" s="1681"/>
      <c r="T146" s="1681"/>
      <c r="U146" s="1681"/>
      <c r="V146" s="1681"/>
      <c r="W146" s="1681"/>
      <c r="X146" s="1681"/>
      <c r="Y146" s="1681"/>
      <c r="Z146" s="1681"/>
      <c r="AA146" s="1681"/>
      <c r="AB146" s="1681"/>
      <c r="AC146" s="1681"/>
      <c r="AD146" s="1681"/>
      <c r="AE146" s="1681"/>
      <c r="AF146" s="1681"/>
      <c r="AG146" s="1681"/>
      <c r="AH146" s="1678" t="s">
        <v>2323</v>
      </c>
      <c r="AI146" s="1679"/>
      <c r="AJ146" s="1679"/>
      <c r="AK146" s="1680"/>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658" t="s">
        <v>2470</v>
      </c>
      <c r="B148" s="1658"/>
      <c r="C148" s="1658"/>
      <c r="D148" s="1658"/>
      <c r="E148" s="1658"/>
      <c r="F148" s="1658"/>
      <c r="G148" s="1658"/>
      <c r="H148" s="1658"/>
      <c r="I148" s="1658"/>
      <c r="J148" s="1658"/>
      <c r="K148" s="1658"/>
      <c r="L148" s="1658"/>
      <c r="M148" s="1658"/>
      <c r="N148" s="1658"/>
      <c r="O148" s="1658"/>
      <c r="P148" s="1658"/>
      <c r="Q148" s="1658"/>
      <c r="R148" s="1658"/>
      <c r="S148" s="1658"/>
      <c r="T148" s="1658"/>
      <c r="U148" s="1658"/>
      <c r="V148" s="1658"/>
      <c r="W148" s="1658"/>
      <c r="X148" s="1658"/>
      <c r="Y148" s="1658"/>
      <c r="Z148" s="1658"/>
      <c r="AA148" s="1658"/>
      <c r="AB148" s="1658"/>
      <c r="AC148" s="1658"/>
      <c r="AD148" s="1658"/>
      <c r="AE148" s="1658"/>
      <c r="AF148" s="1658"/>
      <c r="AG148" s="1658"/>
      <c r="AH148" s="1658"/>
      <c r="AI148" s="1658"/>
      <c r="AJ148" s="1658"/>
      <c r="AK148" s="1658"/>
      <c r="AL148" s="1658"/>
      <c r="AM148" s="4"/>
      <c r="AN148" s="4"/>
      <c r="AO148" s="4"/>
      <c r="AP148" s="4"/>
      <c r="AQ148" s="4"/>
      <c r="AR148" s="4"/>
    </row>
    <row r="149" spans="1:44" ht="15" customHeight="1">
      <c r="A149" s="1658"/>
      <c r="B149" s="1658"/>
      <c r="C149" s="1658"/>
      <c r="D149" s="1658"/>
      <c r="E149" s="1658"/>
      <c r="F149" s="1658"/>
      <c r="G149" s="1658"/>
      <c r="H149" s="1658"/>
      <c r="I149" s="1658"/>
      <c r="J149" s="1658"/>
      <c r="K149" s="1658"/>
      <c r="L149" s="1658"/>
      <c r="M149" s="1658"/>
      <c r="N149" s="1658"/>
      <c r="O149" s="1658"/>
      <c r="P149" s="1658"/>
      <c r="Q149" s="1658"/>
      <c r="R149" s="1658"/>
      <c r="S149" s="1658"/>
      <c r="T149" s="1658"/>
      <c r="U149" s="1658"/>
      <c r="V149" s="1658"/>
      <c r="W149" s="1658"/>
      <c r="X149" s="1658"/>
      <c r="Y149" s="1658"/>
      <c r="Z149" s="1658"/>
      <c r="AA149" s="1658"/>
      <c r="AB149" s="1658"/>
      <c r="AC149" s="1658"/>
      <c r="AD149" s="1658"/>
      <c r="AE149" s="1658"/>
      <c r="AF149" s="1658"/>
      <c r="AG149" s="1658"/>
      <c r="AH149" s="1658"/>
      <c r="AI149" s="1658"/>
      <c r="AJ149" s="1658"/>
      <c r="AK149" s="1658"/>
      <c r="AL149" s="1658"/>
      <c r="AM149" s="4"/>
      <c r="AN149" s="4"/>
      <c r="AO149" s="4"/>
      <c r="AP149" s="4"/>
      <c r="AQ149" s="4"/>
      <c r="AR149" s="4"/>
    </row>
    <row r="150" spans="1:44" ht="15" customHeight="1">
      <c r="A150" s="1658"/>
      <c r="B150" s="1658"/>
      <c r="C150" s="1658"/>
      <c r="D150" s="1658"/>
      <c r="E150" s="1658"/>
      <c r="F150" s="1658"/>
      <c r="G150" s="1658"/>
      <c r="H150" s="1658"/>
      <c r="I150" s="1658"/>
      <c r="J150" s="1658"/>
      <c r="K150" s="1658"/>
      <c r="L150" s="1658"/>
      <c r="M150" s="1658"/>
      <c r="N150" s="1658"/>
      <c r="O150" s="1658"/>
      <c r="P150" s="1658"/>
      <c r="Q150" s="1658"/>
      <c r="R150" s="1658"/>
      <c r="S150" s="1658"/>
      <c r="T150" s="1658"/>
      <c r="U150" s="1658"/>
      <c r="V150" s="1658"/>
      <c r="W150" s="1658"/>
      <c r="X150" s="1658"/>
      <c r="Y150" s="1658"/>
      <c r="Z150" s="1658"/>
      <c r="AA150" s="1658"/>
      <c r="AB150" s="1658"/>
      <c r="AC150" s="1658"/>
      <c r="AD150" s="1658"/>
      <c r="AE150" s="1658"/>
      <c r="AF150" s="1658"/>
      <c r="AG150" s="1658"/>
      <c r="AH150" s="1658"/>
      <c r="AI150" s="1658"/>
      <c r="AJ150" s="1658"/>
      <c r="AK150" s="1658"/>
      <c r="AL150" s="1658"/>
      <c r="AM150" s="4"/>
      <c r="AN150" s="4"/>
      <c r="AO150" s="4"/>
      <c r="AP150" s="4"/>
      <c r="AQ150" s="4"/>
      <c r="AR150" s="4"/>
    </row>
    <row r="151" spans="1:44" ht="15" customHeight="1">
      <c r="A151" s="1658"/>
      <c r="B151" s="1658"/>
      <c r="C151" s="1658"/>
      <c r="D151" s="1658"/>
      <c r="E151" s="1658"/>
      <c r="F151" s="1658"/>
      <c r="G151" s="1658"/>
      <c r="H151" s="1658"/>
      <c r="I151" s="1658"/>
      <c r="J151" s="1658"/>
      <c r="K151" s="1658"/>
      <c r="L151" s="1658"/>
      <c r="M151" s="1658"/>
      <c r="N151" s="1658"/>
      <c r="O151" s="1658"/>
      <c r="P151" s="1658"/>
      <c r="Q151" s="1658"/>
      <c r="R151" s="1658"/>
      <c r="S151" s="1658"/>
      <c r="T151" s="1658"/>
      <c r="U151" s="1658"/>
      <c r="V151" s="1658"/>
      <c r="W151" s="1658"/>
      <c r="X151" s="1658"/>
      <c r="Y151" s="1658"/>
      <c r="Z151" s="1658"/>
      <c r="AA151" s="1658"/>
      <c r="AB151" s="1658"/>
      <c r="AC151" s="1658"/>
      <c r="AD151" s="1658"/>
      <c r="AE151" s="1658"/>
      <c r="AF151" s="1658"/>
      <c r="AG151" s="1658"/>
      <c r="AH151" s="1658"/>
      <c r="AI151" s="1658"/>
      <c r="AJ151" s="1658"/>
      <c r="AK151" s="1658"/>
      <c r="AL151" s="1658"/>
      <c r="AM151" s="4"/>
      <c r="AN151" s="4"/>
      <c r="AO151" s="4"/>
      <c r="AP151" s="4"/>
      <c r="AQ151" s="4"/>
      <c r="AR151" s="4"/>
    </row>
    <row r="152" spans="1:44" ht="7.5" customHeight="1">
      <c r="A152" s="1658"/>
      <c r="B152" s="1658"/>
      <c r="C152" s="1658"/>
      <c r="D152" s="1658"/>
      <c r="E152" s="1658"/>
      <c r="F152" s="1658"/>
      <c r="G152" s="1658"/>
      <c r="H152" s="1658"/>
      <c r="I152" s="1658"/>
      <c r="J152" s="1658"/>
      <c r="K152" s="1658"/>
      <c r="L152" s="1658"/>
      <c r="M152" s="1658"/>
      <c r="N152" s="1658"/>
      <c r="O152" s="1658"/>
      <c r="P152" s="1658"/>
      <c r="Q152" s="1658"/>
      <c r="R152" s="1658"/>
      <c r="S152" s="1658"/>
      <c r="T152" s="1658"/>
      <c r="U152" s="1658"/>
      <c r="V152" s="1658"/>
      <c r="W152" s="1658"/>
      <c r="X152" s="1658"/>
      <c r="Y152" s="1658"/>
      <c r="Z152" s="1658"/>
      <c r="AA152" s="1658"/>
      <c r="AB152" s="1658"/>
      <c r="AC152" s="1658"/>
      <c r="AD152" s="1658"/>
      <c r="AE152" s="1658"/>
      <c r="AF152" s="1658"/>
      <c r="AG152" s="1658"/>
      <c r="AH152" s="1658"/>
      <c r="AI152" s="1658"/>
      <c r="AJ152" s="1658"/>
      <c r="AK152" s="1658"/>
      <c r="AL152" s="1658"/>
      <c r="AM152" s="4"/>
      <c r="AN152" s="4"/>
      <c r="AO152" s="4"/>
      <c r="AP152" s="4"/>
      <c r="AQ152" s="4"/>
      <c r="AR152" s="4"/>
    </row>
    <row r="153" spans="1:44" ht="15" customHeight="1">
      <c r="A153" s="1658" t="s">
        <v>2471</v>
      </c>
      <c r="B153" s="1658"/>
      <c r="C153" s="1658"/>
      <c r="D153" s="1658"/>
      <c r="E153" s="1658"/>
      <c r="F153" s="1658"/>
      <c r="G153" s="1658"/>
      <c r="H153" s="1658"/>
      <c r="I153" s="1658"/>
      <c r="J153" s="1658"/>
      <c r="K153" s="1658"/>
      <c r="L153" s="1658"/>
      <c r="M153" s="1658"/>
      <c r="N153" s="1658"/>
      <c r="O153" s="1658"/>
      <c r="P153" s="1658"/>
      <c r="Q153" s="1658"/>
      <c r="R153" s="1658"/>
      <c r="S153" s="1658"/>
      <c r="T153" s="1658"/>
      <c r="U153" s="1658"/>
      <c r="V153" s="1658"/>
      <c r="W153" s="1658"/>
      <c r="X153" s="1658"/>
      <c r="Y153" s="1658"/>
      <c r="Z153" s="1658"/>
      <c r="AA153" s="1658"/>
      <c r="AB153" s="1658"/>
      <c r="AC153" s="1658"/>
      <c r="AD153" s="1658"/>
      <c r="AE153" s="1658"/>
      <c r="AF153" s="1658"/>
      <c r="AG153" s="1658"/>
      <c r="AH153" s="1658"/>
      <c r="AI153" s="1658"/>
      <c r="AJ153" s="1658"/>
      <c r="AK153" s="1658"/>
      <c r="AL153" s="1658"/>
      <c r="AM153" s="241"/>
    </row>
    <row r="154" spans="1:44" ht="15" customHeight="1">
      <c r="A154" s="1658"/>
      <c r="B154" s="1658"/>
      <c r="C154" s="1658"/>
      <c r="D154" s="1658"/>
      <c r="E154" s="1658"/>
      <c r="F154" s="1658"/>
      <c r="G154" s="1658"/>
      <c r="H154" s="1658"/>
      <c r="I154" s="1658"/>
      <c r="J154" s="1658"/>
      <c r="K154" s="1658"/>
      <c r="L154" s="1658"/>
      <c r="M154" s="1658"/>
      <c r="N154" s="1658"/>
      <c r="O154" s="1658"/>
      <c r="P154" s="1658"/>
      <c r="Q154" s="1658"/>
      <c r="R154" s="1658"/>
      <c r="S154" s="1658"/>
      <c r="T154" s="1658"/>
      <c r="U154" s="1658"/>
      <c r="V154" s="1658"/>
      <c r="W154" s="1658"/>
      <c r="X154" s="1658"/>
      <c r="Y154" s="1658"/>
      <c r="Z154" s="1658"/>
      <c r="AA154" s="1658"/>
      <c r="AB154" s="1658"/>
      <c r="AC154" s="1658"/>
      <c r="AD154" s="1658"/>
      <c r="AE154" s="1658"/>
      <c r="AF154" s="1658"/>
      <c r="AG154" s="1658"/>
      <c r="AH154" s="1658"/>
      <c r="AI154" s="1658"/>
      <c r="AJ154" s="1658"/>
      <c r="AK154" s="1658"/>
      <c r="AL154" s="1658"/>
      <c r="AM154" s="241"/>
    </row>
    <row r="155" spans="1:44" ht="15" customHeight="1">
      <c r="A155" s="1658"/>
      <c r="B155" s="1658"/>
      <c r="C155" s="1658"/>
      <c r="D155" s="1658"/>
      <c r="E155" s="1658"/>
      <c r="F155" s="1658"/>
      <c r="G155" s="1658"/>
      <c r="H155" s="1658"/>
      <c r="I155" s="1658"/>
      <c r="J155" s="1658"/>
      <c r="K155" s="1658"/>
      <c r="L155" s="1658"/>
      <c r="M155" s="1658"/>
      <c r="N155" s="1658"/>
      <c r="O155" s="1658"/>
      <c r="P155" s="1658"/>
      <c r="Q155" s="1658"/>
      <c r="R155" s="1658"/>
      <c r="S155" s="1658"/>
      <c r="T155" s="1658"/>
      <c r="U155" s="1658"/>
      <c r="V155" s="1658"/>
      <c r="W155" s="1658"/>
      <c r="X155" s="1658"/>
      <c r="Y155" s="1658"/>
      <c r="Z155" s="1658"/>
      <c r="AA155" s="1658"/>
      <c r="AB155" s="1658"/>
      <c r="AC155" s="1658"/>
      <c r="AD155" s="1658"/>
      <c r="AE155" s="1658"/>
      <c r="AF155" s="1658"/>
      <c r="AG155" s="1658"/>
      <c r="AH155" s="1658"/>
      <c r="AI155" s="1658"/>
      <c r="AJ155" s="1658"/>
      <c r="AK155" s="1658"/>
      <c r="AL155" s="1658"/>
      <c r="AM155" s="241"/>
    </row>
    <row r="156" spans="1:44" ht="15" customHeight="1">
      <c r="A156" s="1658"/>
      <c r="B156" s="1658"/>
      <c r="C156" s="1658"/>
      <c r="D156" s="1658"/>
      <c r="E156" s="1658"/>
      <c r="F156" s="1658"/>
      <c r="G156" s="1658"/>
      <c r="H156" s="1658"/>
      <c r="I156" s="1658"/>
      <c r="J156" s="1658"/>
      <c r="K156" s="1658"/>
      <c r="L156" s="1658"/>
      <c r="M156" s="1658"/>
      <c r="N156" s="1658"/>
      <c r="O156" s="1658"/>
      <c r="P156" s="1658"/>
      <c r="Q156" s="1658"/>
      <c r="R156" s="1658"/>
      <c r="S156" s="1658"/>
      <c r="T156" s="1658"/>
      <c r="U156" s="1658"/>
      <c r="V156" s="1658"/>
      <c r="W156" s="1658"/>
      <c r="X156" s="1658"/>
      <c r="Y156" s="1658"/>
      <c r="Z156" s="1658"/>
      <c r="AA156" s="1658"/>
      <c r="AB156" s="1658"/>
      <c r="AC156" s="1658"/>
      <c r="AD156" s="1658"/>
      <c r="AE156" s="1658"/>
      <c r="AF156" s="1658"/>
      <c r="AG156" s="1658"/>
      <c r="AH156" s="1658"/>
      <c r="AI156" s="1658"/>
      <c r="AJ156" s="1658"/>
      <c r="AK156" s="1658"/>
      <c r="AL156" s="1658"/>
      <c r="AM156" s="241"/>
    </row>
    <row r="157" spans="1:44" ht="15" customHeight="1">
      <c r="A157" s="1658"/>
      <c r="B157" s="1658"/>
      <c r="C157" s="1658"/>
      <c r="D157" s="1658"/>
      <c r="E157" s="1658"/>
      <c r="F157" s="1658"/>
      <c r="G157" s="1658"/>
      <c r="H157" s="1658"/>
      <c r="I157" s="1658"/>
      <c r="J157" s="1658"/>
      <c r="K157" s="1658"/>
      <c r="L157" s="1658"/>
      <c r="M157" s="1658"/>
      <c r="N157" s="1658"/>
      <c r="O157" s="1658"/>
      <c r="P157" s="1658"/>
      <c r="Q157" s="1658"/>
      <c r="R157" s="1658"/>
      <c r="S157" s="1658"/>
      <c r="T157" s="1658"/>
      <c r="U157" s="1658"/>
      <c r="V157" s="1658"/>
      <c r="W157" s="1658"/>
      <c r="X157" s="1658"/>
      <c r="Y157" s="1658"/>
      <c r="Z157" s="1658"/>
      <c r="AA157" s="1658"/>
      <c r="AB157" s="1658"/>
      <c r="AC157" s="1658"/>
      <c r="AD157" s="1658"/>
      <c r="AE157" s="1658"/>
      <c r="AF157" s="1658"/>
      <c r="AG157" s="1658"/>
      <c r="AH157" s="1658"/>
      <c r="AI157" s="1658"/>
      <c r="AJ157" s="1658"/>
      <c r="AK157" s="1658"/>
      <c r="AL157" s="1658"/>
      <c r="AM157" s="241"/>
    </row>
    <row r="158" spans="1:44" ht="15" customHeight="1">
      <c r="A158" s="1658"/>
      <c r="B158" s="1658"/>
      <c r="C158" s="1658"/>
      <c r="D158" s="1658"/>
      <c r="E158" s="1658"/>
      <c r="F158" s="1658"/>
      <c r="G158" s="1658"/>
      <c r="H158" s="1658"/>
      <c r="I158" s="1658"/>
      <c r="J158" s="1658"/>
      <c r="K158" s="1658"/>
      <c r="L158" s="1658"/>
      <c r="M158" s="1658"/>
      <c r="N158" s="1658"/>
      <c r="O158" s="1658"/>
      <c r="P158" s="1658"/>
      <c r="Q158" s="1658"/>
      <c r="R158" s="1658"/>
      <c r="S158" s="1658"/>
      <c r="T158" s="1658"/>
      <c r="U158" s="1658"/>
      <c r="V158" s="1658"/>
      <c r="W158" s="1658"/>
      <c r="X158" s="1658"/>
      <c r="Y158" s="1658"/>
      <c r="Z158" s="1658"/>
      <c r="AA158" s="1658"/>
      <c r="AB158" s="1658"/>
      <c r="AC158" s="1658"/>
      <c r="AD158" s="1658"/>
      <c r="AE158" s="1658"/>
      <c r="AF158" s="1658"/>
      <c r="AG158" s="1658"/>
      <c r="AH158" s="1658"/>
      <c r="AI158" s="1658"/>
      <c r="AJ158" s="1658"/>
      <c r="AK158" s="1658"/>
      <c r="AL158" s="1658"/>
      <c r="AM158" s="241"/>
    </row>
    <row r="159" spans="1:44" ht="15" customHeight="1">
      <c r="A159" s="1658"/>
      <c r="B159" s="1658"/>
      <c r="C159" s="1658"/>
      <c r="D159" s="1658"/>
      <c r="E159" s="1658"/>
      <c r="F159" s="1658"/>
      <c r="G159" s="1658"/>
      <c r="H159" s="1658"/>
      <c r="I159" s="1658"/>
      <c r="J159" s="1658"/>
      <c r="K159" s="1658"/>
      <c r="L159" s="1658"/>
      <c r="M159" s="1658"/>
      <c r="N159" s="1658"/>
      <c r="O159" s="1658"/>
      <c r="P159" s="1658"/>
      <c r="Q159" s="1658"/>
      <c r="R159" s="1658"/>
      <c r="S159" s="1658"/>
      <c r="T159" s="1658"/>
      <c r="U159" s="1658"/>
      <c r="V159" s="1658"/>
      <c r="W159" s="1658"/>
      <c r="X159" s="1658"/>
      <c r="Y159" s="1658"/>
      <c r="Z159" s="1658"/>
      <c r="AA159" s="1658"/>
      <c r="AB159" s="1658"/>
      <c r="AC159" s="1658"/>
      <c r="AD159" s="1658"/>
      <c r="AE159" s="1658"/>
      <c r="AF159" s="1658"/>
      <c r="AG159" s="1658"/>
      <c r="AH159" s="1658"/>
      <c r="AI159" s="1658"/>
      <c r="AJ159" s="1658"/>
      <c r="AK159" s="1658"/>
      <c r="AL159" s="1658"/>
      <c r="AM159" s="241"/>
    </row>
    <row r="160" spans="1:44" ht="15" customHeight="1">
      <c r="A160" s="1658"/>
      <c r="B160" s="1658"/>
      <c r="C160" s="1658"/>
      <c r="D160" s="1658"/>
      <c r="E160" s="1658"/>
      <c r="F160" s="1658"/>
      <c r="G160" s="1658"/>
      <c r="H160" s="1658"/>
      <c r="I160" s="1658"/>
      <c r="J160" s="1658"/>
      <c r="K160" s="1658"/>
      <c r="L160" s="1658"/>
      <c r="M160" s="1658"/>
      <c r="N160" s="1658"/>
      <c r="O160" s="1658"/>
      <c r="P160" s="1658"/>
      <c r="Q160" s="1658"/>
      <c r="R160" s="1658"/>
      <c r="S160" s="1658"/>
      <c r="T160" s="1658"/>
      <c r="U160" s="1658"/>
      <c r="V160" s="1658"/>
      <c r="W160" s="1658"/>
      <c r="X160" s="1658"/>
      <c r="Y160" s="1658"/>
      <c r="Z160" s="1658"/>
      <c r="AA160" s="1658"/>
      <c r="AB160" s="1658"/>
      <c r="AC160" s="1658"/>
      <c r="AD160" s="1658"/>
      <c r="AE160" s="1658"/>
      <c r="AF160" s="1658"/>
      <c r="AG160" s="1658"/>
      <c r="AH160" s="1658"/>
      <c r="AI160" s="1658"/>
      <c r="AJ160" s="1658"/>
      <c r="AK160" s="1658"/>
      <c r="AL160" s="1658"/>
      <c r="AM160" s="241"/>
    </row>
    <row r="161" spans="1:39" ht="15" customHeight="1">
      <c r="A161" s="1658"/>
      <c r="B161" s="1658"/>
      <c r="C161" s="1658"/>
      <c r="D161" s="1658"/>
      <c r="E161" s="1658"/>
      <c r="F161" s="1658"/>
      <c r="G161" s="1658"/>
      <c r="H161" s="1658"/>
      <c r="I161" s="1658"/>
      <c r="J161" s="1658"/>
      <c r="K161" s="1658"/>
      <c r="L161" s="1658"/>
      <c r="M161" s="1658"/>
      <c r="N161" s="1658"/>
      <c r="O161" s="1658"/>
      <c r="P161" s="1658"/>
      <c r="Q161" s="1658"/>
      <c r="R161" s="1658"/>
      <c r="S161" s="1658"/>
      <c r="T161" s="1658"/>
      <c r="U161" s="1658"/>
      <c r="V161" s="1658"/>
      <c r="W161" s="1658"/>
      <c r="X161" s="1658"/>
      <c r="Y161" s="1658"/>
      <c r="Z161" s="1658"/>
      <c r="AA161" s="1658"/>
      <c r="AB161" s="1658"/>
      <c r="AC161" s="1658"/>
      <c r="AD161" s="1658"/>
      <c r="AE161" s="1658"/>
      <c r="AF161" s="1658"/>
      <c r="AG161" s="1658"/>
      <c r="AH161" s="1658"/>
      <c r="AI161" s="1658"/>
      <c r="AJ161" s="1658"/>
      <c r="AK161" s="1658"/>
      <c r="AL161" s="1658"/>
      <c r="AM161" s="241"/>
    </row>
    <row r="162" spans="1:39" ht="15" customHeight="1">
      <c r="A162" s="1658"/>
      <c r="B162" s="1658"/>
      <c r="C162" s="1658"/>
      <c r="D162" s="1658"/>
      <c r="E162" s="1658"/>
      <c r="F162" s="1658"/>
      <c r="G162" s="1658"/>
      <c r="H162" s="1658"/>
      <c r="I162" s="1658"/>
      <c r="J162" s="1658"/>
      <c r="K162" s="1658"/>
      <c r="L162" s="1658"/>
      <c r="M162" s="1658"/>
      <c r="N162" s="1658"/>
      <c r="O162" s="1658"/>
      <c r="P162" s="1658"/>
      <c r="Q162" s="1658"/>
      <c r="R162" s="1658"/>
      <c r="S162" s="1658"/>
      <c r="T162" s="1658"/>
      <c r="U162" s="1658"/>
      <c r="V162" s="1658"/>
      <c r="W162" s="1658"/>
      <c r="X162" s="1658"/>
      <c r="Y162" s="1658"/>
      <c r="Z162" s="1658"/>
      <c r="AA162" s="1658"/>
      <c r="AB162" s="1658"/>
      <c r="AC162" s="1658"/>
      <c r="AD162" s="1658"/>
      <c r="AE162" s="1658"/>
      <c r="AF162" s="1658"/>
      <c r="AG162" s="1658"/>
      <c r="AH162" s="1658"/>
      <c r="AI162" s="1658"/>
      <c r="AJ162" s="1658"/>
      <c r="AK162" s="1658"/>
      <c r="AL162" s="1658"/>
      <c r="AM162" s="241"/>
    </row>
    <row r="163" spans="1:39" ht="15" customHeight="1">
      <c r="A163" s="1658"/>
      <c r="B163" s="1658"/>
      <c r="C163" s="1658"/>
      <c r="D163" s="1658"/>
      <c r="E163" s="1658"/>
      <c r="F163" s="1658"/>
      <c r="G163" s="1658"/>
      <c r="H163" s="1658"/>
      <c r="I163" s="1658"/>
      <c r="J163" s="1658"/>
      <c r="K163" s="1658"/>
      <c r="L163" s="1658"/>
      <c r="M163" s="1658"/>
      <c r="N163" s="1658"/>
      <c r="O163" s="1658"/>
      <c r="P163" s="1658"/>
      <c r="Q163" s="1658"/>
      <c r="R163" s="1658"/>
      <c r="S163" s="1658"/>
      <c r="T163" s="1658"/>
      <c r="U163" s="1658"/>
      <c r="V163" s="1658"/>
      <c r="W163" s="1658"/>
      <c r="X163" s="1658"/>
      <c r="Y163" s="1658"/>
      <c r="Z163" s="1658"/>
      <c r="AA163" s="1658"/>
      <c r="AB163" s="1658"/>
      <c r="AC163" s="1658"/>
      <c r="AD163" s="1658"/>
      <c r="AE163" s="1658"/>
      <c r="AF163" s="1658"/>
      <c r="AG163" s="1658"/>
      <c r="AH163" s="1658"/>
      <c r="AI163" s="1658"/>
      <c r="AJ163" s="1658"/>
      <c r="AK163" s="1658"/>
      <c r="AL163" s="1658"/>
      <c r="AM163" s="241"/>
    </row>
    <row r="164" spans="1:39" ht="15" customHeight="1">
      <c r="A164" s="1658"/>
      <c r="B164" s="1658"/>
      <c r="C164" s="1658"/>
      <c r="D164" s="1658"/>
      <c r="E164" s="1658"/>
      <c r="F164" s="1658"/>
      <c r="G164" s="1658"/>
      <c r="H164" s="1658"/>
      <c r="I164" s="1658"/>
      <c r="J164" s="1658"/>
      <c r="K164" s="1658"/>
      <c r="L164" s="1658"/>
      <c r="M164" s="1658"/>
      <c r="N164" s="1658"/>
      <c r="O164" s="1658"/>
      <c r="P164" s="1658"/>
      <c r="Q164" s="1658"/>
      <c r="R164" s="1658"/>
      <c r="S164" s="1658"/>
      <c r="T164" s="1658"/>
      <c r="U164" s="1658"/>
      <c r="V164" s="1658"/>
      <c r="W164" s="1658"/>
      <c r="X164" s="1658"/>
      <c r="Y164" s="1658"/>
      <c r="Z164" s="1658"/>
      <c r="AA164" s="1658"/>
      <c r="AB164" s="1658"/>
      <c r="AC164" s="1658"/>
      <c r="AD164" s="1658"/>
      <c r="AE164" s="1658"/>
      <c r="AF164" s="1658"/>
      <c r="AG164" s="1658"/>
      <c r="AH164" s="1658"/>
      <c r="AI164" s="1658"/>
      <c r="AJ164" s="1658"/>
      <c r="AK164" s="1658"/>
      <c r="AL164" s="1658"/>
      <c r="AM164" s="241"/>
    </row>
    <row r="165" spans="1:39" ht="15" customHeight="1">
      <c r="A165" s="1658"/>
      <c r="B165" s="1658"/>
      <c r="C165" s="1658"/>
      <c r="D165" s="1658"/>
      <c r="E165" s="1658"/>
      <c r="F165" s="1658"/>
      <c r="G165" s="1658"/>
      <c r="H165" s="1658"/>
      <c r="I165" s="1658"/>
      <c r="J165" s="1658"/>
      <c r="K165" s="1658"/>
      <c r="L165" s="1658"/>
      <c r="M165" s="1658"/>
      <c r="N165" s="1658"/>
      <c r="O165" s="1658"/>
      <c r="P165" s="1658"/>
      <c r="Q165" s="1658"/>
      <c r="R165" s="1658"/>
      <c r="S165" s="1658"/>
      <c r="T165" s="1658"/>
      <c r="U165" s="1658"/>
      <c r="V165" s="1658"/>
      <c r="W165" s="1658"/>
      <c r="X165" s="1658"/>
      <c r="Y165" s="1658"/>
      <c r="Z165" s="1658"/>
      <c r="AA165" s="1658"/>
      <c r="AB165" s="1658"/>
      <c r="AC165" s="1658"/>
      <c r="AD165" s="1658"/>
      <c r="AE165" s="1658"/>
      <c r="AF165" s="1658"/>
      <c r="AG165" s="1658"/>
      <c r="AH165" s="1658"/>
      <c r="AI165" s="1658"/>
      <c r="AJ165" s="1658"/>
      <c r="AK165" s="1658"/>
      <c r="AL165" s="1658"/>
      <c r="AM165" s="241"/>
    </row>
    <row r="166" spans="1:39" ht="15" customHeight="1">
      <c r="A166" s="1658"/>
      <c r="B166" s="1658"/>
      <c r="C166" s="1658"/>
      <c r="D166" s="1658"/>
      <c r="E166" s="1658"/>
      <c r="F166" s="1658"/>
      <c r="G166" s="1658"/>
      <c r="H166" s="1658"/>
      <c r="I166" s="1658"/>
      <c r="J166" s="1658"/>
      <c r="K166" s="1658"/>
      <c r="L166" s="1658"/>
      <c r="M166" s="1658"/>
      <c r="N166" s="1658"/>
      <c r="O166" s="1658"/>
      <c r="P166" s="1658"/>
      <c r="Q166" s="1658"/>
      <c r="R166" s="1658"/>
      <c r="S166" s="1658"/>
      <c r="T166" s="1658"/>
      <c r="U166" s="1658"/>
      <c r="V166" s="1658"/>
      <c r="W166" s="1658"/>
      <c r="X166" s="1658"/>
      <c r="Y166" s="1658"/>
      <c r="Z166" s="1658"/>
      <c r="AA166" s="1658"/>
      <c r="AB166" s="1658"/>
      <c r="AC166" s="1658"/>
      <c r="AD166" s="1658"/>
      <c r="AE166" s="1658"/>
      <c r="AF166" s="1658"/>
      <c r="AG166" s="1658"/>
      <c r="AH166" s="1658"/>
      <c r="AI166" s="1658"/>
      <c r="AJ166" s="1658"/>
      <c r="AK166" s="1658"/>
      <c r="AL166" s="1658"/>
      <c r="AM166" s="241"/>
    </row>
    <row r="167" spans="1:39" ht="2.4500000000000002" customHeight="1">
      <c r="A167" s="1658"/>
      <c r="B167" s="1658"/>
      <c r="C167" s="1658"/>
      <c r="D167" s="1658"/>
      <c r="E167" s="1658"/>
      <c r="F167" s="1658"/>
      <c r="G167" s="1658"/>
      <c r="H167" s="1658"/>
      <c r="I167" s="1658"/>
      <c r="J167" s="1658"/>
      <c r="K167" s="1658"/>
      <c r="L167" s="1658"/>
      <c r="M167" s="1658"/>
      <c r="N167" s="1658"/>
      <c r="O167" s="1658"/>
      <c r="P167" s="1658"/>
      <c r="Q167" s="1658"/>
      <c r="R167" s="1658"/>
      <c r="S167" s="1658"/>
      <c r="T167" s="1658"/>
      <c r="U167" s="1658"/>
      <c r="V167" s="1658"/>
      <c r="W167" s="1658"/>
      <c r="X167" s="1658"/>
      <c r="Y167" s="1658"/>
      <c r="Z167" s="1658"/>
      <c r="AA167" s="1658"/>
      <c r="AB167" s="1658"/>
      <c r="AC167" s="1658"/>
      <c r="AD167" s="1658"/>
      <c r="AE167" s="1658"/>
      <c r="AF167" s="1658"/>
      <c r="AG167" s="1658"/>
      <c r="AH167" s="1658"/>
      <c r="AI167" s="1658"/>
      <c r="AJ167" s="1658"/>
      <c r="AK167" s="1658"/>
      <c r="AL167" s="1658"/>
      <c r="AM167" s="241"/>
    </row>
    <row r="168" spans="1:39" ht="15" customHeight="1">
      <c r="A168" s="1658" t="s">
        <v>2472</v>
      </c>
      <c r="B168" s="1658"/>
      <c r="C168" s="1658"/>
      <c r="D168" s="1658"/>
      <c r="E168" s="1658"/>
      <c r="F168" s="1658"/>
      <c r="G168" s="1658"/>
      <c r="H168" s="1658"/>
      <c r="I168" s="1658"/>
      <c r="J168" s="1658"/>
      <c r="K168" s="1658"/>
      <c r="L168" s="1658"/>
      <c r="M168" s="1658"/>
      <c r="N168" s="1658"/>
      <c r="O168" s="1658"/>
      <c r="P168" s="1658"/>
      <c r="Q168" s="1658"/>
      <c r="R168" s="1658"/>
      <c r="S168" s="1658"/>
      <c r="T168" s="1658"/>
      <c r="U168" s="1658"/>
      <c r="V168" s="1658"/>
      <c r="W168" s="1658"/>
      <c r="X168" s="1658"/>
      <c r="Y168" s="1658"/>
      <c r="Z168" s="1658"/>
      <c r="AA168" s="1658"/>
      <c r="AB168" s="1658"/>
      <c r="AC168" s="1658"/>
      <c r="AD168" s="1658"/>
      <c r="AE168" s="1658"/>
      <c r="AF168" s="1658"/>
      <c r="AG168" s="1658"/>
      <c r="AH168" s="1658"/>
      <c r="AI168" s="1658"/>
      <c r="AJ168" s="1658"/>
      <c r="AK168" s="1658"/>
      <c r="AL168" s="1658"/>
      <c r="AM168" s="241"/>
    </row>
    <row r="169" spans="1:39" ht="15" customHeight="1">
      <c r="A169" s="1658"/>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AM169" s="241"/>
    </row>
    <row r="170" spans="1:39" ht="15" customHeigh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241"/>
    </row>
    <row r="171" spans="1:39" ht="15" customHeight="1">
      <c r="A171" s="1658"/>
      <c r="B171" s="1658"/>
      <c r="C171" s="1658"/>
      <c r="D171" s="1658"/>
      <c r="E171" s="1658"/>
      <c r="F171" s="1658"/>
      <c r="G171" s="1658"/>
      <c r="H171" s="1658"/>
      <c r="I171" s="1658"/>
      <c r="J171" s="1658"/>
      <c r="K171" s="1658"/>
      <c r="L171" s="1658"/>
      <c r="M171" s="1658"/>
      <c r="N171" s="1658"/>
      <c r="O171" s="1658"/>
      <c r="P171" s="1658"/>
      <c r="Q171" s="1658"/>
      <c r="R171" s="1658"/>
      <c r="S171" s="1658"/>
      <c r="T171" s="1658"/>
      <c r="U171" s="1658"/>
      <c r="V171" s="1658"/>
      <c r="W171" s="1658"/>
      <c r="X171" s="1658"/>
      <c r="Y171" s="1658"/>
      <c r="Z171" s="1658"/>
      <c r="AA171" s="1658"/>
      <c r="AB171" s="1658"/>
      <c r="AC171" s="1658"/>
      <c r="AD171" s="1658"/>
      <c r="AE171" s="1658"/>
      <c r="AF171" s="1658"/>
      <c r="AG171" s="1658"/>
      <c r="AH171" s="1658"/>
      <c r="AI171" s="1658"/>
      <c r="AJ171" s="1658"/>
      <c r="AK171" s="1658"/>
      <c r="AL171" s="1658"/>
      <c r="AM171" s="241"/>
    </row>
    <row r="172" spans="1:39" ht="15" customHeight="1">
      <c r="A172" s="1658"/>
      <c r="B172" s="1658"/>
      <c r="C172" s="1658"/>
      <c r="D172" s="1658"/>
      <c r="E172" s="1658"/>
      <c r="F172" s="1658"/>
      <c r="G172" s="1658"/>
      <c r="H172" s="1658"/>
      <c r="I172" s="1658"/>
      <c r="J172" s="1658"/>
      <c r="K172" s="1658"/>
      <c r="L172" s="1658"/>
      <c r="M172" s="1658"/>
      <c r="N172" s="1658"/>
      <c r="O172" s="1658"/>
      <c r="P172" s="1658"/>
      <c r="Q172" s="1658"/>
      <c r="R172" s="1658"/>
      <c r="S172" s="1658"/>
      <c r="T172" s="1658"/>
      <c r="U172" s="1658"/>
      <c r="V172" s="1658"/>
      <c r="W172" s="1658"/>
      <c r="X172" s="1658"/>
      <c r="Y172" s="1658"/>
      <c r="Z172" s="1658"/>
      <c r="AA172" s="1658"/>
      <c r="AB172" s="1658"/>
      <c r="AC172" s="1658"/>
      <c r="AD172" s="1658"/>
      <c r="AE172" s="1658"/>
      <c r="AF172" s="1658"/>
      <c r="AG172" s="1658"/>
      <c r="AH172" s="1658"/>
      <c r="AI172" s="1658"/>
      <c r="AJ172" s="1658"/>
      <c r="AK172" s="1658"/>
      <c r="AL172" s="1658"/>
      <c r="AM172" s="241"/>
    </row>
    <row r="173" spans="1:39" ht="15" customHeight="1">
      <c r="A173" s="1658"/>
      <c r="B173" s="1658"/>
      <c r="C173" s="1658"/>
      <c r="D173" s="1658"/>
      <c r="E173" s="1658"/>
      <c r="F173" s="1658"/>
      <c r="G173" s="1658"/>
      <c r="H173" s="1658"/>
      <c r="I173" s="1658"/>
      <c r="J173" s="1658"/>
      <c r="K173" s="1658"/>
      <c r="L173" s="1658"/>
      <c r="M173" s="1658"/>
      <c r="N173" s="1658"/>
      <c r="O173" s="1658"/>
      <c r="P173" s="1658"/>
      <c r="Q173" s="1658"/>
      <c r="R173" s="1658"/>
      <c r="S173" s="1658"/>
      <c r="T173" s="1658"/>
      <c r="U173" s="1658"/>
      <c r="V173" s="1658"/>
      <c r="W173" s="1658"/>
      <c r="X173" s="1658"/>
      <c r="Y173" s="1658"/>
      <c r="Z173" s="1658"/>
      <c r="AA173" s="1658"/>
      <c r="AB173" s="1658"/>
      <c r="AC173" s="1658"/>
      <c r="AD173" s="1658"/>
      <c r="AE173" s="1658"/>
      <c r="AF173" s="1658"/>
      <c r="AG173" s="1658"/>
      <c r="AH173" s="1658"/>
      <c r="AI173" s="1658"/>
      <c r="AJ173" s="1658"/>
      <c r="AK173" s="1658"/>
      <c r="AL173" s="1658"/>
      <c r="AM173" s="241"/>
    </row>
    <row r="174" spans="1:39" ht="15" customHeight="1">
      <c r="A174" s="1658"/>
      <c r="B174" s="1658"/>
      <c r="C174" s="1658"/>
      <c r="D174" s="1658"/>
      <c r="E174" s="1658"/>
      <c r="F174" s="1658"/>
      <c r="G174" s="1658"/>
      <c r="H174" s="1658"/>
      <c r="I174" s="1658"/>
      <c r="J174" s="1658"/>
      <c r="K174" s="1658"/>
      <c r="L174" s="1658"/>
      <c r="M174" s="1658"/>
      <c r="N174" s="1658"/>
      <c r="O174" s="1658"/>
      <c r="P174" s="1658"/>
      <c r="Q174" s="1658"/>
      <c r="R174" s="1658"/>
      <c r="S174" s="1658"/>
      <c r="T174" s="1658"/>
      <c r="U174" s="1658"/>
      <c r="V174" s="1658"/>
      <c r="W174" s="1658"/>
      <c r="X174" s="1658"/>
      <c r="Y174" s="1658"/>
      <c r="Z174" s="1658"/>
      <c r="AA174" s="1658"/>
      <c r="AB174" s="1658"/>
      <c r="AC174" s="1658"/>
      <c r="AD174" s="1658"/>
      <c r="AE174" s="1658"/>
      <c r="AF174" s="1658"/>
      <c r="AG174" s="1658"/>
      <c r="AH174" s="1658"/>
      <c r="AI174" s="1658"/>
      <c r="AJ174" s="1658"/>
      <c r="AK174" s="1658"/>
      <c r="AL174" s="1658"/>
      <c r="AM174" s="241"/>
    </row>
    <row r="175" spans="1:39" ht="15" customHeight="1">
      <c r="A175" s="1658"/>
      <c r="B175" s="1658"/>
      <c r="C175" s="1658"/>
      <c r="D175" s="1658"/>
      <c r="E175" s="1658"/>
      <c r="F175" s="1658"/>
      <c r="G175" s="1658"/>
      <c r="H175" s="1658"/>
      <c r="I175" s="1658"/>
      <c r="J175" s="1658"/>
      <c r="K175" s="1658"/>
      <c r="L175" s="1658"/>
      <c r="M175" s="1658"/>
      <c r="N175" s="1658"/>
      <c r="O175" s="1658"/>
      <c r="P175" s="1658"/>
      <c r="Q175" s="1658"/>
      <c r="R175" s="1658"/>
      <c r="S175" s="1658"/>
      <c r="T175" s="1658"/>
      <c r="U175" s="1658"/>
      <c r="V175" s="1658"/>
      <c r="W175" s="1658"/>
      <c r="X175" s="1658"/>
      <c r="Y175" s="1658"/>
      <c r="Z175" s="1658"/>
      <c r="AA175" s="1658"/>
      <c r="AB175" s="1658"/>
      <c r="AC175" s="1658"/>
      <c r="AD175" s="1658"/>
      <c r="AE175" s="1658"/>
      <c r="AF175" s="1658"/>
      <c r="AG175" s="1658"/>
      <c r="AH175" s="1658"/>
      <c r="AI175" s="1658"/>
      <c r="AJ175" s="1658"/>
      <c r="AK175" s="1658"/>
      <c r="AL175" s="1658"/>
      <c r="AM175" s="241"/>
    </row>
    <row r="176" spans="1:39" ht="15" customHeight="1">
      <c r="A176" s="1658"/>
      <c r="B176" s="1658"/>
      <c r="C176" s="1658"/>
      <c r="D176" s="1658"/>
      <c r="E176" s="1658"/>
      <c r="F176" s="1658"/>
      <c r="G176" s="1658"/>
      <c r="H176" s="1658"/>
      <c r="I176" s="1658"/>
      <c r="J176" s="1658"/>
      <c r="K176" s="1658"/>
      <c r="L176" s="1658"/>
      <c r="M176" s="1658"/>
      <c r="N176" s="1658"/>
      <c r="O176" s="1658"/>
      <c r="P176" s="1658"/>
      <c r="Q176" s="1658"/>
      <c r="R176" s="1658"/>
      <c r="S176" s="1658"/>
      <c r="T176" s="1658"/>
      <c r="U176" s="1658"/>
      <c r="V176" s="1658"/>
      <c r="W176" s="1658"/>
      <c r="X176" s="1658"/>
      <c r="Y176" s="1658"/>
      <c r="Z176" s="1658"/>
      <c r="AA176" s="1658"/>
      <c r="AB176" s="1658"/>
      <c r="AC176" s="1658"/>
      <c r="AD176" s="1658"/>
      <c r="AE176" s="1658"/>
      <c r="AF176" s="1658"/>
      <c r="AG176" s="1658"/>
      <c r="AH176" s="1658"/>
      <c r="AI176" s="1658"/>
      <c r="AJ176" s="1658"/>
      <c r="AK176" s="1658"/>
      <c r="AL176" s="1658"/>
      <c r="AM176" s="241"/>
    </row>
    <row r="177" spans="1:39" ht="15" customHeight="1">
      <c r="A177" s="1658"/>
      <c r="B177" s="1658"/>
      <c r="C177" s="1658"/>
      <c r="D177" s="1658"/>
      <c r="E177" s="1658"/>
      <c r="F177" s="1658"/>
      <c r="G177" s="1658"/>
      <c r="H177" s="1658"/>
      <c r="I177" s="1658"/>
      <c r="J177" s="1658"/>
      <c r="K177" s="1658"/>
      <c r="L177" s="1658"/>
      <c r="M177" s="1658"/>
      <c r="N177" s="1658"/>
      <c r="O177" s="1658"/>
      <c r="P177" s="1658"/>
      <c r="Q177" s="1658"/>
      <c r="R177" s="1658"/>
      <c r="S177" s="1658"/>
      <c r="T177" s="1658"/>
      <c r="U177" s="1658"/>
      <c r="V177" s="1658"/>
      <c r="W177" s="1658"/>
      <c r="X177" s="1658"/>
      <c r="Y177" s="1658"/>
      <c r="Z177" s="1658"/>
      <c r="AA177" s="1658"/>
      <c r="AB177" s="1658"/>
      <c r="AC177" s="1658"/>
      <c r="AD177" s="1658"/>
      <c r="AE177" s="1658"/>
      <c r="AF177" s="1658"/>
      <c r="AG177" s="1658"/>
      <c r="AH177" s="1658"/>
      <c r="AI177" s="1658"/>
      <c r="AJ177" s="1658"/>
      <c r="AK177" s="1658"/>
      <c r="AL177" s="1658"/>
      <c r="AM177" s="241"/>
    </row>
    <row r="178" spans="1:39" ht="15" customHeight="1">
      <c r="A178" s="1658"/>
      <c r="B178" s="1658"/>
      <c r="C178" s="1658"/>
      <c r="D178" s="1658"/>
      <c r="E178" s="1658"/>
      <c r="F178" s="1658"/>
      <c r="G178" s="1658"/>
      <c r="H178" s="1658"/>
      <c r="I178" s="1658"/>
      <c r="J178" s="1658"/>
      <c r="K178" s="1658"/>
      <c r="L178" s="1658"/>
      <c r="M178" s="1658"/>
      <c r="N178" s="1658"/>
      <c r="O178" s="1658"/>
      <c r="P178" s="1658"/>
      <c r="Q178" s="1658"/>
      <c r="R178" s="1658"/>
      <c r="S178" s="1658"/>
      <c r="T178" s="1658"/>
      <c r="U178" s="1658"/>
      <c r="V178" s="1658"/>
      <c r="W178" s="1658"/>
      <c r="X178" s="1658"/>
      <c r="Y178" s="1658"/>
      <c r="Z178" s="1658"/>
      <c r="AA178" s="1658"/>
      <c r="AB178" s="1658"/>
      <c r="AC178" s="1658"/>
      <c r="AD178" s="1658"/>
      <c r="AE178" s="1658"/>
      <c r="AF178" s="1658"/>
      <c r="AG178" s="1658"/>
      <c r="AH178" s="1658"/>
      <c r="AI178" s="1658"/>
      <c r="AJ178" s="1658"/>
      <c r="AK178" s="1658"/>
      <c r="AL178" s="1658"/>
      <c r="AM178" s="241"/>
    </row>
    <row r="179" spans="1:39" ht="15" customHeight="1">
      <c r="A179" s="1658"/>
      <c r="B179" s="1658"/>
      <c r="C179" s="1658"/>
      <c r="D179" s="1658"/>
      <c r="E179" s="1658"/>
      <c r="F179" s="1658"/>
      <c r="G179" s="1658"/>
      <c r="H179" s="1658"/>
      <c r="I179" s="1658"/>
      <c r="J179" s="1658"/>
      <c r="K179" s="1658"/>
      <c r="L179" s="1658"/>
      <c r="M179" s="1658"/>
      <c r="N179" s="1658"/>
      <c r="O179" s="1658"/>
      <c r="P179" s="1658"/>
      <c r="Q179" s="1658"/>
      <c r="R179" s="1658"/>
      <c r="S179" s="1658"/>
      <c r="T179" s="1658"/>
      <c r="U179" s="1658"/>
      <c r="V179" s="1658"/>
      <c r="W179" s="1658"/>
      <c r="X179" s="1658"/>
      <c r="Y179" s="1658"/>
      <c r="Z179" s="1658"/>
      <c r="AA179" s="1658"/>
      <c r="AB179" s="1658"/>
      <c r="AC179" s="1658"/>
      <c r="AD179" s="1658"/>
      <c r="AE179" s="1658"/>
      <c r="AF179" s="1658"/>
      <c r="AG179" s="1658"/>
      <c r="AH179" s="1658"/>
      <c r="AI179" s="1658"/>
      <c r="AJ179" s="1658"/>
      <c r="AK179" s="1658"/>
      <c r="AL179" s="1658"/>
      <c r="AM179" s="241"/>
    </row>
    <row r="180" spans="1:39" ht="15" customHeight="1">
      <c r="A180" s="1658"/>
      <c r="B180" s="1658"/>
      <c r="C180" s="1658"/>
      <c r="D180" s="1658"/>
      <c r="E180" s="1658"/>
      <c r="F180" s="1658"/>
      <c r="G180" s="1658"/>
      <c r="H180" s="1658"/>
      <c r="I180" s="1658"/>
      <c r="J180" s="1658"/>
      <c r="K180" s="1658"/>
      <c r="L180" s="1658"/>
      <c r="M180" s="1658"/>
      <c r="N180" s="1658"/>
      <c r="O180" s="1658"/>
      <c r="P180" s="1658"/>
      <c r="Q180" s="1658"/>
      <c r="R180" s="1658"/>
      <c r="S180" s="1658"/>
      <c r="T180" s="1658"/>
      <c r="U180" s="1658"/>
      <c r="V180" s="1658"/>
      <c r="W180" s="1658"/>
      <c r="X180" s="1658"/>
      <c r="Y180" s="1658"/>
      <c r="Z180" s="1658"/>
      <c r="AA180" s="1658"/>
      <c r="AB180" s="1658"/>
      <c r="AC180" s="1658"/>
      <c r="AD180" s="1658"/>
      <c r="AE180" s="1658"/>
      <c r="AF180" s="1658"/>
      <c r="AG180" s="1658"/>
      <c r="AH180" s="1658"/>
      <c r="AI180" s="1658"/>
      <c r="AJ180" s="1658"/>
      <c r="AK180" s="1658"/>
      <c r="AL180" s="1658"/>
      <c r="AM180" s="241"/>
    </row>
    <row r="181" spans="1:39" ht="15" customHeight="1">
      <c r="A181" s="1658"/>
      <c r="B181" s="1658"/>
      <c r="C181" s="1658"/>
      <c r="D181" s="1658"/>
      <c r="E181" s="1658"/>
      <c r="F181" s="1658"/>
      <c r="G181" s="1658"/>
      <c r="H181" s="1658"/>
      <c r="I181" s="1658"/>
      <c r="J181" s="1658"/>
      <c r="K181" s="1658"/>
      <c r="L181" s="1658"/>
      <c r="M181" s="1658"/>
      <c r="N181" s="1658"/>
      <c r="O181" s="1658"/>
      <c r="P181" s="1658"/>
      <c r="Q181" s="1658"/>
      <c r="R181" s="1658"/>
      <c r="S181" s="1658"/>
      <c r="T181" s="1658"/>
      <c r="U181" s="1658"/>
      <c r="V181" s="1658"/>
      <c r="W181" s="1658"/>
      <c r="X181" s="1658"/>
      <c r="Y181" s="1658"/>
      <c r="Z181" s="1658"/>
      <c r="AA181" s="1658"/>
      <c r="AB181" s="1658"/>
      <c r="AC181" s="1658"/>
      <c r="AD181" s="1658"/>
      <c r="AE181" s="1658"/>
      <c r="AF181" s="1658"/>
      <c r="AG181" s="1658"/>
      <c r="AH181" s="1658"/>
      <c r="AI181" s="1658"/>
      <c r="AJ181" s="1658"/>
      <c r="AK181" s="1658"/>
      <c r="AL181" s="1658"/>
      <c r="AM181" s="241"/>
    </row>
    <row r="182" spans="1:39" ht="6" customHeight="1">
      <c r="A182" s="1658"/>
      <c r="B182" s="1658"/>
      <c r="C182" s="1658"/>
      <c r="D182" s="1658"/>
      <c r="E182" s="1658"/>
      <c r="F182" s="1658"/>
      <c r="G182" s="1658"/>
      <c r="H182" s="1658"/>
      <c r="I182" s="1658"/>
      <c r="J182" s="1658"/>
      <c r="K182" s="1658"/>
      <c r="L182" s="1658"/>
      <c r="M182" s="1658"/>
      <c r="N182" s="1658"/>
      <c r="O182" s="1658"/>
      <c r="P182" s="1658"/>
      <c r="Q182" s="1658"/>
      <c r="R182" s="1658"/>
      <c r="S182" s="1658"/>
      <c r="T182" s="1658"/>
      <c r="U182" s="1658"/>
      <c r="V182" s="1658"/>
      <c r="W182" s="1658"/>
      <c r="X182" s="1658"/>
      <c r="Y182" s="1658"/>
      <c r="Z182" s="1658"/>
      <c r="AA182" s="1658"/>
      <c r="AB182" s="1658"/>
      <c r="AC182" s="1658"/>
      <c r="AD182" s="1658"/>
      <c r="AE182" s="1658"/>
      <c r="AF182" s="1658"/>
      <c r="AG182" s="1658"/>
      <c r="AH182" s="1658"/>
      <c r="AI182" s="1658"/>
      <c r="AJ182" s="1658"/>
      <c r="AK182" s="1658"/>
      <c r="AL182" s="1658"/>
      <c r="AM182" s="241"/>
    </row>
    <row r="183" spans="1:39" ht="15" customHeight="1">
      <c r="A183" s="1658" t="s">
        <v>2473</v>
      </c>
      <c r="B183" s="1658"/>
      <c r="C183" s="1658"/>
      <c r="D183" s="1658"/>
      <c r="E183" s="1658"/>
      <c r="F183" s="1658"/>
      <c r="G183" s="1658"/>
      <c r="H183" s="1658"/>
      <c r="I183" s="1658"/>
      <c r="J183" s="1658"/>
      <c r="K183" s="1658"/>
      <c r="L183" s="1658"/>
      <c r="M183" s="1658"/>
      <c r="N183" s="1658"/>
      <c r="O183" s="1658"/>
      <c r="P183" s="1658"/>
      <c r="Q183" s="1658"/>
      <c r="R183" s="1658"/>
      <c r="S183" s="1658"/>
      <c r="T183" s="1658"/>
      <c r="U183" s="1658"/>
      <c r="V183" s="1658"/>
      <c r="W183" s="1658"/>
      <c r="X183" s="1658"/>
      <c r="Y183" s="1658"/>
      <c r="Z183" s="1658"/>
      <c r="AA183" s="1658"/>
      <c r="AB183" s="1658"/>
      <c r="AC183" s="1658"/>
      <c r="AD183" s="1658"/>
      <c r="AE183" s="1658"/>
      <c r="AF183" s="1658"/>
      <c r="AG183" s="1658"/>
      <c r="AH183" s="1658"/>
      <c r="AI183" s="1658"/>
      <c r="AJ183" s="1658"/>
      <c r="AK183" s="1658"/>
      <c r="AL183" s="1658"/>
      <c r="AM183" s="241"/>
    </row>
    <row r="184" spans="1:39" ht="15" customHeight="1">
      <c r="A184" s="1658"/>
      <c r="B184" s="1658"/>
      <c r="C184" s="1658"/>
      <c r="D184" s="1658"/>
      <c r="E184" s="1658"/>
      <c r="F184" s="1658"/>
      <c r="G184" s="1658"/>
      <c r="H184" s="1658"/>
      <c r="I184" s="1658"/>
      <c r="J184" s="1658"/>
      <c r="K184" s="1658"/>
      <c r="L184" s="1658"/>
      <c r="M184" s="1658"/>
      <c r="N184" s="1658"/>
      <c r="O184" s="1658"/>
      <c r="P184" s="1658"/>
      <c r="Q184" s="1658"/>
      <c r="R184" s="1658"/>
      <c r="S184" s="1658"/>
      <c r="T184" s="1658"/>
      <c r="U184" s="1658"/>
      <c r="V184" s="1658"/>
      <c r="W184" s="1658"/>
      <c r="X184" s="1658"/>
      <c r="Y184" s="1658"/>
      <c r="Z184" s="1658"/>
      <c r="AA184" s="1658"/>
      <c r="AB184" s="1658"/>
      <c r="AC184" s="1658"/>
      <c r="AD184" s="1658"/>
      <c r="AE184" s="1658"/>
      <c r="AF184" s="1658"/>
      <c r="AG184" s="1658"/>
      <c r="AH184" s="1658"/>
      <c r="AI184" s="1658"/>
      <c r="AJ184" s="1658"/>
      <c r="AK184" s="1658"/>
      <c r="AL184" s="1658"/>
      <c r="AM184" s="241"/>
    </row>
    <row r="185" spans="1:39" ht="15" customHeight="1">
      <c r="A185" s="1658"/>
      <c r="B185" s="1658"/>
      <c r="C185" s="1658"/>
      <c r="D185" s="1658"/>
      <c r="E185" s="1658"/>
      <c r="F185" s="1658"/>
      <c r="G185" s="1658"/>
      <c r="H185" s="1658"/>
      <c r="I185" s="1658"/>
      <c r="J185" s="1658"/>
      <c r="K185" s="1658"/>
      <c r="L185" s="1658"/>
      <c r="M185" s="1658"/>
      <c r="N185" s="1658"/>
      <c r="O185" s="1658"/>
      <c r="P185" s="1658"/>
      <c r="Q185" s="1658"/>
      <c r="R185" s="1658"/>
      <c r="S185" s="1658"/>
      <c r="T185" s="1658"/>
      <c r="U185" s="1658"/>
      <c r="V185" s="1658"/>
      <c r="W185" s="1658"/>
      <c r="X185" s="1658"/>
      <c r="Y185" s="1658"/>
      <c r="Z185" s="1658"/>
      <c r="AA185" s="1658"/>
      <c r="AB185" s="1658"/>
      <c r="AC185" s="1658"/>
      <c r="AD185" s="1658"/>
      <c r="AE185" s="1658"/>
      <c r="AF185" s="1658"/>
      <c r="AG185" s="1658"/>
      <c r="AH185" s="1658"/>
      <c r="AI185" s="1658"/>
      <c r="AJ185" s="1658"/>
      <c r="AK185" s="1658"/>
      <c r="AL185" s="1658"/>
      <c r="AM185" s="241"/>
    </row>
    <row r="186" spans="1:39" ht="15" customHeight="1">
      <c r="A186" s="1658"/>
      <c r="B186" s="1658"/>
      <c r="C186" s="1658"/>
      <c r="D186" s="1658"/>
      <c r="E186" s="1658"/>
      <c r="F186" s="1658"/>
      <c r="G186" s="1658"/>
      <c r="H186" s="1658"/>
      <c r="I186" s="1658"/>
      <c r="J186" s="1658"/>
      <c r="K186" s="1658"/>
      <c r="L186" s="1658"/>
      <c r="M186" s="1658"/>
      <c r="N186" s="1658"/>
      <c r="O186" s="1658"/>
      <c r="P186" s="1658"/>
      <c r="Q186" s="1658"/>
      <c r="R186" s="1658"/>
      <c r="S186" s="1658"/>
      <c r="T186" s="1658"/>
      <c r="U186" s="1658"/>
      <c r="V186" s="1658"/>
      <c r="W186" s="1658"/>
      <c r="X186" s="1658"/>
      <c r="Y186" s="1658"/>
      <c r="Z186" s="1658"/>
      <c r="AA186" s="1658"/>
      <c r="AB186" s="1658"/>
      <c r="AC186" s="1658"/>
      <c r="AD186" s="1658"/>
      <c r="AE186" s="1658"/>
      <c r="AF186" s="1658"/>
      <c r="AG186" s="1658"/>
      <c r="AH186" s="1658"/>
      <c r="AI186" s="1658"/>
      <c r="AJ186" s="1658"/>
      <c r="AK186" s="1658"/>
      <c r="AL186" s="1658"/>
      <c r="AM186" s="241"/>
    </row>
    <row r="187" spans="1:39" ht="18" customHeight="1">
      <c r="A187" s="1658"/>
      <c r="B187" s="1658"/>
      <c r="C187" s="1658"/>
      <c r="D187" s="1658"/>
      <c r="E187" s="1658"/>
      <c r="F187" s="1658"/>
      <c r="G187" s="1658"/>
      <c r="H187" s="1658"/>
      <c r="I187" s="1658"/>
      <c r="J187" s="1658"/>
      <c r="K187" s="1658"/>
      <c r="L187" s="1658"/>
      <c r="M187" s="1658"/>
      <c r="N187" s="1658"/>
      <c r="O187" s="1658"/>
      <c r="P187" s="1658"/>
      <c r="Q187" s="1658"/>
      <c r="R187" s="1658"/>
      <c r="S187" s="1658"/>
      <c r="T187" s="1658"/>
      <c r="U187" s="1658"/>
      <c r="V187" s="1658"/>
      <c r="W187" s="1658"/>
      <c r="X187" s="1658"/>
      <c r="Y187" s="1658"/>
      <c r="Z187" s="1658"/>
      <c r="AA187" s="1658"/>
      <c r="AB187" s="1658"/>
      <c r="AC187" s="1658"/>
      <c r="AD187" s="1658"/>
      <c r="AE187" s="1658"/>
      <c r="AF187" s="1658"/>
      <c r="AG187" s="1658"/>
      <c r="AH187" s="1658"/>
      <c r="AI187" s="1658"/>
      <c r="AJ187" s="1658"/>
      <c r="AK187" s="1658"/>
      <c r="AL187" s="1658"/>
      <c r="AM187" s="241"/>
    </row>
    <row r="188" spans="1:39" ht="15" customHeight="1">
      <c r="A188" s="1658"/>
      <c r="B188" s="1658"/>
      <c r="C188" s="1658"/>
      <c r="D188" s="1658"/>
      <c r="E188" s="1658"/>
      <c r="F188" s="1658"/>
      <c r="G188" s="1658"/>
      <c r="H188" s="1658"/>
      <c r="I188" s="1658"/>
      <c r="J188" s="1658"/>
      <c r="K188" s="1658"/>
      <c r="L188" s="1658"/>
      <c r="M188" s="1658"/>
      <c r="N188" s="1658"/>
      <c r="O188" s="1658"/>
      <c r="P188" s="1658"/>
      <c r="Q188" s="1658"/>
      <c r="R188" s="1658"/>
      <c r="S188" s="1658"/>
      <c r="T188" s="1658"/>
      <c r="U188" s="1658"/>
      <c r="V188" s="1658"/>
      <c r="W188" s="1658"/>
      <c r="X188" s="1658"/>
      <c r="Y188" s="1658"/>
      <c r="Z188" s="1658"/>
      <c r="AA188" s="1658"/>
      <c r="AB188" s="1658"/>
      <c r="AC188" s="1658"/>
      <c r="AD188" s="1658"/>
      <c r="AE188" s="1658"/>
      <c r="AF188" s="1658"/>
      <c r="AG188" s="1658"/>
      <c r="AH188" s="1658"/>
      <c r="AI188" s="1658"/>
      <c r="AJ188" s="1658"/>
      <c r="AK188" s="1658"/>
      <c r="AL188" s="1658"/>
      <c r="AM188" s="241"/>
    </row>
    <row r="189" spans="1:39" ht="15" customHeight="1">
      <c r="A189" s="1658"/>
      <c r="B189" s="1658"/>
      <c r="C189" s="1658"/>
      <c r="D189" s="1658"/>
      <c r="E189" s="1658"/>
      <c r="F189" s="1658"/>
      <c r="G189" s="1658"/>
      <c r="H189" s="1658"/>
      <c r="I189" s="1658"/>
      <c r="J189" s="1658"/>
      <c r="K189" s="1658"/>
      <c r="L189" s="1658"/>
      <c r="M189" s="1658"/>
      <c r="N189" s="1658"/>
      <c r="O189" s="1658"/>
      <c r="P189" s="1658"/>
      <c r="Q189" s="1658"/>
      <c r="R189" s="1658"/>
      <c r="S189" s="1658"/>
      <c r="T189" s="1658"/>
      <c r="U189" s="1658"/>
      <c r="V189" s="1658"/>
      <c r="W189" s="1658"/>
      <c r="X189" s="1658"/>
      <c r="Y189" s="1658"/>
      <c r="Z189" s="1658"/>
      <c r="AA189" s="1658"/>
      <c r="AB189" s="1658"/>
      <c r="AC189" s="1658"/>
      <c r="AD189" s="1658"/>
      <c r="AE189" s="1658"/>
      <c r="AF189" s="1658"/>
      <c r="AG189" s="1658"/>
      <c r="AH189" s="1658"/>
      <c r="AI189" s="1658"/>
      <c r="AJ189" s="1658"/>
      <c r="AK189" s="1658"/>
      <c r="AL189" s="1658"/>
      <c r="AM189" s="241"/>
    </row>
    <row r="190" spans="1:39" ht="15" customHeight="1">
      <c r="A190" s="1658"/>
      <c r="B190" s="1658"/>
      <c r="C190" s="1658"/>
      <c r="D190" s="1658"/>
      <c r="E190" s="1658"/>
      <c r="F190" s="1658"/>
      <c r="G190" s="1658"/>
      <c r="H190" s="1658"/>
      <c r="I190" s="1658"/>
      <c r="J190" s="1658"/>
      <c r="K190" s="1658"/>
      <c r="L190" s="1658"/>
      <c r="M190" s="1658"/>
      <c r="N190" s="1658"/>
      <c r="O190" s="1658"/>
      <c r="P190" s="1658"/>
      <c r="Q190" s="1658"/>
      <c r="R190" s="1658"/>
      <c r="S190" s="1658"/>
      <c r="T190" s="1658"/>
      <c r="U190" s="1658"/>
      <c r="V190" s="1658"/>
      <c r="W190" s="1658"/>
      <c r="X190" s="1658"/>
      <c r="Y190" s="1658"/>
      <c r="Z190" s="1658"/>
      <c r="AA190" s="1658"/>
      <c r="AB190" s="1658"/>
      <c r="AC190" s="1658"/>
      <c r="AD190" s="1658"/>
      <c r="AE190" s="1658"/>
      <c r="AF190" s="1658"/>
      <c r="AG190" s="1658"/>
      <c r="AH190" s="1658"/>
      <c r="AI190" s="1658"/>
      <c r="AJ190" s="1658"/>
      <c r="AK190" s="1658"/>
      <c r="AL190" s="1658"/>
      <c r="AM190" s="241"/>
    </row>
    <row r="191" spans="1:39" ht="15" customHeight="1">
      <c r="A191" s="1658"/>
      <c r="B191" s="1658"/>
      <c r="C191" s="1658"/>
      <c r="D191" s="1658"/>
      <c r="E191" s="1658"/>
      <c r="F191" s="1658"/>
      <c r="G191" s="1658"/>
      <c r="H191" s="1658"/>
      <c r="I191" s="1658"/>
      <c r="J191" s="1658"/>
      <c r="K191" s="1658"/>
      <c r="L191" s="1658"/>
      <c r="M191" s="1658"/>
      <c r="N191" s="1658"/>
      <c r="O191" s="1658"/>
      <c r="P191" s="1658"/>
      <c r="Q191" s="1658"/>
      <c r="R191" s="1658"/>
      <c r="S191" s="1658"/>
      <c r="T191" s="1658"/>
      <c r="U191" s="1658"/>
      <c r="V191" s="1658"/>
      <c r="W191" s="1658"/>
      <c r="X191" s="1658"/>
      <c r="Y191" s="1658"/>
      <c r="Z191" s="1658"/>
      <c r="AA191" s="1658"/>
      <c r="AB191" s="1658"/>
      <c r="AC191" s="1658"/>
      <c r="AD191" s="1658"/>
      <c r="AE191" s="1658"/>
      <c r="AF191" s="1658"/>
      <c r="AG191" s="1658"/>
      <c r="AH191" s="1658"/>
      <c r="AI191" s="1658"/>
      <c r="AJ191" s="1658"/>
      <c r="AK191" s="1658"/>
      <c r="AL191" s="1658"/>
      <c r="AM191" s="241"/>
    </row>
    <row r="192" spans="1:39" ht="15" customHeight="1">
      <c r="A192" s="1658"/>
      <c r="B192" s="1658"/>
      <c r="C192" s="1658"/>
      <c r="D192" s="1658"/>
      <c r="E192" s="1658"/>
      <c r="F192" s="1658"/>
      <c r="G192" s="1658"/>
      <c r="H192" s="1658"/>
      <c r="I192" s="1658"/>
      <c r="J192" s="1658"/>
      <c r="K192" s="1658"/>
      <c r="L192" s="1658"/>
      <c r="M192" s="1658"/>
      <c r="N192" s="1658"/>
      <c r="O192" s="1658"/>
      <c r="P192" s="1658"/>
      <c r="Q192" s="1658"/>
      <c r="R192" s="1658"/>
      <c r="S192" s="1658"/>
      <c r="T192" s="1658"/>
      <c r="U192" s="1658"/>
      <c r="V192" s="1658"/>
      <c r="W192" s="1658"/>
      <c r="X192" s="1658"/>
      <c r="Y192" s="1658"/>
      <c r="Z192" s="1658"/>
      <c r="AA192" s="1658"/>
      <c r="AB192" s="1658"/>
      <c r="AC192" s="1658"/>
      <c r="AD192" s="1658"/>
      <c r="AE192" s="1658"/>
      <c r="AF192" s="1658"/>
      <c r="AG192" s="1658"/>
      <c r="AH192" s="1658"/>
      <c r="AI192" s="1658"/>
      <c r="AJ192" s="1658"/>
      <c r="AK192" s="1658"/>
      <c r="AL192" s="1658"/>
      <c r="AM192" s="241"/>
    </row>
    <row r="193" spans="1:39" ht="15" customHeight="1">
      <c r="A193" s="1658"/>
      <c r="B193" s="1658"/>
      <c r="C193" s="1658"/>
      <c r="D193" s="1658"/>
      <c r="E193" s="1658"/>
      <c r="F193" s="1658"/>
      <c r="G193" s="1658"/>
      <c r="H193" s="1658"/>
      <c r="I193" s="1658"/>
      <c r="J193" s="1658"/>
      <c r="K193" s="1658"/>
      <c r="L193" s="1658"/>
      <c r="M193" s="1658"/>
      <c r="N193" s="1658"/>
      <c r="O193" s="1658"/>
      <c r="P193" s="1658"/>
      <c r="Q193" s="1658"/>
      <c r="R193" s="1658"/>
      <c r="S193" s="1658"/>
      <c r="T193" s="1658"/>
      <c r="U193" s="1658"/>
      <c r="V193" s="1658"/>
      <c r="W193" s="1658"/>
      <c r="X193" s="1658"/>
      <c r="Y193" s="1658"/>
      <c r="Z193" s="1658"/>
      <c r="AA193" s="1658"/>
      <c r="AB193" s="1658"/>
      <c r="AC193" s="1658"/>
      <c r="AD193" s="1658"/>
      <c r="AE193" s="1658"/>
      <c r="AF193" s="1658"/>
      <c r="AG193" s="1658"/>
      <c r="AH193" s="1658"/>
      <c r="AI193" s="1658"/>
      <c r="AJ193" s="1658"/>
      <c r="AK193" s="1658"/>
      <c r="AL193" s="1658"/>
      <c r="AM193" s="241"/>
    </row>
    <row r="194" spans="1:39" ht="15" customHeight="1">
      <c r="A194" s="1658"/>
      <c r="B194" s="1658"/>
      <c r="C194" s="1658"/>
      <c r="D194" s="1658"/>
      <c r="E194" s="1658"/>
      <c r="F194" s="1658"/>
      <c r="G194" s="1658"/>
      <c r="H194" s="1658"/>
      <c r="I194" s="1658"/>
      <c r="J194" s="1658"/>
      <c r="K194" s="1658"/>
      <c r="L194" s="1658"/>
      <c r="M194" s="1658"/>
      <c r="N194" s="1658"/>
      <c r="O194" s="1658"/>
      <c r="P194" s="1658"/>
      <c r="Q194" s="1658"/>
      <c r="R194" s="1658"/>
      <c r="S194" s="1658"/>
      <c r="T194" s="1658"/>
      <c r="U194" s="1658"/>
      <c r="V194" s="1658"/>
      <c r="W194" s="1658"/>
      <c r="X194" s="1658"/>
      <c r="Y194" s="1658"/>
      <c r="Z194" s="1658"/>
      <c r="AA194" s="1658"/>
      <c r="AB194" s="1658"/>
      <c r="AC194" s="1658"/>
      <c r="AD194" s="1658"/>
      <c r="AE194" s="1658"/>
      <c r="AF194" s="1658"/>
      <c r="AG194" s="1658"/>
      <c r="AH194" s="1658"/>
      <c r="AI194" s="1658"/>
      <c r="AJ194" s="1658"/>
      <c r="AK194" s="1658"/>
      <c r="AL194" s="1658"/>
      <c r="AM194" s="241"/>
    </row>
    <row r="195" spans="1:39" ht="15" customHeight="1">
      <c r="A195" s="1658"/>
      <c r="B195" s="1658"/>
      <c r="C195" s="1658"/>
      <c r="D195" s="1658"/>
      <c r="E195" s="1658"/>
      <c r="F195" s="1658"/>
      <c r="G195" s="1658"/>
      <c r="H195" s="1658"/>
      <c r="I195" s="1658"/>
      <c r="J195" s="1658"/>
      <c r="K195" s="1658"/>
      <c r="L195" s="1658"/>
      <c r="M195" s="1658"/>
      <c r="N195" s="1658"/>
      <c r="O195" s="1658"/>
      <c r="P195" s="1658"/>
      <c r="Q195" s="1658"/>
      <c r="R195" s="1658"/>
      <c r="S195" s="1658"/>
      <c r="T195" s="1658"/>
      <c r="U195" s="1658"/>
      <c r="V195" s="1658"/>
      <c r="W195" s="1658"/>
      <c r="X195" s="1658"/>
      <c r="Y195" s="1658"/>
      <c r="Z195" s="1658"/>
      <c r="AA195" s="1658"/>
      <c r="AB195" s="1658"/>
      <c r="AC195" s="1658"/>
      <c r="AD195" s="1658"/>
      <c r="AE195" s="1658"/>
      <c r="AF195" s="1658"/>
      <c r="AG195" s="1658"/>
      <c r="AH195" s="1658"/>
      <c r="AI195" s="1658"/>
      <c r="AJ195" s="1658"/>
      <c r="AK195" s="1658"/>
      <c r="AL195" s="1658"/>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660" customWidth="1"/>
    <col min="81" max="99" width="3.125" style="660" customWidth="1"/>
    <col min="100" max="256" width="3.125" style="660"/>
    <col min="257" max="336" width="2.625" style="660" customWidth="1"/>
    <col min="337" max="512" width="3.125" style="660"/>
    <col min="513" max="592" width="2.625" style="660" customWidth="1"/>
    <col min="593" max="768" width="3.125" style="660"/>
    <col min="769" max="848" width="2.625" style="660" customWidth="1"/>
    <col min="849" max="1024" width="3.125" style="660"/>
    <col min="1025" max="1104" width="2.625" style="660" customWidth="1"/>
    <col min="1105" max="1280" width="3.125" style="660"/>
    <col min="1281" max="1360" width="2.625" style="660" customWidth="1"/>
    <col min="1361" max="1536" width="3.125" style="660"/>
    <col min="1537" max="1616" width="2.625" style="660" customWidth="1"/>
    <col min="1617" max="1792" width="3.125" style="660"/>
    <col min="1793" max="1872" width="2.625" style="660" customWidth="1"/>
    <col min="1873" max="2048" width="3.125" style="660"/>
    <col min="2049" max="2128" width="2.625" style="660" customWidth="1"/>
    <col min="2129" max="2304" width="3.125" style="660"/>
    <col min="2305" max="2384" width="2.625" style="660" customWidth="1"/>
    <col min="2385" max="2560" width="3.125" style="660"/>
    <col min="2561" max="2640" width="2.625" style="660" customWidth="1"/>
    <col min="2641" max="2816" width="3.125" style="660"/>
    <col min="2817" max="2896" width="2.625" style="660" customWidth="1"/>
    <col min="2897" max="3072" width="3.125" style="660"/>
    <col min="3073" max="3152" width="2.625" style="660" customWidth="1"/>
    <col min="3153" max="3328" width="3.125" style="660"/>
    <col min="3329" max="3408" width="2.625" style="660" customWidth="1"/>
    <col min="3409" max="3584" width="3.125" style="660"/>
    <col min="3585" max="3664" width="2.625" style="660" customWidth="1"/>
    <col min="3665" max="3840" width="3.125" style="660"/>
    <col min="3841" max="3920" width="2.625" style="660" customWidth="1"/>
    <col min="3921" max="4096" width="3.125" style="660"/>
    <col min="4097" max="4176" width="2.625" style="660" customWidth="1"/>
    <col min="4177" max="4352" width="3.125" style="660"/>
    <col min="4353" max="4432" width="2.625" style="660" customWidth="1"/>
    <col min="4433" max="4608" width="3.125" style="660"/>
    <col min="4609" max="4688" width="2.625" style="660" customWidth="1"/>
    <col min="4689" max="4864" width="3.125" style="660"/>
    <col min="4865" max="4944" width="2.625" style="660" customWidth="1"/>
    <col min="4945" max="5120" width="3.125" style="660"/>
    <col min="5121" max="5200" width="2.625" style="660" customWidth="1"/>
    <col min="5201" max="5376" width="3.125" style="660"/>
    <col min="5377" max="5456" width="2.625" style="660" customWidth="1"/>
    <col min="5457" max="5632" width="3.125" style="660"/>
    <col min="5633" max="5712" width="2.625" style="660" customWidth="1"/>
    <col min="5713" max="5888" width="3.125" style="660"/>
    <col min="5889" max="5968" width="2.625" style="660" customWidth="1"/>
    <col min="5969" max="6144" width="3.125" style="660"/>
    <col min="6145" max="6224" width="2.625" style="660" customWidth="1"/>
    <col min="6225" max="6400" width="3.125" style="660"/>
    <col min="6401" max="6480" width="2.625" style="660" customWidth="1"/>
    <col min="6481" max="6656" width="3.125" style="660"/>
    <col min="6657" max="6736" width="2.625" style="660" customWidth="1"/>
    <col min="6737" max="6912" width="3.125" style="660"/>
    <col min="6913" max="6992" width="2.625" style="660" customWidth="1"/>
    <col min="6993" max="7168" width="3.125" style="660"/>
    <col min="7169" max="7248" width="2.625" style="660" customWidth="1"/>
    <col min="7249" max="7424" width="3.125" style="660"/>
    <col min="7425" max="7504" width="2.625" style="660" customWidth="1"/>
    <col min="7505" max="7680" width="3.125" style="660"/>
    <col min="7681" max="7760" width="2.625" style="660" customWidth="1"/>
    <col min="7761" max="7936" width="3.125" style="660"/>
    <col min="7937" max="8016" width="2.625" style="660" customWidth="1"/>
    <col min="8017" max="8192" width="3.125" style="660"/>
    <col min="8193" max="8272" width="2.625" style="660" customWidth="1"/>
    <col min="8273" max="8448" width="3.125" style="660"/>
    <col min="8449" max="8528" width="2.625" style="660" customWidth="1"/>
    <col min="8529" max="8704" width="3.125" style="660"/>
    <col min="8705" max="8784" width="2.625" style="660" customWidth="1"/>
    <col min="8785" max="8960" width="3.125" style="660"/>
    <col min="8961" max="9040" width="2.625" style="660" customWidth="1"/>
    <col min="9041" max="9216" width="3.125" style="660"/>
    <col min="9217" max="9296" width="2.625" style="660" customWidth="1"/>
    <col min="9297" max="9472" width="3.125" style="660"/>
    <col min="9473" max="9552" width="2.625" style="660" customWidth="1"/>
    <col min="9553" max="9728" width="3.125" style="660"/>
    <col min="9729" max="9808" width="2.625" style="660" customWidth="1"/>
    <col min="9809" max="9984" width="3.125" style="660"/>
    <col min="9985" max="10064" width="2.625" style="660" customWidth="1"/>
    <col min="10065" max="10240" width="3.125" style="660"/>
    <col min="10241" max="10320" width="2.625" style="660" customWidth="1"/>
    <col min="10321" max="10496" width="3.125" style="660"/>
    <col min="10497" max="10576" width="2.625" style="660" customWidth="1"/>
    <col min="10577" max="10752" width="3.125" style="660"/>
    <col min="10753" max="10832" width="2.625" style="660" customWidth="1"/>
    <col min="10833" max="11008" width="3.125" style="660"/>
    <col min="11009" max="11088" width="2.625" style="660" customWidth="1"/>
    <col min="11089" max="11264" width="3.125" style="660"/>
    <col min="11265" max="11344" width="2.625" style="660" customWidth="1"/>
    <col min="11345" max="11520" width="3.125" style="660"/>
    <col min="11521" max="11600" width="2.625" style="660" customWidth="1"/>
    <col min="11601" max="11776" width="3.125" style="660"/>
    <col min="11777" max="11856" width="2.625" style="660" customWidth="1"/>
    <col min="11857" max="12032" width="3.125" style="660"/>
    <col min="12033" max="12112" width="2.625" style="660" customWidth="1"/>
    <col min="12113" max="12288" width="3.125" style="660"/>
    <col min="12289" max="12368" width="2.625" style="660" customWidth="1"/>
    <col min="12369" max="12544" width="3.125" style="660"/>
    <col min="12545" max="12624" width="2.625" style="660" customWidth="1"/>
    <col min="12625" max="12800" width="3.125" style="660"/>
    <col min="12801" max="12880" width="2.625" style="660" customWidth="1"/>
    <col min="12881" max="13056" width="3.125" style="660"/>
    <col min="13057" max="13136" width="2.625" style="660" customWidth="1"/>
    <col min="13137" max="13312" width="3.125" style="660"/>
    <col min="13313" max="13392" width="2.625" style="660" customWidth="1"/>
    <col min="13393" max="13568" width="3.125" style="660"/>
    <col min="13569" max="13648" width="2.625" style="660" customWidth="1"/>
    <col min="13649" max="13824" width="3.125" style="660"/>
    <col min="13825" max="13904" width="2.625" style="660" customWidth="1"/>
    <col min="13905" max="14080" width="3.125" style="660"/>
    <col min="14081" max="14160" width="2.625" style="660" customWidth="1"/>
    <col min="14161" max="14336" width="3.125" style="660"/>
    <col min="14337" max="14416" width="2.625" style="660" customWidth="1"/>
    <col min="14417" max="14592" width="3.125" style="660"/>
    <col min="14593" max="14672" width="2.625" style="660" customWidth="1"/>
    <col min="14673" max="14848" width="3.125" style="660"/>
    <col min="14849" max="14928" width="2.625" style="660" customWidth="1"/>
    <col min="14929" max="15104" width="3.125" style="660"/>
    <col min="15105" max="15184" width="2.625" style="660" customWidth="1"/>
    <col min="15185" max="15360" width="3.125" style="660"/>
    <col min="15361" max="15440" width="2.625" style="660" customWidth="1"/>
    <col min="15441" max="15616" width="3.125" style="660"/>
    <col min="15617" max="15696" width="2.625" style="660" customWidth="1"/>
    <col min="15697" max="15872" width="3.125" style="660"/>
    <col min="15873" max="15952" width="2.625" style="660" customWidth="1"/>
    <col min="15953" max="16128" width="3.125" style="660"/>
    <col min="16129" max="16208" width="2.625" style="660" customWidth="1"/>
    <col min="16209" max="16384" width="3.125" style="660"/>
  </cols>
  <sheetData>
    <row r="1" spans="1:31" ht="16.5" customHeight="1">
      <c r="A1" s="657" t="s">
        <v>3622</v>
      </c>
      <c r="B1" s="657"/>
      <c r="C1" s="657"/>
      <c r="D1" s="657"/>
      <c r="E1" s="657"/>
      <c r="F1" s="657"/>
      <c r="G1" s="657"/>
      <c r="H1" s="657"/>
      <c r="I1" s="657"/>
      <c r="J1" s="657"/>
      <c r="K1" s="657"/>
      <c r="L1" s="657"/>
      <c r="M1" s="657"/>
      <c r="N1" s="657"/>
      <c r="O1" s="657"/>
      <c r="P1" s="658"/>
      <c r="Q1" s="658"/>
      <c r="R1" s="658"/>
      <c r="S1" s="658"/>
      <c r="T1" s="658"/>
      <c r="U1" s="658"/>
      <c r="V1" s="658"/>
      <c r="W1" s="658"/>
      <c r="X1" s="658"/>
      <c r="Y1" s="658"/>
      <c r="Z1" s="658"/>
      <c r="AA1" s="658"/>
      <c r="AB1" s="658"/>
      <c r="AC1" s="658"/>
      <c r="AD1" s="658"/>
      <c r="AE1" s="659"/>
    </row>
    <row r="2" spans="1:31" ht="16.5" customHeight="1">
      <c r="A2" s="657"/>
      <c r="B2" s="657"/>
      <c r="C2" s="657"/>
      <c r="D2" s="657"/>
      <c r="E2" s="657"/>
      <c r="F2" s="657"/>
      <c r="G2" s="657"/>
      <c r="H2" s="657"/>
      <c r="I2" s="657"/>
      <c r="J2" s="657"/>
      <c r="K2" s="657"/>
      <c r="L2" s="657"/>
      <c r="M2" s="657"/>
      <c r="N2" s="657"/>
      <c r="O2" s="657"/>
      <c r="P2" s="658"/>
      <c r="Q2" s="658"/>
      <c r="R2" s="658"/>
      <c r="S2" s="658"/>
      <c r="T2" s="658"/>
      <c r="U2" s="658"/>
      <c r="V2" s="658"/>
      <c r="W2" s="658"/>
      <c r="X2" s="658"/>
      <c r="Y2" s="658"/>
      <c r="Z2" s="658"/>
      <c r="AA2" s="658"/>
      <c r="AB2" s="658"/>
      <c r="AC2" s="658"/>
      <c r="AD2" s="658"/>
      <c r="AE2" s="659"/>
    </row>
    <row r="3" spans="1:31" ht="16.5" customHeight="1">
      <c r="A3" s="657"/>
      <c r="B3" s="657"/>
      <c r="C3" s="657"/>
      <c r="D3" s="657"/>
      <c r="E3" s="657"/>
      <c r="F3" s="657"/>
      <c r="G3" s="657"/>
      <c r="H3" s="657"/>
      <c r="I3" s="657"/>
      <c r="J3" s="657"/>
      <c r="K3" s="657"/>
      <c r="L3" s="657"/>
      <c r="M3" s="657"/>
      <c r="N3" s="657"/>
      <c r="O3" s="657"/>
      <c r="P3" s="658"/>
      <c r="Q3" s="658"/>
      <c r="R3" s="658"/>
      <c r="S3" s="658"/>
      <c r="T3" s="658"/>
      <c r="U3" s="658"/>
      <c r="V3" s="658"/>
      <c r="W3" s="658"/>
      <c r="X3" s="658"/>
      <c r="Y3" s="658"/>
      <c r="Z3" s="658"/>
      <c r="AA3" s="658"/>
      <c r="AB3" s="658"/>
      <c r="AC3" s="658"/>
      <c r="AD3" s="658"/>
      <c r="AE3" s="659"/>
    </row>
    <row r="4" spans="1:31" ht="16.5" customHeight="1">
      <c r="A4" s="661"/>
      <c r="B4" s="661"/>
      <c r="C4" s="661"/>
      <c r="D4" s="661"/>
      <c r="E4" s="661"/>
      <c r="F4" s="661"/>
      <c r="G4" s="661"/>
      <c r="H4" s="662"/>
      <c r="I4" s="662"/>
      <c r="J4" s="663"/>
      <c r="K4" s="663"/>
      <c r="L4" s="663"/>
      <c r="M4" s="658"/>
      <c r="N4" s="658"/>
      <c r="O4" s="658"/>
      <c r="P4" s="658"/>
      <c r="Q4" s="658"/>
      <c r="R4" s="658"/>
      <c r="S4" s="658"/>
      <c r="T4" s="658"/>
      <c r="U4" s="658"/>
      <c r="V4" s="658"/>
      <c r="W4" s="658"/>
      <c r="X4" s="658"/>
      <c r="Y4" s="658"/>
      <c r="Z4" s="658"/>
      <c r="AA4" s="658"/>
      <c r="AB4" s="658"/>
      <c r="AC4" s="658"/>
      <c r="AD4" s="658"/>
      <c r="AE4" s="659"/>
    </row>
    <row r="5" spans="1:31" ht="16.5" customHeight="1">
      <c r="A5" s="1710" t="s">
        <v>3623</v>
      </c>
      <c r="B5" s="1710"/>
      <c r="C5" s="1710"/>
      <c r="D5" s="1710"/>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row>
    <row r="6" spans="1:31" ht="16.5" customHeight="1">
      <c r="A6" s="1710"/>
      <c r="B6" s="1710"/>
      <c r="C6" s="1710"/>
      <c r="D6" s="1710"/>
      <c r="E6" s="1710"/>
      <c r="F6" s="1710"/>
      <c r="G6" s="1710"/>
      <c r="H6" s="1710"/>
      <c r="I6" s="1710"/>
      <c r="J6" s="1710"/>
      <c r="K6" s="1710"/>
      <c r="L6" s="1710"/>
      <c r="M6" s="1710"/>
      <c r="N6" s="1710"/>
      <c r="O6" s="1710"/>
      <c r="P6" s="1710"/>
      <c r="Q6" s="1710"/>
      <c r="R6" s="1710"/>
      <c r="S6" s="1710"/>
      <c r="T6" s="1710"/>
      <c r="U6" s="1710"/>
      <c r="V6" s="1710"/>
      <c r="W6" s="1710"/>
      <c r="X6" s="1710"/>
      <c r="Y6" s="1710"/>
      <c r="Z6" s="1710"/>
      <c r="AA6" s="1710"/>
      <c r="AB6" s="1710"/>
      <c r="AC6" s="1710"/>
      <c r="AD6" s="1710"/>
      <c r="AE6" s="1710"/>
    </row>
    <row r="7" spans="1:31" ht="18.75">
      <c r="A7" s="1711" t="s">
        <v>3624</v>
      </c>
      <c r="B7" s="1711"/>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c r="AA7" s="1711"/>
      <c r="AB7" s="1711"/>
      <c r="AC7" s="1711"/>
      <c r="AD7" s="1711"/>
      <c r="AE7" s="1711"/>
    </row>
    <row r="8" spans="1:31" ht="16.5" customHeight="1">
      <c r="A8" s="664"/>
      <c r="B8" s="664"/>
      <c r="C8" s="664"/>
      <c r="D8" s="664"/>
      <c r="E8" s="664"/>
      <c r="F8" s="664"/>
      <c r="G8" s="664"/>
      <c r="H8" s="664"/>
      <c r="I8" s="664"/>
      <c r="J8" s="664"/>
      <c r="K8" s="664"/>
      <c r="L8" s="664"/>
      <c r="M8" s="664"/>
      <c r="N8" s="664"/>
      <c r="O8" s="664"/>
      <c r="P8" s="664"/>
      <c r="Q8" s="664"/>
      <c r="R8" s="664"/>
      <c r="S8" s="664"/>
      <c r="T8" s="664"/>
      <c r="U8" s="664"/>
      <c r="V8" s="664"/>
      <c r="W8" s="664"/>
      <c r="X8" s="664"/>
      <c r="Y8" s="664"/>
      <c r="Z8" s="664"/>
      <c r="AA8" s="664"/>
      <c r="AB8" s="664"/>
      <c r="AC8" s="664"/>
      <c r="AD8" s="664"/>
      <c r="AE8" s="664"/>
    </row>
    <row r="9" spans="1:31" ht="16.5" customHeight="1">
      <c r="A9" s="1712" t="s">
        <v>3625</v>
      </c>
      <c r="B9" s="1712"/>
      <c r="C9" s="1712"/>
      <c r="D9" s="1712"/>
      <c r="E9" s="1712"/>
      <c r="F9" s="1712"/>
      <c r="G9" s="1712"/>
      <c r="H9" s="1712"/>
      <c r="I9" s="1712"/>
      <c r="J9" s="1712"/>
      <c r="K9" s="1712"/>
      <c r="L9" s="1712"/>
      <c r="M9" s="1712"/>
      <c r="N9" s="1712"/>
      <c r="O9" s="1712"/>
      <c r="P9" s="1712"/>
      <c r="Q9" s="1712"/>
      <c r="R9" s="1712"/>
      <c r="S9" s="1712"/>
      <c r="T9" s="1712"/>
      <c r="U9" s="1712"/>
      <c r="V9" s="1712"/>
      <c r="W9" s="1712"/>
      <c r="X9" s="1712"/>
      <c r="Y9" s="1712"/>
      <c r="Z9" s="1712"/>
      <c r="AA9" s="1712"/>
      <c r="AB9" s="1712"/>
      <c r="AC9" s="1712"/>
      <c r="AD9" s="1712"/>
      <c r="AE9" s="1712"/>
    </row>
    <row r="10" spans="1:31" ht="16.5" customHeight="1">
      <c r="A10" s="1712"/>
      <c r="B10" s="1712"/>
      <c r="C10" s="1712"/>
      <c r="D10" s="1712"/>
      <c r="E10" s="1712"/>
      <c r="F10" s="1712"/>
      <c r="G10" s="1712"/>
      <c r="H10" s="1712"/>
      <c r="I10" s="1712"/>
      <c r="J10" s="1712"/>
      <c r="K10" s="1712"/>
      <c r="L10" s="1712"/>
      <c r="M10" s="1712"/>
      <c r="N10" s="1712"/>
      <c r="O10" s="1712"/>
      <c r="P10" s="1712"/>
      <c r="Q10" s="1712"/>
      <c r="R10" s="1712"/>
      <c r="S10" s="1712"/>
      <c r="T10" s="1712"/>
      <c r="U10" s="1712"/>
      <c r="V10" s="1712"/>
      <c r="W10" s="1712"/>
      <c r="X10" s="1712"/>
      <c r="Y10" s="1712"/>
      <c r="Z10" s="1712"/>
      <c r="AA10" s="1712"/>
      <c r="AB10" s="1712"/>
      <c r="AC10" s="1712"/>
      <c r="AD10" s="1712"/>
      <c r="AE10" s="1712"/>
    </row>
    <row r="11" spans="1:31" ht="16.5" customHeight="1">
      <c r="A11" s="1712"/>
      <c r="B11" s="1712"/>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row>
    <row r="12" spans="1:31" ht="16.5" customHeight="1">
      <c r="A12" s="1712"/>
      <c r="B12" s="1712"/>
      <c r="C12" s="1712"/>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row>
    <row r="13" spans="1:31" ht="16.5" customHeight="1">
      <c r="A13" s="665"/>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row>
    <row r="14" spans="1:31" ht="16.5" customHeight="1">
      <c r="A14" s="665"/>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row>
    <row r="15" spans="1:31" ht="16.5" customHeight="1">
      <c r="A15" s="665"/>
      <c r="B15" s="66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row>
    <row r="16" spans="1:31" ht="16.5" customHeight="1">
      <c r="A16" s="663"/>
      <c r="B16" s="663"/>
      <c r="C16" s="663"/>
      <c r="D16" s="663"/>
      <c r="E16" s="663"/>
      <c r="F16" s="663"/>
      <c r="G16" s="663"/>
      <c r="H16" s="663"/>
      <c r="I16" s="663"/>
      <c r="J16" s="663"/>
      <c r="K16" s="663"/>
      <c r="L16" s="663"/>
      <c r="M16" s="658"/>
      <c r="N16" s="658"/>
      <c r="O16" s="658"/>
      <c r="P16" s="658"/>
      <c r="Q16" s="658"/>
      <c r="R16" s="658"/>
      <c r="S16" s="658"/>
      <c r="T16" s="658"/>
      <c r="U16" s="658"/>
      <c r="V16" s="658"/>
      <c r="W16" s="658"/>
      <c r="X16" s="658"/>
      <c r="Y16" s="658"/>
      <c r="Z16" s="658"/>
      <c r="AA16" s="658"/>
      <c r="AB16" s="658"/>
      <c r="AC16" s="658"/>
      <c r="AD16" s="658"/>
      <c r="AE16" s="658"/>
    </row>
    <row r="17" spans="1:54" ht="16.5" customHeight="1">
      <c r="A17" s="1713" t="s">
        <v>3626</v>
      </c>
      <c r="B17" s="1713"/>
      <c r="C17" s="1713"/>
      <c r="D17" s="1713"/>
      <c r="E17" s="1713"/>
      <c r="F17" s="1713"/>
      <c r="G17" s="1713"/>
      <c r="H17" s="1713"/>
      <c r="I17" s="1713"/>
      <c r="J17" s="1713"/>
      <c r="K17" s="1713"/>
      <c r="L17" s="1713"/>
      <c r="M17" s="1713"/>
      <c r="N17" s="1713"/>
      <c r="O17" s="1713"/>
      <c r="P17" s="1713"/>
      <c r="Q17" s="1713"/>
      <c r="R17" s="1713"/>
      <c r="S17" s="1713"/>
      <c r="T17" s="1713"/>
      <c r="U17" s="1713"/>
      <c r="V17" s="1713"/>
      <c r="W17" s="1713"/>
      <c r="X17" s="1713"/>
      <c r="Y17" s="1713"/>
      <c r="Z17" s="1713"/>
      <c r="AA17" s="1713"/>
      <c r="AB17" s="1713"/>
      <c r="AC17" s="1713"/>
      <c r="AD17" s="1713"/>
      <c r="AE17" s="1713"/>
    </row>
    <row r="18" spans="1:54" ht="16.5" customHeight="1">
      <c r="A18" s="663"/>
      <c r="B18" s="663"/>
      <c r="C18" s="663"/>
      <c r="D18" s="663"/>
      <c r="E18" s="663"/>
      <c r="F18" s="663"/>
      <c r="G18" s="663"/>
      <c r="H18" s="663"/>
      <c r="I18" s="663"/>
      <c r="J18" s="663"/>
      <c r="K18" s="663"/>
      <c r="L18" s="663"/>
      <c r="M18" s="658"/>
      <c r="N18" s="658"/>
      <c r="O18" s="658"/>
      <c r="P18" s="666"/>
      <c r="Q18" s="666"/>
      <c r="R18" s="666"/>
      <c r="S18" s="666"/>
      <c r="T18" s="666"/>
      <c r="U18" s="666"/>
      <c r="V18" s="666"/>
      <c r="W18" s="666"/>
      <c r="X18" s="666"/>
      <c r="Y18" s="666"/>
      <c r="Z18" s="666"/>
      <c r="AA18" s="666"/>
      <c r="AB18" s="666"/>
      <c r="AC18" s="666"/>
      <c r="AD18" s="658"/>
      <c r="AE18" s="658"/>
    </row>
    <row r="19" spans="1:54" ht="16.5" customHeight="1">
      <c r="A19" s="658"/>
      <c r="B19" s="658"/>
      <c r="C19" s="658"/>
      <c r="D19" s="658"/>
      <c r="E19" s="658"/>
      <c r="F19" s="658"/>
      <c r="G19" s="658"/>
      <c r="H19" s="658"/>
      <c r="I19" s="658"/>
      <c r="J19" s="658"/>
      <c r="K19" s="658"/>
      <c r="L19" s="658"/>
      <c r="M19" s="658"/>
      <c r="N19" s="658"/>
      <c r="O19" s="658"/>
      <c r="P19" s="666"/>
      <c r="Q19" s="666"/>
      <c r="R19" s="666"/>
      <c r="S19" s="666"/>
      <c r="T19" s="666"/>
      <c r="U19" s="666"/>
      <c r="V19" s="666"/>
      <c r="W19" s="666"/>
      <c r="X19" s="666"/>
      <c r="Y19" s="666"/>
      <c r="Z19" s="666"/>
      <c r="AA19" s="666"/>
      <c r="AB19" s="666"/>
      <c r="AC19" s="666"/>
      <c r="AD19" s="667"/>
      <c r="AE19" s="658"/>
    </row>
    <row r="20" spans="1:54" ht="16.5" customHeight="1">
      <c r="A20" s="1714" t="s">
        <v>3627</v>
      </c>
      <c r="B20" s="1694"/>
      <c r="C20" s="1694"/>
      <c r="D20" s="1694"/>
      <c r="E20" s="1694"/>
      <c r="F20" s="1694"/>
      <c r="G20" s="1694"/>
      <c r="H20" s="668"/>
      <c r="I20" s="669"/>
      <c r="J20" s="669"/>
      <c r="K20" s="669"/>
      <c r="L20" s="669"/>
      <c r="M20" s="669"/>
      <c r="N20" s="669"/>
      <c r="O20" s="669"/>
      <c r="P20" s="670"/>
      <c r="Q20" s="670"/>
      <c r="R20" s="670"/>
      <c r="S20" s="670"/>
      <c r="T20" s="670"/>
      <c r="U20" s="670"/>
      <c r="V20" s="670"/>
      <c r="W20" s="670"/>
      <c r="X20" s="670"/>
      <c r="Y20" s="670"/>
      <c r="Z20" s="670"/>
      <c r="AA20" s="670"/>
      <c r="AB20" s="670"/>
      <c r="AC20" s="670"/>
      <c r="AD20" s="671"/>
      <c r="AE20" s="672"/>
    </row>
    <row r="21" spans="1:54" ht="16.5" customHeight="1">
      <c r="A21" s="1715"/>
      <c r="B21" s="1689"/>
      <c r="C21" s="1689"/>
      <c r="D21" s="1689"/>
      <c r="E21" s="1689"/>
      <c r="F21" s="1689"/>
      <c r="G21" s="1689"/>
      <c r="H21" s="673"/>
      <c r="I21" s="674" t="s">
        <v>2823</v>
      </c>
      <c r="J21" s="658" t="s">
        <v>3628</v>
      </c>
      <c r="K21" s="658"/>
      <c r="L21" s="658"/>
      <c r="M21" s="658"/>
      <c r="N21" s="658"/>
      <c r="O21" s="658"/>
      <c r="P21" s="666"/>
      <c r="Q21" s="666"/>
      <c r="R21" s="666"/>
      <c r="S21" s="666"/>
      <c r="T21" s="666"/>
      <c r="U21" s="674" t="s">
        <v>2823</v>
      </c>
      <c r="V21" s="675" t="s">
        <v>3629</v>
      </c>
      <c r="W21" s="666"/>
      <c r="X21" s="666"/>
      <c r="Y21" s="666"/>
      <c r="Z21" s="666"/>
      <c r="AA21" s="666"/>
      <c r="AB21" s="666"/>
      <c r="AC21" s="666"/>
      <c r="AD21" s="667"/>
      <c r="AE21" s="676"/>
      <c r="BB21" s="674"/>
    </row>
    <row r="22" spans="1:54" ht="16.5" customHeight="1">
      <c r="A22" s="1715"/>
      <c r="B22" s="1689"/>
      <c r="C22" s="1689"/>
      <c r="D22" s="1689"/>
      <c r="E22" s="1689"/>
      <c r="F22" s="1689"/>
      <c r="G22" s="1689"/>
      <c r="H22" s="673"/>
      <c r="I22" s="658"/>
      <c r="J22" s="658"/>
      <c r="K22" s="658"/>
      <c r="L22" s="658"/>
      <c r="M22" s="658"/>
      <c r="N22" s="658"/>
      <c r="O22" s="658"/>
      <c r="P22" s="666"/>
      <c r="Q22" s="666"/>
      <c r="R22" s="666"/>
      <c r="S22" s="666"/>
      <c r="T22" s="666"/>
      <c r="U22" s="666"/>
      <c r="V22" s="666"/>
      <c r="W22" s="666"/>
      <c r="X22" s="666"/>
      <c r="Y22" s="666"/>
      <c r="Z22" s="666"/>
      <c r="AA22" s="666"/>
      <c r="AB22" s="666"/>
      <c r="AC22" s="666"/>
      <c r="AD22" s="667"/>
      <c r="AE22" s="676"/>
    </row>
    <row r="23" spans="1:54" ht="16.5" customHeight="1">
      <c r="A23" s="1715"/>
      <c r="B23" s="1689"/>
      <c r="C23" s="1689"/>
      <c r="D23" s="1689"/>
      <c r="E23" s="1689"/>
      <c r="F23" s="1689"/>
      <c r="G23" s="1689"/>
      <c r="H23" s="673"/>
      <c r="I23" s="674" t="s">
        <v>2823</v>
      </c>
      <c r="J23" s="658" t="s">
        <v>3630</v>
      </c>
      <c r="K23" s="658"/>
      <c r="L23" s="658"/>
      <c r="M23" s="658"/>
      <c r="N23" s="658"/>
      <c r="O23" s="658"/>
      <c r="P23" s="666"/>
      <c r="Q23" s="666"/>
      <c r="R23" s="666"/>
      <c r="S23" s="666"/>
      <c r="T23" s="666"/>
      <c r="U23" s="674" t="s">
        <v>2823</v>
      </c>
      <c r="V23" s="675" t="s">
        <v>3631</v>
      </c>
      <c r="W23" s="675"/>
      <c r="X23" s="666"/>
      <c r="Y23" s="666"/>
      <c r="Z23" s="666"/>
      <c r="AA23" s="666"/>
      <c r="AB23" s="666"/>
      <c r="AC23" s="666"/>
      <c r="AD23" s="667"/>
      <c r="AE23" s="676"/>
    </row>
    <row r="24" spans="1:54" ht="16.5" customHeight="1">
      <c r="A24" s="1715"/>
      <c r="B24" s="1689"/>
      <c r="C24" s="1689"/>
      <c r="D24" s="1689"/>
      <c r="E24" s="1689"/>
      <c r="F24" s="1689"/>
      <c r="G24" s="1689"/>
      <c r="H24" s="673"/>
      <c r="I24" s="658"/>
      <c r="J24" s="658"/>
      <c r="K24" s="658"/>
      <c r="L24" s="658"/>
      <c r="M24" s="658"/>
      <c r="N24" s="658"/>
      <c r="O24" s="658"/>
      <c r="P24" s="666"/>
      <c r="Q24" s="666"/>
      <c r="R24" s="666"/>
      <c r="S24" s="666"/>
      <c r="T24" s="666"/>
      <c r="U24" s="666"/>
      <c r="V24" s="666"/>
      <c r="W24" s="666"/>
      <c r="X24" s="666"/>
      <c r="Y24" s="666"/>
      <c r="Z24" s="666"/>
      <c r="AA24" s="666"/>
      <c r="AB24" s="666"/>
      <c r="AC24" s="666"/>
      <c r="AD24" s="667"/>
      <c r="AE24" s="676"/>
    </row>
    <row r="25" spans="1:54" ht="16.5" customHeight="1">
      <c r="A25" s="1705"/>
      <c r="B25" s="1689"/>
      <c r="C25" s="1689"/>
      <c r="D25" s="1689"/>
      <c r="E25" s="1689"/>
      <c r="F25" s="1689"/>
      <c r="G25" s="1689"/>
      <c r="H25" s="673"/>
      <c r="I25" s="674" t="s">
        <v>2823</v>
      </c>
      <c r="J25" s="658" t="s">
        <v>3632</v>
      </c>
      <c r="K25" s="658"/>
      <c r="L25" s="658"/>
      <c r="M25" s="658"/>
      <c r="N25" s="658"/>
      <c r="O25" s="658"/>
      <c r="P25" s="666"/>
      <c r="Q25" s="666"/>
      <c r="R25" s="666"/>
      <c r="S25" s="666"/>
      <c r="T25" s="666"/>
      <c r="U25" s="674" t="s">
        <v>2823</v>
      </c>
      <c r="V25" s="675" t="s">
        <v>3633</v>
      </c>
      <c r="W25" s="666"/>
      <c r="X25" s="666"/>
      <c r="Y25" s="666"/>
      <c r="Z25" s="666"/>
      <c r="AA25" s="666"/>
      <c r="AB25" s="666"/>
      <c r="AC25" s="666"/>
      <c r="AD25" s="667"/>
      <c r="AE25" s="676"/>
    </row>
    <row r="26" spans="1:54" ht="16.5" customHeight="1">
      <c r="A26" s="1696"/>
      <c r="B26" s="1697"/>
      <c r="C26" s="1697"/>
      <c r="D26" s="1697"/>
      <c r="E26" s="1697"/>
      <c r="F26" s="1697"/>
      <c r="G26" s="1697"/>
      <c r="H26" s="678"/>
      <c r="I26" s="679"/>
      <c r="J26" s="679"/>
      <c r="K26" s="679"/>
      <c r="L26" s="677"/>
      <c r="M26" s="679"/>
      <c r="N26" s="679"/>
      <c r="O26" s="679"/>
      <c r="P26" s="679"/>
      <c r="Q26" s="679"/>
      <c r="R26" s="679"/>
      <c r="S26" s="679"/>
      <c r="T26" s="679"/>
      <c r="U26" s="679"/>
      <c r="V26" s="679"/>
      <c r="W26" s="679"/>
      <c r="X26" s="679"/>
      <c r="Y26" s="679"/>
      <c r="Z26" s="679"/>
      <c r="AA26" s="679"/>
      <c r="AB26" s="679"/>
      <c r="AC26" s="679"/>
      <c r="AD26" s="679"/>
      <c r="AE26" s="680"/>
    </row>
    <row r="27" spans="1:54" ht="16.5" customHeight="1">
      <c r="A27" s="1693" t="s">
        <v>3634</v>
      </c>
      <c r="B27" s="1694"/>
      <c r="C27" s="1694"/>
      <c r="D27" s="1694"/>
      <c r="E27" s="1694"/>
      <c r="F27" s="1694"/>
      <c r="G27" s="1695"/>
      <c r="H27" s="1709">
        <f>'第二面-3'!A52</f>
        <v>0</v>
      </c>
      <c r="I27" s="1707"/>
      <c r="J27" s="1707"/>
      <c r="K27" s="1707"/>
      <c r="L27" s="1707"/>
      <c r="M27" s="1707"/>
      <c r="N27" s="1707"/>
      <c r="O27" s="1707"/>
      <c r="P27" s="1707"/>
      <c r="Q27" s="1707"/>
      <c r="R27" s="1707"/>
      <c r="S27" s="1707"/>
      <c r="T27" s="1707"/>
      <c r="U27" s="1707"/>
      <c r="V27" s="1707"/>
      <c r="W27" s="1707"/>
      <c r="X27" s="1707"/>
      <c r="Y27" s="1707"/>
      <c r="Z27" s="1707"/>
      <c r="AA27" s="1707"/>
      <c r="AB27" s="1707"/>
      <c r="AC27" s="1707"/>
      <c r="AD27" s="1707"/>
      <c r="AE27" s="1708"/>
    </row>
    <row r="28" spans="1:54" ht="16.5" customHeight="1">
      <c r="A28" s="1696"/>
      <c r="B28" s="1697"/>
      <c r="C28" s="1697"/>
      <c r="D28" s="1697"/>
      <c r="E28" s="1697"/>
      <c r="F28" s="1697"/>
      <c r="G28" s="1698"/>
      <c r="H28" s="1702"/>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4"/>
    </row>
    <row r="29" spans="1:54" ht="16.5" customHeight="1">
      <c r="A29" s="1693" t="s">
        <v>3635</v>
      </c>
      <c r="B29" s="1694"/>
      <c r="C29" s="1694"/>
      <c r="D29" s="1694"/>
      <c r="E29" s="1694"/>
      <c r="F29" s="1694"/>
      <c r="G29" s="1695"/>
      <c r="H29" s="1699">
        <f>第三面!F4</f>
        <v>0</v>
      </c>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1"/>
    </row>
    <row r="30" spans="1:54" ht="16.5" customHeight="1">
      <c r="A30" s="1696"/>
      <c r="B30" s="1697"/>
      <c r="C30" s="1697"/>
      <c r="D30" s="1697"/>
      <c r="E30" s="1697"/>
      <c r="F30" s="1697"/>
      <c r="G30" s="1698"/>
      <c r="H30" s="1702"/>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4"/>
    </row>
    <row r="31" spans="1:54" ht="16.5" customHeight="1">
      <c r="A31" s="1705" t="s">
        <v>3636</v>
      </c>
      <c r="B31" s="1689"/>
      <c r="C31" s="1689"/>
      <c r="D31" s="1689"/>
      <c r="E31" s="1689"/>
      <c r="F31" s="1689"/>
      <c r="G31" s="1706"/>
      <c r="H31" s="1693" t="s">
        <v>3637</v>
      </c>
      <c r="I31" s="1694"/>
      <c r="J31" s="1694"/>
      <c r="K31" s="1694"/>
      <c r="L31" s="1695"/>
      <c r="M31" s="1707" t="str">
        <f>第二面!K12</f>
        <v/>
      </c>
      <c r="N31" s="1707"/>
      <c r="O31" s="1707"/>
      <c r="P31" s="1707"/>
      <c r="Q31" s="1707"/>
      <c r="R31" s="1707"/>
      <c r="S31" s="1707"/>
      <c r="T31" s="1707"/>
      <c r="U31" s="1707"/>
      <c r="V31" s="1707"/>
      <c r="W31" s="1707"/>
      <c r="X31" s="1707"/>
      <c r="Y31" s="1707"/>
      <c r="Z31" s="1707"/>
      <c r="AA31" s="1707"/>
      <c r="AB31" s="1707"/>
      <c r="AC31" s="1707"/>
      <c r="AD31" s="1707"/>
      <c r="AE31" s="1708"/>
    </row>
    <row r="32" spans="1:54" ht="16.5" customHeight="1">
      <c r="A32" s="1705"/>
      <c r="B32" s="1689"/>
      <c r="C32" s="1689"/>
      <c r="D32" s="1689"/>
      <c r="E32" s="1689"/>
      <c r="F32" s="1689"/>
      <c r="G32" s="1706"/>
      <c r="H32" s="1705"/>
      <c r="I32" s="1689"/>
      <c r="J32" s="1689"/>
      <c r="K32" s="1689"/>
      <c r="L32" s="1706"/>
      <c r="M32" s="1707"/>
      <c r="N32" s="1707"/>
      <c r="O32" s="1707"/>
      <c r="P32" s="1707"/>
      <c r="Q32" s="1707"/>
      <c r="R32" s="1707"/>
      <c r="S32" s="1707"/>
      <c r="T32" s="1707"/>
      <c r="U32" s="1707"/>
      <c r="V32" s="1707"/>
      <c r="W32" s="1707"/>
      <c r="X32" s="1707"/>
      <c r="Y32" s="1707"/>
      <c r="Z32" s="1707"/>
      <c r="AA32" s="1707"/>
      <c r="AB32" s="1707"/>
      <c r="AC32" s="1707"/>
      <c r="AD32" s="1707"/>
      <c r="AE32" s="1708"/>
    </row>
    <row r="33" spans="1:31" ht="16.5" customHeight="1">
      <c r="A33" s="1705"/>
      <c r="B33" s="1689"/>
      <c r="C33" s="1689"/>
      <c r="D33" s="1689"/>
      <c r="E33" s="1689"/>
      <c r="F33" s="1689"/>
      <c r="G33" s="1706"/>
      <c r="H33" s="1693" t="s">
        <v>3638</v>
      </c>
      <c r="I33" s="1694"/>
      <c r="J33" s="1694"/>
      <c r="K33" s="1694"/>
      <c r="L33" s="1695"/>
      <c r="M33" s="1700" t="str">
        <f>第二面!K14</f>
        <v/>
      </c>
      <c r="N33" s="1700"/>
      <c r="O33" s="1700"/>
      <c r="P33" s="1700"/>
      <c r="Q33" s="1700"/>
      <c r="R33" s="1700"/>
      <c r="S33" s="1700"/>
      <c r="T33" s="1700"/>
      <c r="U33" s="1700"/>
      <c r="V33" s="1700"/>
      <c r="W33" s="1700"/>
      <c r="X33" s="1700"/>
      <c r="Y33" s="1700"/>
      <c r="Z33" s="1700"/>
      <c r="AA33" s="1700"/>
      <c r="AB33" s="1700"/>
      <c r="AC33" s="1700"/>
      <c r="AD33" s="1700"/>
      <c r="AE33" s="1701"/>
    </row>
    <row r="34" spans="1:31" ht="16.5" customHeight="1">
      <c r="A34" s="1705"/>
      <c r="B34" s="1689"/>
      <c r="C34" s="1689"/>
      <c r="D34" s="1689"/>
      <c r="E34" s="1689"/>
      <c r="F34" s="1689"/>
      <c r="G34" s="1706"/>
      <c r="H34" s="1696"/>
      <c r="I34" s="1697"/>
      <c r="J34" s="1697"/>
      <c r="K34" s="1697"/>
      <c r="L34" s="1698"/>
      <c r="M34" s="1703"/>
      <c r="N34" s="1703"/>
      <c r="O34" s="1703"/>
      <c r="P34" s="1703"/>
      <c r="Q34" s="1703"/>
      <c r="R34" s="1703"/>
      <c r="S34" s="1703"/>
      <c r="T34" s="1703"/>
      <c r="U34" s="1703"/>
      <c r="V34" s="1703"/>
      <c r="W34" s="1703"/>
      <c r="X34" s="1703"/>
      <c r="Y34" s="1703"/>
      <c r="Z34" s="1703"/>
      <c r="AA34" s="1703"/>
      <c r="AB34" s="1703"/>
      <c r="AC34" s="1703"/>
      <c r="AD34" s="1703"/>
      <c r="AE34" s="1704"/>
    </row>
    <row r="35" spans="1:31" ht="16.5" customHeight="1">
      <c r="A35" s="1705"/>
      <c r="B35" s="1689"/>
      <c r="C35" s="1689"/>
      <c r="D35" s="1689"/>
      <c r="E35" s="1689"/>
      <c r="F35" s="1689"/>
      <c r="G35" s="1706"/>
      <c r="H35" s="1705" t="s">
        <v>3639</v>
      </c>
      <c r="I35" s="1689"/>
      <c r="J35" s="1689"/>
      <c r="K35" s="1689"/>
      <c r="L35" s="1706"/>
      <c r="M35" s="1707" t="str">
        <f>第二面!K16</f>
        <v/>
      </c>
      <c r="N35" s="1707"/>
      <c r="O35" s="1707"/>
      <c r="P35" s="1707"/>
      <c r="Q35" s="1707"/>
      <c r="R35" s="1707"/>
      <c r="S35" s="1707"/>
      <c r="T35" s="1707"/>
      <c r="U35" s="1707"/>
      <c r="V35" s="1707"/>
      <c r="W35" s="1707"/>
      <c r="X35" s="1707"/>
      <c r="Y35" s="1707"/>
      <c r="Z35" s="1707"/>
      <c r="AA35" s="1707"/>
      <c r="AB35" s="1707"/>
      <c r="AC35" s="1707"/>
      <c r="AD35" s="1707"/>
      <c r="AE35" s="1708"/>
    </row>
    <row r="36" spans="1:31" ht="16.5" customHeight="1">
      <c r="A36" s="1696"/>
      <c r="B36" s="1697"/>
      <c r="C36" s="1697"/>
      <c r="D36" s="1697"/>
      <c r="E36" s="1697"/>
      <c r="F36" s="1697"/>
      <c r="G36" s="1698"/>
      <c r="H36" s="1696"/>
      <c r="I36" s="1697"/>
      <c r="J36" s="1697"/>
      <c r="K36" s="1697"/>
      <c r="L36" s="1698"/>
      <c r="M36" s="1703"/>
      <c r="N36" s="1703"/>
      <c r="O36" s="1703"/>
      <c r="P36" s="1703"/>
      <c r="Q36" s="1703"/>
      <c r="R36" s="1703"/>
      <c r="S36" s="1703"/>
      <c r="T36" s="1703"/>
      <c r="U36" s="1703"/>
      <c r="V36" s="1703"/>
      <c r="W36" s="1703"/>
      <c r="X36" s="1703"/>
      <c r="Y36" s="1703"/>
      <c r="Z36" s="1703"/>
      <c r="AA36" s="1703"/>
      <c r="AB36" s="1703"/>
      <c r="AC36" s="1703"/>
      <c r="AD36" s="1703"/>
      <c r="AE36" s="1704"/>
    </row>
    <row r="37" spans="1:31" ht="16.5" customHeight="1">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c r="AA37" s="658"/>
      <c r="AB37" s="658"/>
      <c r="AC37" s="658"/>
      <c r="AD37" s="658"/>
      <c r="AE37" s="658"/>
    </row>
    <row r="38" spans="1:31" ht="16.5" customHeight="1">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c r="AA38" s="658"/>
      <c r="AB38" s="658"/>
      <c r="AC38" s="658"/>
      <c r="AD38" s="658"/>
      <c r="AE38" s="658"/>
    </row>
    <row r="39" spans="1:31" ht="16.5" customHeight="1">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row>
    <row r="40" spans="1:31" ht="16.5" customHeight="1">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c r="AA40" s="658"/>
      <c r="AB40" s="658"/>
      <c r="AC40" s="658"/>
      <c r="AD40" s="658"/>
      <c r="AE40" s="658"/>
    </row>
    <row r="41" spans="1:31" ht="16.5" customHeight="1">
      <c r="A41" s="658"/>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c r="AA41" s="658"/>
      <c r="AB41" s="658"/>
      <c r="AC41" s="658"/>
      <c r="AD41" s="658"/>
      <c r="AE41" s="658"/>
    </row>
    <row r="42" spans="1:31" ht="16.5" customHeight="1">
      <c r="A42" s="681"/>
      <c r="B42" s="681"/>
      <c r="C42" s="681"/>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row>
    <row r="43" spans="1:31" ht="16.5" customHeight="1">
      <c r="A43" s="681"/>
      <c r="B43" s="681"/>
      <c r="C43" s="681"/>
      <c r="D43" s="681"/>
      <c r="E43" s="681"/>
      <c r="F43" s="681"/>
      <c r="G43" s="681"/>
      <c r="H43" s="681"/>
      <c r="I43" s="681"/>
      <c r="J43" s="681"/>
      <c r="K43" s="681"/>
      <c r="L43" s="1689" t="s">
        <v>2712</v>
      </c>
      <c r="M43" s="1689"/>
      <c r="N43" s="1692"/>
      <c r="O43" s="1692"/>
      <c r="P43" s="681" t="s">
        <v>5</v>
      </c>
      <c r="Q43" s="1692"/>
      <c r="R43" s="1692"/>
      <c r="S43" s="681" t="s">
        <v>2713</v>
      </c>
      <c r="T43" s="1692"/>
      <c r="U43" s="1692"/>
      <c r="V43" s="681" t="s">
        <v>3</v>
      </c>
      <c r="W43" s="681"/>
      <c r="X43" s="681"/>
      <c r="Y43" s="681"/>
      <c r="Z43" s="681"/>
      <c r="AA43" s="681"/>
      <c r="AB43" s="681"/>
      <c r="AC43" s="681"/>
      <c r="AD43" s="681"/>
      <c r="AE43" s="681"/>
    </row>
    <row r="44" spans="1:31" ht="16.5" customHeight="1">
      <c r="A44" s="658"/>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row>
    <row r="45" spans="1:31" ht="16.5" customHeight="1">
      <c r="A45" s="658"/>
      <c r="B45" s="658"/>
      <c r="C45" s="658"/>
      <c r="D45" s="658"/>
      <c r="E45" s="658"/>
      <c r="F45" s="658"/>
      <c r="G45" s="658"/>
      <c r="H45" s="658"/>
      <c r="I45" s="658"/>
      <c r="J45" s="658"/>
      <c r="K45" s="658"/>
      <c r="L45" s="658"/>
      <c r="M45" s="1689" t="s">
        <v>3640</v>
      </c>
      <c r="N45" s="1689"/>
      <c r="O45" s="1689"/>
      <c r="P45" s="1690">
        <f>第二面!K7</f>
        <v>0</v>
      </c>
      <c r="Q45" s="1690"/>
      <c r="R45" s="1690"/>
      <c r="S45" s="1690"/>
      <c r="T45" s="1690"/>
      <c r="U45" s="1690"/>
      <c r="V45" s="1690"/>
      <c r="W45" s="1690"/>
      <c r="X45" s="1690"/>
      <c r="Y45" s="1690"/>
      <c r="Z45" s="1690"/>
      <c r="AA45" s="1690"/>
      <c r="AB45" s="1690"/>
      <c r="AC45" s="1690"/>
      <c r="AD45" s="1690"/>
      <c r="AE45" s="1690"/>
    </row>
    <row r="46" spans="1:31" ht="16.5" customHeight="1">
      <c r="A46" s="658"/>
      <c r="B46" s="658"/>
      <c r="C46" s="658"/>
      <c r="D46" s="658"/>
      <c r="E46" s="658"/>
      <c r="F46" s="658"/>
      <c r="G46" s="658"/>
      <c r="H46" s="658"/>
      <c r="I46" s="658"/>
      <c r="J46" s="658"/>
      <c r="K46" s="658"/>
      <c r="L46" s="658"/>
      <c r="M46" s="658"/>
      <c r="N46" s="658"/>
      <c r="O46" s="658"/>
      <c r="P46" s="1690"/>
      <c r="Q46" s="1690"/>
      <c r="R46" s="1690"/>
      <c r="S46" s="1690"/>
      <c r="T46" s="1690"/>
      <c r="U46" s="1690"/>
      <c r="V46" s="1690"/>
      <c r="W46" s="1690"/>
      <c r="X46" s="1690"/>
      <c r="Y46" s="1690"/>
      <c r="Z46" s="1690"/>
      <c r="AA46" s="1690"/>
      <c r="AB46" s="1690"/>
      <c r="AC46" s="1690"/>
      <c r="AD46" s="1690"/>
      <c r="AE46" s="1690"/>
    </row>
    <row r="47" spans="1:31" ht="16.5" customHeight="1">
      <c r="A47" s="658"/>
      <c r="B47" s="658"/>
      <c r="C47" s="658"/>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row>
    <row r="48" spans="1:31" ht="16.5" customHeight="1">
      <c r="A48" s="658"/>
      <c r="B48" s="658"/>
      <c r="C48" s="658"/>
      <c r="D48" s="658"/>
      <c r="E48" s="658"/>
      <c r="F48" s="658"/>
      <c r="G48" s="658"/>
      <c r="H48" s="658"/>
      <c r="I48" s="658"/>
      <c r="J48" s="658"/>
      <c r="K48" s="658"/>
      <c r="L48" s="658"/>
      <c r="M48" s="1689" t="s">
        <v>3641</v>
      </c>
      <c r="N48" s="1689"/>
      <c r="O48" s="1689"/>
      <c r="P48" s="1690" t="str">
        <f>建築主１!B2&amp;CHAR(10)&amp;建築主１!D2</f>
        <v xml:space="preserve">0
</v>
      </c>
      <c r="Q48" s="1690"/>
      <c r="R48" s="1690"/>
      <c r="S48" s="1690"/>
      <c r="T48" s="1690"/>
      <c r="U48" s="1690"/>
      <c r="V48" s="1690"/>
      <c r="W48" s="1690"/>
      <c r="X48" s="1690"/>
      <c r="Y48" s="1690"/>
      <c r="Z48" s="1690"/>
      <c r="AA48" s="1690"/>
      <c r="AB48" s="1690"/>
      <c r="AC48" s="1690"/>
      <c r="AD48" s="1689"/>
      <c r="AE48" s="1689"/>
    </row>
    <row r="49" spans="1:31" ht="16.5" customHeight="1">
      <c r="A49" s="658"/>
      <c r="B49" s="658"/>
      <c r="C49" s="658"/>
      <c r="D49" s="658"/>
      <c r="E49" s="658"/>
      <c r="F49" s="658"/>
      <c r="G49" s="658"/>
      <c r="H49" s="658"/>
      <c r="I49" s="658"/>
      <c r="J49" s="658"/>
      <c r="K49" s="658"/>
      <c r="L49" s="658"/>
      <c r="M49" s="658"/>
      <c r="N49" s="658"/>
      <c r="O49" s="658"/>
      <c r="P49" s="1690"/>
      <c r="Q49" s="1690"/>
      <c r="R49" s="1690"/>
      <c r="S49" s="1690"/>
      <c r="T49" s="1690"/>
      <c r="U49" s="1690"/>
      <c r="V49" s="1690"/>
      <c r="W49" s="1690"/>
      <c r="X49" s="1690"/>
      <c r="Y49" s="1690"/>
      <c r="Z49" s="1690"/>
      <c r="AA49" s="1690"/>
      <c r="AB49" s="1690"/>
      <c r="AC49" s="1690"/>
      <c r="AD49" s="1689"/>
      <c r="AE49" s="1689"/>
    </row>
    <row r="50" spans="1:31" ht="16.5" customHeight="1">
      <c r="A50" s="658"/>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c r="AD50" s="658"/>
      <c r="AE50" s="658"/>
    </row>
    <row r="53" spans="1:31" ht="16.5" customHeight="1">
      <c r="A53" s="682"/>
      <c r="B53" s="682"/>
      <c r="E53" s="682"/>
      <c r="F53" s="682"/>
      <c r="G53" s="682"/>
      <c r="J53" s="682"/>
      <c r="K53" s="682"/>
      <c r="M53" s="682"/>
      <c r="N53" s="682"/>
      <c r="P53" s="682"/>
      <c r="Q53" s="682"/>
    </row>
    <row r="54" spans="1:31" ht="16.5" customHeight="1">
      <c r="A54" s="682"/>
      <c r="B54" s="682"/>
      <c r="E54" s="682"/>
      <c r="F54" s="682"/>
      <c r="G54" s="682"/>
      <c r="J54" s="682"/>
      <c r="K54" s="682"/>
      <c r="M54" s="682"/>
      <c r="N54" s="682"/>
      <c r="P54" s="682"/>
      <c r="Q54" s="682"/>
    </row>
    <row r="55" spans="1:31" ht="16.5" customHeight="1">
      <c r="H55" s="683"/>
      <c r="I55" s="683"/>
      <c r="Q55" s="683"/>
      <c r="R55" s="683"/>
      <c r="S55" s="683"/>
    </row>
    <row r="56" spans="1:31" ht="16.5" customHeight="1">
      <c r="H56" s="683"/>
      <c r="I56" s="683"/>
      <c r="Q56" s="683"/>
      <c r="R56" s="683"/>
      <c r="S56" s="683"/>
    </row>
    <row r="62" spans="1:31" ht="16.5" customHeight="1">
      <c r="A62" s="1691"/>
      <c r="B62" s="1691"/>
      <c r="C62" s="1691"/>
      <c r="D62" s="1691"/>
      <c r="E62" s="1691"/>
      <c r="F62" s="1691"/>
      <c r="G62" s="1691"/>
      <c r="H62" s="1691"/>
      <c r="I62" s="1691"/>
      <c r="J62" s="1691"/>
      <c r="K62" s="1691"/>
      <c r="L62" s="1691"/>
      <c r="M62" s="1691"/>
      <c r="N62" s="1691"/>
      <c r="O62" s="1691"/>
      <c r="P62" s="1691"/>
      <c r="Q62" s="1691"/>
      <c r="R62" s="1691"/>
      <c r="S62" s="1691"/>
      <c r="T62" s="1691"/>
      <c r="U62" s="1691"/>
      <c r="V62" s="1691"/>
      <c r="W62" s="1691"/>
      <c r="X62" s="1691"/>
      <c r="Y62" s="1691"/>
      <c r="Z62" s="1691"/>
      <c r="AA62" s="1691"/>
      <c r="AB62" s="1691"/>
      <c r="AC62" s="1691"/>
    </row>
    <row r="63" spans="1:31" ht="16.5" customHeight="1">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row>
    <row r="64" spans="1:31" ht="16.5" customHeight="1">
      <c r="B64" s="684"/>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row>
    <row r="65" spans="2:30" ht="16.5" customHeight="1">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row>
    <row r="66" spans="2:30" ht="16.5" customHeight="1">
      <c r="B66" s="684"/>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row>
    <row r="67" spans="2:30" ht="16.5" customHeight="1">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row>
    <row r="68" spans="2:30" ht="16.5" customHeight="1">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row>
    <row r="71" spans="2:30" ht="16.5" customHeight="1">
      <c r="H71" s="1687"/>
      <c r="I71" s="1687"/>
      <c r="J71" s="1687"/>
      <c r="K71" s="1687"/>
      <c r="L71" s="1687"/>
      <c r="M71" s="1687"/>
      <c r="N71" s="1688"/>
      <c r="O71" s="1688"/>
      <c r="P71" s="1688"/>
      <c r="Q71" s="1688"/>
      <c r="R71" s="1688"/>
      <c r="S71" s="1688"/>
      <c r="T71" s="1688"/>
      <c r="U71" s="1688"/>
      <c r="V71" s="1688"/>
      <c r="W71" s="1688"/>
      <c r="X71" s="1688"/>
      <c r="Y71" s="1688"/>
      <c r="Z71" s="1688"/>
      <c r="AA71" s="685"/>
      <c r="AB71" s="685"/>
    </row>
    <row r="72" spans="2:30" ht="16.5" customHeight="1">
      <c r="H72" s="1687"/>
      <c r="I72" s="1687"/>
      <c r="J72" s="1687"/>
      <c r="K72" s="1687"/>
      <c r="L72" s="1687"/>
      <c r="M72" s="1687"/>
      <c r="N72" s="1688"/>
      <c r="O72" s="1688"/>
      <c r="P72" s="1688"/>
      <c r="Q72" s="1688"/>
      <c r="R72" s="1688"/>
      <c r="S72" s="1688"/>
      <c r="T72" s="1688"/>
      <c r="U72" s="1688"/>
      <c r="V72" s="1688"/>
      <c r="W72" s="1688"/>
      <c r="X72" s="1688"/>
      <c r="Y72" s="1688"/>
      <c r="Z72" s="1688"/>
      <c r="AA72" s="685"/>
      <c r="AB72" s="685"/>
    </row>
    <row r="73" spans="2:30" ht="16.5" customHeight="1">
      <c r="H73" s="1687"/>
      <c r="I73" s="1687"/>
      <c r="J73" s="1687"/>
      <c r="K73" s="1687"/>
      <c r="L73" s="1687"/>
      <c r="M73" s="1687"/>
      <c r="N73" s="1688"/>
      <c r="O73" s="1688"/>
      <c r="P73" s="1688"/>
      <c r="Q73" s="1688"/>
      <c r="R73" s="1688"/>
      <c r="S73" s="1688"/>
      <c r="T73" s="1688"/>
      <c r="U73" s="1688"/>
      <c r="V73" s="1688"/>
      <c r="W73" s="1688"/>
      <c r="X73" s="1688"/>
      <c r="Y73" s="1688"/>
      <c r="Z73" s="1688"/>
      <c r="AA73" s="685"/>
      <c r="AB73" s="685"/>
    </row>
    <row r="75" spans="2:30" ht="16.5" customHeight="1">
      <c r="H75" s="1687"/>
      <c r="I75" s="1687"/>
      <c r="J75" s="1687"/>
      <c r="K75" s="1687"/>
      <c r="L75" s="1687"/>
      <c r="M75" s="1687"/>
      <c r="N75" s="1688"/>
      <c r="O75" s="1688"/>
      <c r="P75" s="1688"/>
      <c r="Q75" s="1688"/>
      <c r="R75" s="1688"/>
      <c r="S75" s="1688"/>
      <c r="T75" s="1688"/>
      <c r="U75" s="1688"/>
      <c r="V75" s="1688"/>
      <c r="W75" s="1688"/>
      <c r="X75" s="1688"/>
      <c r="Y75" s="1688"/>
      <c r="Z75" s="1688"/>
      <c r="AA75" s="685"/>
      <c r="AB75" s="685"/>
    </row>
    <row r="76" spans="2:30" ht="16.5" customHeight="1">
      <c r="H76" s="1687"/>
      <c r="I76" s="1687"/>
      <c r="J76" s="1687"/>
      <c r="K76" s="1687"/>
      <c r="L76" s="1687"/>
      <c r="M76" s="1687"/>
      <c r="N76" s="1688"/>
      <c r="O76" s="1688"/>
      <c r="P76" s="1688"/>
      <c r="Q76" s="1688"/>
      <c r="R76" s="1688"/>
      <c r="S76" s="1688"/>
      <c r="T76" s="1688"/>
      <c r="U76" s="1688"/>
      <c r="V76" s="1688"/>
      <c r="W76" s="1688"/>
      <c r="X76" s="1688"/>
      <c r="Y76" s="1688"/>
      <c r="Z76" s="1688"/>
      <c r="AA76" s="685"/>
      <c r="AB76" s="685"/>
    </row>
    <row r="77" spans="2:30" ht="16.5" customHeight="1">
      <c r="H77" s="1687"/>
      <c r="I77" s="1687"/>
      <c r="J77" s="1687"/>
      <c r="K77" s="1687"/>
      <c r="L77" s="1687"/>
      <c r="M77" s="1687"/>
      <c r="N77" s="1688"/>
      <c r="O77" s="1688"/>
      <c r="P77" s="1688"/>
      <c r="Q77" s="1688"/>
      <c r="R77" s="1688"/>
      <c r="S77" s="1688"/>
      <c r="T77" s="1688"/>
      <c r="U77" s="1688"/>
      <c r="V77" s="1688"/>
      <c r="W77" s="1688"/>
      <c r="X77" s="1688"/>
      <c r="Y77" s="1688"/>
      <c r="Z77" s="1688"/>
      <c r="AA77" s="685"/>
      <c r="AB77" s="685"/>
    </row>
    <row r="79" spans="2:30" ht="16.5" customHeight="1">
      <c r="H79" s="1687"/>
      <c r="I79" s="1687"/>
      <c r="J79" s="1687"/>
      <c r="K79" s="1687"/>
      <c r="L79" s="1687"/>
      <c r="M79" s="1687"/>
      <c r="N79" s="1688"/>
      <c r="O79" s="1688"/>
      <c r="P79" s="1688"/>
      <c r="Q79" s="1688"/>
      <c r="R79" s="1688"/>
      <c r="S79" s="1688"/>
      <c r="T79" s="1688"/>
      <c r="U79" s="1688"/>
      <c r="V79" s="1688"/>
      <c r="W79" s="1688"/>
      <c r="X79" s="1688"/>
      <c r="Y79" s="1688"/>
      <c r="Z79" s="1688"/>
      <c r="AA79" s="685"/>
      <c r="AB79" s="685"/>
    </row>
    <row r="80" spans="2:30" ht="16.5" customHeight="1">
      <c r="H80" s="1687"/>
      <c r="I80" s="1687"/>
      <c r="J80" s="1687"/>
      <c r="K80" s="1687"/>
      <c r="L80" s="1687"/>
      <c r="M80" s="1687"/>
      <c r="N80" s="1688"/>
      <c r="O80" s="1688"/>
      <c r="P80" s="1688"/>
      <c r="Q80" s="1688"/>
      <c r="R80" s="1688"/>
      <c r="S80" s="1688"/>
      <c r="T80" s="1688"/>
      <c r="U80" s="1688"/>
      <c r="V80" s="1688"/>
      <c r="W80" s="1688"/>
      <c r="X80" s="1688"/>
      <c r="Y80" s="1688"/>
      <c r="Z80" s="1688"/>
      <c r="AA80" s="685"/>
      <c r="AB80" s="685"/>
    </row>
    <row r="81" spans="8:28" ht="16.5" customHeight="1">
      <c r="H81" s="1687"/>
      <c r="I81" s="1687"/>
      <c r="J81" s="1687"/>
      <c r="K81" s="1687"/>
      <c r="L81" s="1687"/>
      <c r="M81" s="1687"/>
      <c r="N81" s="1688"/>
      <c r="O81" s="1688"/>
      <c r="P81" s="1688"/>
      <c r="Q81" s="1688"/>
      <c r="R81" s="1688"/>
      <c r="S81" s="1688"/>
      <c r="T81" s="1688"/>
      <c r="U81" s="1688"/>
      <c r="V81" s="1688"/>
      <c r="W81" s="1688"/>
      <c r="X81" s="1688"/>
      <c r="Y81" s="1688"/>
      <c r="Z81" s="1688"/>
      <c r="AA81" s="685"/>
      <c r="AB81" s="685"/>
    </row>
    <row r="83" spans="8:28" ht="16.5" customHeight="1">
      <c r="H83" s="1687"/>
      <c r="I83" s="1687"/>
      <c r="J83" s="1687"/>
      <c r="K83" s="1687"/>
      <c r="L83" s="1687"/>
      <c r="M83" s="1687"/>
      <c r="N83" s="1688"/>
      <c r="O83" s="1688"/>
      <c r="P83" s="1688"/>
      <c r="Q83" s="1688"/>
      <c r="R83" s="1688"/>
      <c r="S83" s="1688"/>
      <c r="T83" s="1688"/>
      <c r="U83" s="1688"/>
      <c r="V83" s="1688"/>
      <c r="W83" s="1688"/>
      <c r="X83" s="1688"/>
      <c r="Y83" s="1688"/>
      <c r="Z83" s="1688"/>
      <c r="AA83" s="685"/>
      <c r="AB83" s="685"/>
    </row>
    <row r="84" spans="8:28" ht="16.5" customHeight="1">
      <c r="H84" s="1687"/>
      <c r="I84" s="1687"/>
      <c r="J84" s="1687"/>
      <c r="K84" s="1687"/>
      <c r="L84" s="1687"/>
      <c r="M84" s="1687"/>
      <c r="N84" s="1688"/>
      <c r="O84" s="1688"/>
      <c r="P84" s="1688"/>
      <c r="Q84" s="1688"/>
      <c r="R84" s="1688"/>
      <c r="S84" s="1688"/>
      <c r="T84" s="1688"/>
      <c r="U84" s="1688"/>
      <c r="V84" s="1688"/>
      <c r="W84" s="1688"/>
      <c r="X84" s="1688"/>
      <c r="Y84" s="1688"/>
      <c r="Z84" s="1688"/>
      <c r="AA84" s="685"/>
      <c r="AB84" s="685"/>
    </row>
    <row r="85" spans="8:28" ht="16.5" customHeight="1">
      <c r="H85" s="1687"/>
      <c r="I85" s="1687"/>
      <c r="J85" s="1687"/>
      <c r="K85" s="1687"/>
      <c r="L85" s="1687"/>
      <c r="M85" s="1687"/>
      <c r="N85" s="1688"/>
      <c r="O85" s="1688"/>
      <c r="P85" s="1688"/>
      <c r="Q85" s="1688"/>
      <c r="R85" s="1688"/>
      <c r="S85" s="1688"/>
      <c r="T85" s="1688"/>
      <c r="U85" s="1688"/>
      <c r="V85" s="1688"/>
      <c r="W85" s="1688"/>
      <c r="X85" s="1688"/>
      <c r="Y85" s="1688"/>
      <c r="Z85" s="1688"/>
      <c r="AA85" s="685"/>
      <c r="AB85" s="685"/>
    </row>
    <row r="87" spans="8:28" ht="16.5" customHeight="1">
      <c r="H87" s="1687"/>
      <c r="I87" s="1687"/>
      <c r="J87" s="1687"/>
      <c r="K87" s="1687"/>
      <c r="L87" s="1687"/>
      <c r="M87" s="1687"/>
      <c r="N87" s="1688"/>
      <c r="O87" s="1688"/>
      <c r="P87" s="1688"/>
      <c r="Q87" s="1688"/>
      <c r="R87" s="1688"/>
      <c r="S87" s="1688"/>
      <c r="T87" s="1688"/>
      <c r="U87" s="1688"/>
      <c r="V87" s="1688"/>
      <c r="W87" s="1688"/>
      <c r="X87" s="1688"/>
      <c r="Y87" s="1688"/>
      <c r="Z87" s="1688"/>
      <c r="AA87" s="685"/>
      <c r="AB87" s="685"/>
    </row>
    <row r="88" spans="8:28" ht="16.5" customHeight="1">
      <c r="H88" s="1687"/>
      <c r="I88" s="1687"/>
      <c r="J88" s="1687"/>
      <c r="K88" s="1687"/>
      <c r="L88" s="1687"/>
      <c r="M88" s="1687"/>
      <c r="N88" s="1688"/>
      <c r="O88" s="1688"/>
      <c r="P88" s="1688"/>
      <c r="Q88" s="1688"/>
      <c r="R88" s="1688"/>
      <c r="S88" s="1688"/>
      <c r="T88" s="1688"/>
      <c r="U88" s="1688"/>
      <c r="V88" s="1688"/>
      <c r="W88" s="1688"/>
      <c r="X88" s="1688"/>
      <c r="Y88" s="1688"/>
      <c r="Z88" s="1688"/>
      <c r="AA88" s="685"/>
      <c r="AB88" s="685"/>
    </row>
    <row r="89" spans="8:28" ht="16.5" customHeight="1">
      <c r="H89" s="1687"/>
      <c r="I89" s="1687"/>
      <c r="J89" s="1687"/>
      <c r="K89" s="1687"/>
      <c r="L89" s="1687"/>
      <c r="M89" s="1687"/>
      <c r="N89" s="1688"/>
      <c r="O89" s="1688"/>
      <c r="P89" s="1688"/>
      <c r="Q89" s="1688"/>
      <c r="R89" s="1688"/>
      <c r="S89" s="1688"/>
      <c r="T89" s="1688"/>
      <c r="U89" s="1688"/>
      <c r="V89" s="1688"/>
      <c r="W89" s="1688"/>
      <c r="X89" s="1688"/>
      <c r="Y89" s="1688"/>
      <c r="Z89" s="1688"/>
      <c r="AA89" s="685"/>
      <c r="AB89" s="685"/>
    </row>
    <row r="90" spans="8:28" s="682" customFormat="1" ht="16.5" customHeight="1"/>
    <row r="91" spans="8:28" s="682" customFormat="1" ht="16.5" customHeight="1"/>
    <row r="92" spans="8:28" s="682" customFormat="1" ht="16.5" customHeight="1"/>
  </sheetData>
  <mergeCells count="56">
    <mergeCell ref="A27:G28"/>
    <mergeCell ref="H27:AE28"/>
    <mergeCell ref="A5:AE6"/>
    <mergeCell ref="A7:AE7"/>
    <mergeCell ref="A9:AE12"/>
    <mergeCell ref="A17:AE17"/>
    <mergeCell ref="A20:G26"/>
    <mergeCell ref="A29:G30"/>
    <mergeCell ref="H29:AE30"/>
    <mergeCell ref="A31:G36"/>
    <mergeCell ref="H31:L32"/>
    <mergeCell ref="M31:AE32"/>
    <mergeCell ref="H33:L34"/>
    <mergeCell ref="M33:AE34"/>
    <mergeCell ref="H35:L36"/>
    <mergeCell ref="M35:AE36"/>
    <mergeCell ref="L43:M43"/>
    <mergeCell ref="N43:O43"/>
    <mergeCell ref="Q43:R43"/>
    <mergeCell ref="T43:U43"/>
    <mergeCell ref="M45:O45"/>
    <mergeCell ref="P45:AE46"/>
    <mergeCell ref="M48:O48"/>
    <mergeCell ref="P48:AC49"/>
    <mergeCell ref="AD48:AE49"/>
    <mergeCell ref="A62:AC62"/>
    <mergeCell ref="H71:M71"/>
    <mergeCell ref="N71:Z71"/>
    <mergeCell ref="H72:M72"/>
    <mergeCell ref="N72:Z72"/>
    <mergeCell ref="H73:M73"/>
    <mergeCell ref="N73:Z73"/>
    <mergeCell ref="H75:M75"/>
    <mergeCell ref="N75:Z75"/>
    <mergeCell ref="H76:M76"/>
    <mergeCell ref="N76:Z76"/>
    <mergeCell ref="H77:M77"/>
    <mergeCell ref="N77:Z77"/>
    <mergeCell ref="H79:M79"/>
    <mergeCell ref="N79:Z79"/>
    <mergeCell ref="H80:M80"/>
    <mergeCell ref="N80:Z80"/>
    <mergeCell ref="H81:M81"/>
    <mergeCell ref="N81:Z81"/>
    <mergeCell ref="H83:M83"/>
    <mergeCell ref="N83:Z83"/>
    <mergeCell ref="H88:M88"/>
    <mergeCell ref="N88:Z88"/>
    <mergeCell ref="H89:M89"/>
    <mergeCell ref="N89:Z89"/>
    <mergeCell ref="H84:M84"/>
    <mergeCell ref="N84:Z84"/>
    <mergeCell ref="H85:M85"/>
    <mergeCell ref="N85:Z85"/>
    <mergeCell ref="H87:M87"/>
    <mergeCell ref="N87:Z87"/>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2"/>
  <sheetViews>
    <sheetView view="pageBreakPreview" zoomScale="70" zoomScaleNormal="70" zoomScaleSheetLayoutView="70" workbookViewId="0">
      <selection activeCell="AA2" sqref="AA2:AB2"/>
    </sheetView>
  </sheetViews>
  <sheetFormatPr defaultRowHeight="13.5"/>
  <cols>
    <col min="1" max="2" width="14.625" style="686" customWidth="1"/>
    <col min="3" max="25" width="6.625" style="686" customWidth="1"/>
    <col min="26" max="256" width="9" style="686"/>
    <col min="257" max="258" width="14.625" style="686" customWidth="1"/>
    <col min="259" max="281" width="6.625" style="686" customWidth="1"/>
    <col min="282" max="512" width="9" style="686"/>
    <col min="513" max="514" width="14.625" style="686" customWidth="1"/>
    <col min="515" max="537" width="6.625" style="686" customWidth="1"/>
    <col min="538" max="768" width="9" style="686"/>
    <col min="769" max="770" width="14.625" style="686" customWidth="1"/>
    <col min="771" max="793" width="6.625" style="686" customWidth="1"/>
    <col min="794" max="1024" width="9" style="686"/>
    <col min="1025" max="1026" width="14.625" style="686" customWidth="1"/>
    <col min="1027" max="1049" width="6.625" style="686" customWidth="1"/>
    <col min="1050" max="1280" width="9" style="686"/>
    <col min="1281" max="1282" width="14.625" style="686" customWidth="1"/>
    <col min="1283" max="1305" width="6.625" style="686" customWidth="1"/>
    <col min="1306" max="1536" width="9" style="686"/>
    <col min="1537" max="1538" width="14.625" style="686" customWidth="1"/>
    <col min="1539" max="1561" width="6.625" style="686" customWidth="1"/>
    <col min="1562" max="1792" width="9" style="686"/>
    <col min="1793" max="1794" width="14.625" style="686" customWidth="1"/>
    <col min="1795" max="1817" width="6.625" style="686" customWidth="1"/>
    <col min="1818" max="2048" width="9" style="686"/>
    <col min="2049" max="2050" width="14.625" style="686" customWidth="1"/>
    <col min="2051" max="2073" width="6.625" style="686" customWidth="1"/>
    <col min="2074" max="2304" width="9" style="686"/>
    <col min="2305" max="2306" width="14.625" style="686" customWidth="1"/>
    <col min="2307" max="2329" width="6.625" style="686" customWidth="1"/>
    <col min="2330" max="2560" width="9" style="686"/>
    <col min="2561" max="2562" width="14.625" style="686" customWidth="1"/>
    <col min="2563" max="2585" width="6.625" style="686" customWidth="1"/>
    <col min="2586" max="2816" width="9" style="686"/>
    <col min="2817" max="2818" width="14.625" style="686" customWidth="1"/>
    <col min="2819" max="2841" width="6.625" style="686" customWidth="1"/>
    <col min="2842" max="3072" width="9" style="686"/>
    <col min="3073" max="3074" width="14.625" style="686" customWidth="1"/>
    <col min="3075" max="3097" width="6.625" style="686" customWidth="1"/>
    <col min="3098" max="3328" width="9" style="686"/>
    <col min="3329" max="3330" width="14.625" style="686" customWidth="1"/>
    <col min="3331" max="3353" width="6.625" style="686" customWidth="1"/>
    <col min="3354" max="3584" width="9" style="686"/>
    <col min="3585" max="3586" width="14.625" style="686" customWidth="1"/>
    <col min="3587" max="3609" width="6.625" style="686" customWidth="1"/>
    <col min="3610" max="3840" width="9" style="686"/>
    <col min="3841" max="3842" width="14.625" style="686" customWidth="1"/>
    <col min="3843" max="3865" width="6.625" style="686" customWidth="1"/>
    <col min="3866" max="4096" width="9" style="686"/>
    <col min="4097" max="4098" width="14.625" style="686" customWidth="1"/>
    <col min="4099" max="4121" width="6.625" style="686" customWidth="1"/>
    <col min="4122" max="4352" width="9" style="686"/>
    <col min="4353" max="4354" width="14.625" style="686" customWidth="1"/>
    <col min="4355" max="4377" width="6.625" style="686" customWidth="1"/>
    <col min="4378" max="4608" width="9" style="686"/>
    <col min="4609" max="4610" width="14.625" style="686" customWidth="1"/>
    <col min="4611" max="4633" width="6.625" style="686" customWidth="1"/>
    <col min="4634" max="4864" width="9" style="686"/>
    <col min="4865" max="4866" width="14.625" style="686" customWidth="1"/>
    <col min="4867" max="4889" width="6.625" style="686" customWidth="1"/>
    <col min="4890" max="5120" width="9" style="686"/>
    <col min="5121" max="5122" width="14.625" style="686" customWidth="1"/>
    <col min="5123" max="5145" width="6.625" style="686" customWidth="1"/>
    <col min="5146" max="5376" width="9" style="686"/>
    <col min="5377" max="5378" width="14.625" style="686" customWidth="1"/>
    <col min="5379" max="5401" width="6.625" style="686" customWidth="1"/>
    <col min="5402" max="5632" width="9" style="686"/>
    <col min="5633" max="5634" width="14.625" style="686" customWidth="1"/>
    <col min="5635" max="5657" width="6.625" style="686" customWidth="1"/>
    <col min="5658" max="5888" width="9" style="686"/>
    <col min="5889" max="5890" width="14.625" style="686" customWidth="1"/>
    <col min="5891" max="5913" width="6.625" style="686" customWidth="1"/>
    <col min="5914" max="6144" width="9" style="686"/>
    <col min="6145" max="6146" width="14.625" style="686" customWidth="1"/>
    <col min="6147" max="6169" width="6.625" style="686" customWidth="1"/>
    <col min="6170" max="6400" width="9" style="686"/>
    <col min="6401" max="6402" width="14.625" style="686" customWidth="1"/>
    <col min="6403" max="6425" width="6.625" style="686" customWidth="1"/>
    <col min="6426" max="6656" width="9" style="686"/>
    <col min="6657" max="6658" width="14.625" style="686" customWidth="1"/>
    <col min="6659" max="6681" width="6.625" style="686" customWidth="1"/>
    <col min="6682" max="6912" width="9" style="686"/>
    <col min="6913" max="6914" width="14.625" style="686" customWidth="1"/>
    <col min="6915" max="6937" width="6.625" style="686" customWidth="1"/>
    <col min="6938" max="7168" width="9" style="686"/>
    <col min="7169" max="7170" width="14.625" style="686" customWidth="1"/>
    <col min="7171" max="7193" width="6.625" style="686" customWidth="1"/>
    <col min="7194" max="7424" width="9" style="686"/>
    <col min="7425" max="7426" width="14.625" style="686" customWidth="1"/>
    <col min="7427" max="7449" width="6.625" style="686" customWidth="1"/>
    <col min="7450" max="7680" width="9" style="686"/>
    <col min="7681" max="7682" width="14.625" style="686" customWidth="1"/>
    <col min="7683" max="7705" width="6.625" style="686" customWidth="1"/>
    <col min="7706" max="7936" width="9" style="686"/>
    <col min="7937" max="7938" width="14.625" style="686" customWidth="1"/>
    <col min="7939" max="7961" width="6.625" style="686" customWidth="1"/>
    <col min="7962" max="8192" width="9" style="686"/>
    <col min="8193" max="8194" width="14.625" style="686" customWidth="1"/>
    <col min="8195" max="8217" width="6.625" style="686" customWidth="1"/>
    <col min="8218" max="8448" width="9" style="686"/>
    <col min="8449" max="8450" width="14.625" style="686" customWidth="1"/>
    <col min="8451" max="8473" width="6.625" style="686" customWidth="1"/>
    <col min="8474" max="8704" width="9" style="686"/>
    <col min="8705" max="8706" width="14.625" style="686" customWidth="1"/>
    <col min="8707" max="8729" width="6.625" style="686" customWidth="1"/>
    <col min="8730" max="8960" width="9" style="686"/>
    <col min="8961" max="8962" width="14.625" style="686" customWidth="1"/>
    <col min="8963" max="8985" width="6.625" style="686" customWidth="1"/>
    <col min="8986" max="9216" width="9" style="686"/>
    <col min="9217" max="9218" width="14.625" style="686" customWidth="1"/>
    <col min="9219" max="9241" width="6.625" style="686" customWidth="1"/>
    <col min="9242" max="9472" width="9" style="686"/>
    <col min="9473" max="9474" width="14.625" style="686" customWidth="1"/>
    <col min="9475" max="9497" width="6.625" style="686" customWidth="1"/>
    <col min="9498" max="9728" width="9" style="686"/>
    <col min="9729" max="9730" width="14.625" style="686" customWidth="1"/>
    <col min="9731" max="9753" width="6.625" style="686" customWidth="1"/>
    <col min="9754" max="9984" width="9" style="686"/>
    <col min="9985" max="9986" width="14.625" style="686" customWidth="1"/>
    <col min="9987" max="10009" width="6.625" style="686" customWidth="1"/>
    <col min="10010" max="10240" width="9" style="686"/>
    <col min="10241" max="10242" width="14.625" style="686" customWidth="1"/>
    <col min="10243" max="10265" width="6.625" style="686" customWidth="1"/>
    <col min="10266" max="10496" width="9" style="686"/>
    <col min="10497" max="10498" width="14.625" style="686" customWidth="1"/>
    <col min="10499" max="10521" width="6.625" style="686" customWidth="1"/>
    <col min="10522" max="10752" width="9" style="686"/>
    <col min="10753" max="10754" width="14.625" style="686" customWidth="1"/>
    <col min="10755" max="10777" width="6.625" style="686" customWidth="1"/>
    <col min="10778" max="11008" width="9" style="686"/>
    <col min="11009" max="11010" width="14.625" style="686" customWidth="1"/>
    <col min="11011" max="11033" width="6.625" style="686" customWidth="1"/>
    <col min="11034" max="11264" width="9" style="686"/>
    <col min="11265" max="11266" width="14.625" style="686" customWidth="1"/>
    <col min="11267" max="11289" width="6.625" style="686" customWidth="1"/>
    <col min="11290" max="11520" width="9" style="686"/>
    <col min="11521" max="11522" width="14.625" style="686" customWidth="1"/>
    <col min="11523" max="11545" width="6.625" style="686" customWidth="1"/>
    <col min="11546" max="11776" width="9" style="686"/>
    <col min="11777" max="11778" width="14.625" style="686" customWidth="1"/>
    <col min="11779" max="11801" width="6.625" style="686" customWidth="1"/>
    <col min="11802" max="12032" width="9" style="686"/>
    <col min="12033" max="12034" width="14.625" style="686" customWidth="1"/>
    <col min="12035" max="12057" width="6.625" style="686" customWidth="1"/>
    <col min="12058" max="12288" width="9" style="686"/>
    <col min="12289" max="12290" width="14.625" style="686" customWidth="1"/>
    <col min="12291" max="12313" width="6.625" style="686" customWidth="1"/>
    <col min="12314" max="12544" width="9" style="686"/>
    <col min="12545" max="12546" width="14.625" style="686" customWidth="1"/>
    <col min="12547" max="12569" width="6.625" style="686" customWidth="1"/>
    <col min="12570" max="12800" width="9" style="686"/>
    <col min="12801" max="12802" width="14.625" style="686" customWidth="1"/>
    <col min="12803" max="12825" width="6.625" style="686" customWidth="1"/>
    <col min="12826" max="13056" width="9" style="686"/>
    <col min="13057" max="13058" width="14.625" style="686" customWidth="1"/>
    <col min="13059" max="13081" width="6.625" style="686" customWidth="1"/>
    <col min="13082" max="13312" width="9" style="686"/>
    <col min="13313" max="13314" width="14.625" style="686" customWidth="1"/>
    <col min="13315" max="13337" width="6.625" style="686" customWidth="1"/>
    <col min="13338" max="13568" width="9" style="686"/>
    <col min="13569" max="13570" width="14.625" style="686" customWidth="1"/>
    <col min="13571" max="13593" width="6.625" style="686" customWidth="1"/>
    <col min="13594" max="13824" width="9" style="686"/>
    <col min="13825" max="13826" width="14.625" style="686" customWidth="1"/>
    <col min="13827" max="13849" width="6.625" style="686" customWidth="1"/>
    <col min="13850" max="14080" width="9" style="686"/>
    <col min="14081" max="14082" width="14.625" style="686" customWidth="1"/>
    <col min="14083" max="14105" width="6.625" style="686" customWidth="1"/>
    <col min="14106" max="14336" width="9" style="686"/>
    <col min="14337" max="14338" width="14.625" style="686" customWidth="1"/>
    <col min="14339" max="14361" width="6.625" style="686" customWidth="1"/>
    <col min="14362" max="14592" width="9" style="686"/>
    <col min="14593" max="14594" width="14.625" style="686" customWidth="1"/>
    <col min="14595" max="14617" width="6.625" style="686" customWidth="1"/>
    <col min="14618" max="14848" width="9" style="686"/>
    <col min="14849" max="14850" width="14.625" style="686" customWidth="1"/>
    <col min="14851" max="14873" width="6.625" style="686" customWidth="1"/>
    <col min="14874" max="15104" width="9" style="686"/>
    <col min="15105" max="15106" width="14.625" style="686" customWidth="1"/>
    <col min="15107" max="15129" width="6.625" style="686" customWidth="1"/>
    <col min="15130" max="15360" width="9" style="686"/>
    <col min="15361" max="15362" width="14.625" style="686" customWidth="1"/>
    <col min="15363" max="15385" width="6.625" style="686" customWidth="1"/>
    <col min="15386" max="15616" width="9" style="686"/>
    <col min="15617" max="15618" width="14.625" style="686" customWidth="1"/>
    <col min="15619" max="15641" width="6.625" style="686" customWidth="1"/>
    <col min="15642" max="15872" width="9" style="686"/>
    <col min="15873" max="15874" width="14.625" style="686" customWidth="1"/>
    <col min="15875" max="15897" width="6.625" style="686" customWidth="1"/>
    <col min="15898" max="16128" width="9" style="686"/>
    <col min="16129" max="16130" width="14.625" style="686" customWidth="1"/>
    <col min="16131" max="16153" width="6.625" style="686" customWidth="1"/>
    <col min="16154" max="16384" width="9" style="686"/>
  </cols>
  <sheetData>
    <row r="1" spans="1:31" ht="14.25" thickBot="1"/>
    <row r="2" spans="1:31" ht="35.1" customHeight="1" thickBot="1">
      <c r="A2" s="687" t="s">
        <v>3642</v>
      </c>
      <c r="B2" s="688"/>
      <c r="C2" s="688"/>
      <c r="D2" s="688"/>
      <c r="E2" s="688"/>
      <c r="F2" s="688"/>
      <c r="G2" s="688"/>
      <c r="H2" s="688"/>
      <c r="I2" s="688"/>
      <c r="J2" s="688"/>
      <c r="K2" s="688"/>
      <c r="L2" s="688"/>
      <c r="M2" s="688"/>
      <c r="N2" s="688"/>
      <c r="O2" s="688"/>
      <c r="P2" s="688"/>
      <c r="Q2" s="688"/>
      <c r="R2" s="688"/>
      <c r="S2" s="688"/>
      <c r="T2" s="1862" t="str">
        <f>IF(AA2="","",IF(AA2&lt;43586,TEXT(AA2,"ggge年m月d日"),IF(AA2&lt;43831,TEXT(AA2,"令和元年m月d日"),("令和"&amp;(YEAR(AA2)-2018)&amp;"年")&amp;TEXT(AA2,"m月d日"))))</f>
        <v/>
      </c>
      <c r="U2" s="1862"/>
      <c r="V2" s="1862"/>
      <c r="W2" s="1862"/>
      <c r="X2" s="1862"/>
      <c r="Y2" s="1863"/>
      <c r="Z2" s="689"/>
      <c r="AA2" s="1837"/>
      <c r="AB2" s="1838"/>
      <c r="AC2" s="690"/>
      <c r="AD2" s="691"/>
      <c r="AE2" s="691"/>
    </row>
    <row r="3" spans="1:31" ht="35.1" customHeight="1">
      <c r="A3" s="1839" t="s">
        <v>3643</v>
      </c>
      <c r="B3" s="1840"/>
      <c r="C3" s="1840"/>
      <c r="D3" s="1840"/>
      <c r="E3" s="1840"/>
      <c r="F3" s="1840"/>
      <c r="G3" s="1840"/>
      <c r="H3" s="1840"/>
      <c r="I3" s="1840"/>
      <c r="J3" s="1840"/>
      <c r="K3" s="1840"/>
      <c r="L3" s="1840"/>
      <c r="M3" s="1840"/>
      <c r="N3" s="1840"/>
      <c r="O3" s="1840"/>
      <c r="P3" s="1840"/>
      <c r="Q3" s="1840"/>
      <c r="R3" s="1840"/>
      <c r="S3" s="1840"/>
      <c r="T3" s="1840"/>
      <c r="U3" s="1840"/>
      <c r="V3" s="1840"/>
      <c r="W3" s="1840"/>
      <c r="X3" s="1840"/>
      <c r="Y3" s="1841"/>
      <c r="Z3" s="689"/>
    </row>
    <row r="4" spans="1:31" ht="35.1" customHeight="1" thickBot="1">
      <c r="A4" s="692"/>
      <c r="B4" s="693"/>
      <c r="C4" s="693"/>
      <c r="D4" s="693"/>
      <c r="E4" s="693"/>
      <c r="F4" s="693"/>
      <c r="G4" s="693"/>
      <c r="H4" s="693"/>
      <c r="I4" s="693"/>
      <c r="J4" s="693"/>
      <c r="K4" s="693"/>
      <c r="L4" s="693"/>
      <c r="M4" s="1842" t="s">
        <v>3644</v>
      </c>
      <c r="N4" s="1842"/>
      <c r="O4" s="1842"/>
      <c r="P4" s="1842"/>
      <c r="Q4" s="1842"/>
      <c r="R4" s="1842"/>
      <c r="S4" s="1842"/>
      <c r="T4" s="1842"/>
      <c r="U4" s="1842"/>
      <c r="V4" s="1842"/>
      <c r="W4" s="1842"/>
      <c r="X4" s="1842"/>
      <c r="Y4" s="1843"/>
      <c r="Z4" s="689"/>
    </row>
    <row r="5" spans="1:31" ht="35.1" customHeight="1">
      <c r="A5" s="1730" t="s">
        <v>3645</v>
      </c>
      <c r="B5" s="1844"/>
      <c r="C5" s="1846" t="str">
        <f>IF('第二面-3'!A52&lt;&gt;"",'第二面-3'!A52,"")</f>
        <v/>
      </c>
      <c r="D5" s="1847"/>
      <c r="E5" s="1847"/>
      <c r="F5" s="1847"/>
      <c r="G5" s="1847"/>
      <c r="H5" s="1847"/>
      <c r="I5" s="1847"/>
      <c r="J5" s="1847"/>
      <c r="K5" s="1847"/>
      <c r="L5" s="1847"/>
      <c r="M5" s="1847"/>
      <c r="N5" s="1847"/>
      <c r="O5" s="1847"/>
      <c r="P5" s="1847"/>
      <c r="Q5" s="1847"/>
      <c r="R5" s="1847"/>
      <c r="S5" s="1847"/>
      <c r="T5" s="1847"/>
      <c r="U5" s="1847"/>
      <c r="V5" s="1847"/>
      <c r="W5" s="1847"/>
      <c r="X5" s="1847"/>
      <c r="Y5" s="1848"/>
      <c r="Z5" s="689"/>
    </row>
    <row r="6" spans="1:31" ht="35.1" customHeight="1" thickBot="1">
      <c r="A6" s="1748"/>
      <c r="B6" s="1845"/>
      <c r="C6" s="1849"/>
      <c r="D6" s="1850"/>
      <c r="E6" s="1850"/>
      <c r="F6" s="1850"/>
      <c r="G6" s="1850"/>
      <c r="H6" s="1850"/>
      <c r="I6" s="1850"/>
      <c r="J6" s="1850"/>
      <c r="K6" s="1850"/>
      <c r="L6" s="1850"/>
      <c r="M6" s="1850"/>
      <c r="N6" s="1850"/>
      <c r="O6" s="1850"/>
      <c r="P6" s="1850"/>
      <c r="Q6" s="1850"/>
      <c r="R6" s="1850"/>
      <c r="S6" s="1850"/>
      <c r="T6" s="1850"/>
      <c r="U6" s="1850"/>
      <c r="V6" s="1850"/>
      <c r="W6" s="1850"/>
      <c r="X6" s="1850"/>
      <c r="Y6" s="1851"/>
      <c r="Z6" s="689"/>
    </row>
    <row r="7" spans="1:31" ht="35.1" customHeight="1">
      <c r="A7" s="1864" t="s">
        <v>3646</v>
      </c>
      <c r="B7" s="1865"/>
      <c r="C7" s="1870" t="s">
        <v>3647</v>
      </c>
      <c r="D7" s="1871"/>
      <c r="E7" s="1871"/>
      <c r="F7" s="1871"/>
      <c r="G7" s="1872"/>
      <c r="H7" s="1878" t="s">
        <v>3648</v>
      </c>
      <c r="I7" s="1879"/>
      <c r="J7" s="1880"/>
      <c r="K7" s="1881"/>
      <c r="L7" s="1881"/>
      <c r="M7" s="1881"/>
      <c r="N7" s="1881"/>
      <c r="O7" s="1881"/>
      <c r="P7" s="1881"/>
      <c r="Q7" s="1881"/>
      <c r="R7" s="1881"/>
      <c r="S7" s="1881"/>
      <c r="T7" s="1881"/>
      <c r="U7" s="1881"/>
      <c r="V7" s="1881"/>
      <c r="W7" s="1881"/>
      <c r="X7" s="1881"/>
      <c r="Y7" s="1882"/>
      <c r="Z7" s="689"/>
    </row>
    <row r="8" spans="1:31" ht="35.1" customHeight="1">
      <c r="A8" s="1866"/>
      <c r="B8" s="1867"/>
      <c r="C8" s="1873"/>
      <c r="D8" s="1780"/>
      <c r="E8" s="1780"/>
      <c r="F8" s="1780"/>
      <c r="G8" s="1874"/>
      <c r="H8" s="1883" t="s">
        <v>3649</v>
      </c>
      <c r="I8" s="1791"/>
      <c r="J8" s="1792"/>
      <c r="K8" s="1793"/>
      <c r="L8" s="1793"/>
      <c r="M8" s="1793"/>
      <c r="N8" s="1793"/>
      <c r="O8" s="1793"/>
      <c r="P8" s="1793"/>
      <c r="Q8" s="1794"/>
      <c r="R8" s="1793"/>
      <c r="S8" s="1793"/>
      <c r="T8" s="1793"/>
      <c r="U8" s="1793"/>
      <c r="V8" s="1793"/>
      <c r="W8" s="1793"/>
      <c r="X8" s="1793"/>
      <c r="Y8" s="1795"/>
      <c r="Z8" s="689"/>
    </row>
    <row r="9" spans="1:31" ht="35.1" customHeight="1">
      <c r="A9" s="1866"/>
      <c r="B9" s="1867"/>
      <c r="C9" s="1873"/>
      <c r="D9" s="1780"/>
      <c r="E9" s="1780"/>
      <c r="F9" s="1780"/>
      <c r="G9" s="1874"/>
      <c r="H9" s="1883" t="s">
        <v>3650</v>
      </c>
      <c r="I9" s="1791"/>
      <c r="J9" s="1792"/>
      <c r="K9" s="1793"/>
      <c r="L9" s="1793"/>
      <c r="M9" s="1793"/>
      <c r="N9" s="1793"/>
      <c r="O9" s="1793"/>
      <c r="P9" s="1813"/>
      <c r="Q9" s="1790" t="s">
        <v>3651</v>
      </c>
      <c r="R9" s="1791"/>
      <c r="S9" s="1792"/>
      <c r="T9" s="1793"/>
      <c r="U9" s="1793"/>
      <c r="V9" s="1793"/>
      <c r="W9" s="1793"/>
      <c r="X9" s="1793"/>
      <c r="Y9" s="1795"/>
      <c r="Z9" s="689"/>
    </row>
    <row r="10" spans="1:31" ht="35.1" customHeight="1" thickBot="1">
      <c r="A10" s="1866"/>
      <c r="B10" s="1867"/>
      <c r="C10" s="1875"/>
      <c r="D10" s="1876"/>
      <c r="E10" s="1876"/>
      <c r="F10" s="1876"/>
      <c r="G10" s="1877"/>
      <c r="H10" s="1820" t="s">
        <v>3652</v>
      </c>
      <c r="I10" s="1821"/>
      <c r="J10" s="1822"/>
      <c r="K10" s="1823"/>
      <c r="L10" s="1823"/>
      <c r="M10" s="1823"/>
      <c r="N10" s="1823"/>
      <c r="O10" s="1823"/>
      <c r="P10" s="1823"/>
      <c r="Q10" s="1824"/>
      <c r="R10" s="1823"/>
      <c r="S10" s="1823"/>
      <c r="T10" s="1823"/>
      <c r="U10" s="1823"/>
      <c r="V10" s="1823"/>
      <c r="W10" s="1823"/>
      <c r="X10" s="1823"/>
      <c r="Y10" s="1825"/>
      <c r="Z10" s="689"/>
      <c r="AA10" s="694"/>
    </row>
    <row r="11" spans="1:31" ht="35.1" customHeight="1" thickTop="1">
      <c r="A11" s="1866"/>
      <c r="B11" s="1867"/>
      <c r="C11" s="1826" t="s">
        <v>3653</v>
      </c>
      <c r="D11" s="1827"/>
      <c r="E11" s="1827"/>
      <c r="F11" s="1827"/>
      <c r="G11" s="1828"/>
      <c r="H11" s="1832" t="s">
        <v>3648</v>
      </c>
      <c r="I11" s="1833"/>
      <c r="J11" s="1834"/>
      <c r="K11" s="1835"/>
      <c r="L11" s="1835"/>
      <c r="M11" s="1835"/>
      <c r="N11" s="1835"/>
      <c r="O11" s="1835"/>
      <c r="P11" s="1835"/>
      <c r="Q11" s="1835"/>
      <c r="R11" s="1835"/>
      <c r="S11" s="1835"/>
      <c r="T11" s="1835"/>
      <c r="U11" s="1835"/>
      <c r="V11" s="1835"/>
      <c r="W11" s="1835"/>
      <c r="X11" s="1835"/>
      <c r="Y11" s="1836"/>
      <c r="Z11" s="689"/>
    </row>
    <row r="12" spans="1:31" ht="35.1" customHeight="1">
      <c r="A12" s="1866"/>
      <c r="B12" s="1867"/>
      <c r="C12" s="1779"/>
      <c r="D12" s="1780"/>
      <c r="E12" s="1780"/>
      <c r="F12" s="1780"/>
      <c r="G12" s="1781"/>
      <c r="H12" s="1790" t="s">
        <v>3649</v>
      </c>
      <c r="I12" s="1791"/>
      <c r="J12" s="1792"/>
      <c r="K12" s="1793"/>
      <c r="L12" s="1793"/>
      <c r="M12" s="1793"/>
      <c r="N12" s="1793"/>
      <c r="O12" s="1793"/>
      <c r="P12" s="1793"/>
      <c r="Q12" s="1794"/>
      <c r="R12" s="1793"/>
      <c r="S12" s="1793"/>
      <c r="T12" s="1793"/>
      <c r="U12" s="1793"/>
      <c r="V12" s="1793"/>
      <c r="W12" s="1793"/>
      <c r="X12" s="1793"/>
      <c r="Y12" s="1795"/>
      <c r="Z12" s="689"/>
    </row>
    <row r="13" spans="1:31" ht="35.1" customHeight="1">
      <c r="A13" s="1866"/>
      <c r="B13" s="1867"/>
      <c r="C13" s="1779"/>
      <c r="D13" s="1780"/>
      <c r="E13" s="1780"/>
      <c r="F13" s="1780"/>
      <c r="G13" s="1781"/>
      <c r="H13" s="1790" t="s">
        <v>3650</v>
      </c>
      <c r="I13" s="1791"/>
      <c r="J13" s="1792"/>
      <c r="K13" s="1793"/>
      <c r="L13" s="1793"/>
      <c r="M13" s="1793"/>
      <c r="N13" s="1793"/>
      <c r="O13" s="1793"/>
      <c r="P13" s="1813"/>
      <c r="Q13" s="1790" t="s">
        <v>3651</v>
      </c>
      <c r="R13" s="1791"/>
      <c r="S13" s="1792"/>
      <c r="T13" s="1793"/>
      <c r="U13" s="1793"/>
      <c r="V13" s="1793"/>
      <c r="W13" s="1793"/>
      <c r="X13" s="1793"/>
      <c r="Y13" s="1795"/>
      <c r="Z13" s="689"/>
    </row>
    <row r="14" spans="1:31" ht="35.1" customHeight="1" thickBot="1">
      <c r="A14" s="1866"/>
      <c r="B14" s="1867"/>
      <c r="C14" s="1829"/>
      <c r="D14" s="1830"/>
      <c r="E14" s="1830"/>
      <c r="F14" s="1830"/>
      <c r="G14" s="1831"/>
      <c r="H14" s="1814" t="s">
        <v>3652</v>
      </c>
      <c r="I14" s="1815"/>
      <c r="J14" s="1816"/>
      <c r="K14" s="1817"/>
      <c r="L14" s="1817"/>
      <c r="M14" s="1817"/>
      <c r="N14" s="1817"/>
      <c r="O14" s="1817"/>
      <c r="P14" s="1817"/>
      <c r="Q14" s="1818"/>
      <c r="R14" s="1817"/>
      <c r="S14" s="1817"/>
      <c r="T14" s="1817"/>
      <c r="U14" s="1817"/>
      <c r="V14" s="1817"/>
      <c r="W14" s="1817"/>
      <c r="X14" s="1817"/>
      <c r="Y14" s="1819"/>
      <c r="Z14" s="689"/>
    </row>
    <row r="15" spans="1:31" ht="35.1" customHeight="1" thickTop="1">
      <c r="A15" s="1866"/>
      <c r="B15" s="1867"/>
      <c r="C15" s="1779" t="s">
        <v>3654</v>
      </c>
      <c r="D15" s="1780"/>
      <c r="E15" s="1780"/>
      <c r="F15" s="1780"/>
      <c r="G15" s="1781"/>
      <c r="H15" s="1785" t="s">
        <v>3648</v>
      </c>
      <c r="I15" s="1786"/>
      <c r="J15" s="1787"/>
      <c r="K15" s="1788"/>
      <c r="L15" s="1788"/>
      <c r="M15" s="1788"/>
      <c r="N15" s="1788"/>
      <c r="O15" s="1788"/>
      <c r="P15" s="1788"/>
      <c r="Q15" s="1788"/>
      <c r="R15" s="1788"/>
      <c r="S15" s="1788"/>
      <c r="T15" s="1788"/>
      <c r="U15" s="1788"/>
      <c r="V15" s="1788"/>
      <c r="W15" s="1788"/>
      <c r="X15" s="1788"/>
      <c r="Y15" s="1789"/>
      <c r="Z15" s="689"/>
    </row>
    <row r="16" spans="1:31" ht="35.1" customHeight="1">
      <c r="A16" s="1866"/>
      <c r="B16" s="1867"/>
      <c r="C16" s="1779"/>
      <c r="D16" s="1780"/>
      <c r="E16" s="1780"/>
      <c r="F16" s="1780"/>
      <c r="G16" s="1781"/>
      <c r="H16" s="1790" t="s">
        <v>3649</v>
      </c>
      <c r="I16" s="1791"/>
      <c r="J16" s="1792"/>
      <c r="K16" s="1793"/>
      <c r="L16" s="1793"/>
      <c r="M16" s="1793"/>
      <c r="N16" s="1793"/>
      <c r="O16" s="1793"/>
      <c r="P16" s="1793"/>
      <c r="Q16" s="1794"/>
      <c r="R16" s="1793"/>
      <c r="S16" s="1793"/>
      <c r="T16" s="1793"/>
      <c r="U16" s="1793"/>
      <c r="V16" s="1793"/>
      <c r="W16" s="1793"/>
      <c r="X16" s="1793"/>
      <c r="Y16" s="1795"/>
      <c r="Z16" s="689"/>
    </row>
    <row r="17" spans="1:26" ht="35.1" customHeight="1">
      <c r="A17" s="1866"/>
      <c r="B17" s="1867"/>
      <c r="C17" s="1779"/>
      <c r="D17" s="1780"/>
      <c r="E17" s="1780"/>
      <c r="F17" s="1780"/>
      <c r="G17" s="1781"/>
      <c r="H17" s="1790" t="s">
        <v>3650</v>
      </c>
      <c r="I17" s="1791"/>
      <c r="J17" s="1792"/>
      <c r="K17" s="1793"/>
      <c r="L17" s="1793"/>
      <c r="M17" s="1793"/>
      <c r="N17" s="1793"/>
      <c r="O17" s="1793"/>
      <c r="P17" s="1813"/>
      <c r="Q17" s="1790" t="s">
        <v>3651</v>
      </c>
      <c r="R17" s="1791"/>
      <c r="S17" s="1792"/>
      <c r="T17" s="1793"/>
      <c r="U17" s="1793"/>
      <c r="V17" s="1793"/>
      <c r="W17" s="1793"/>
      <c r="X17" s="1793"/>
      <c r="Y17" s="1795"/>
      <c r="Z17" s="689"/>
    </row>
    <row r="18" spans="1:26" ht="35.1" customHeight="1" thickBot="1">
      <c r="A18" s="1868"/>
      <c r="B18" s="1869"/>
      <c r="C18" s="1782"/>
      <c r="D18" s="1783"/>
      <c r="E18" s="1783"/>
      <c r="F18" s="1783"/>
      <c r="G18" s="1784"/>
      <c r="H18" s="1798" t="s">
        <v>3652</v>
      </c>
      <c r="I18" s="1799"/>
      <c r="J18" s="1800"/>
      <c r="K18" s="1801"/>
      <c r="L18" s="1801"/>
      <c r="M18" s="1801"/>
      <c r="N18" s="1801"/>
      <c r="O18" s="1801"/>
      <c r="P18" s="1801"/>
      <c r="Q18" s="1802"/>
      <c r="R18" s="1801"/>
      <c r="S18" s="1801"/>
      <c r="T18" s="1801"/>
      <c r="U18" s="1801"/>
      <c r="V18" s="1801"/>
      <c r="W18" s="1801"/>
      <c r="X18" s="1801"/>
      <c r="Y18" s="1803"/>
      <c r="Z18" s="689"/>
    </row>
    <row r="19" spans="1:26" ht="35.1" customHeight="1">
      <c r="A19" s="1804" t="s">
        <v>3655</v>
      </c>
      <c r="B19" s="1805"/>
      <c r="C19" s="1805"/>
      <c r="D19" s="1805"/>
      <c r="E19" s="1805"/>
      <c r="F19" s="1805"/>
      <c r="G19" s="1805"/>
      <c r="H19" s="1805"/>
      <c r="I19" s="1805"/>
      <c r="J19" s="1805"/>
      <c r="K19" s="1805"/>
      <c r="L19" s="1805"/>
      <c r="M19" s="1805"/>
      <c r="N19" s="1805"/>
      <c r="O19" s="1805"/>
      <c r="P19" s="1805"/>
      <c r="Q19" s="1805"/>
      <c r="R19" s="1805"/>
      <c r="S19" s="1805"/>
      <c r="T19" s="1805"/>
      <c r="U19" s="1805"/>
      <c r="V19" s="1805"/>
      <c r="W19" s="1805"/>
      <c r="X19" s="1805"/>
      <c r="Y19" s="1806"/>
      <c r="Z19" s="689"/>
    </row>
    <row r="20" spans="1:26" ht="35.1" customHeight="1">
      <c r="A20" s="1852" t="s">
        <v>3656</v>
      </c>
      <c r="B20" s="1853"/>
      <c r="C20" s="1807" t="s">
        <v>3657</v>
      </c>
      <c r="D20" s="1808"/>
      <c r="E20" s="1808"/>
      <c r="F20" s="1808"/>
      <c r="G20" s="1809"/>
      <c r="H20" s="1810"/>
      <c r="I20" s="1811"/>
      <c r="J20" s="1811"/>
      <c r="K20" s="1811"/>
      <c r="L20" s="1811"/>
      <c r="M20" s="1811"/>
      <c r="N20" s="1811"/>
      <c r="O20" s="1811"/>
      <c r="P20" s="1811"/>
      <c r="Q20" s="1811"/>
      <c r="R20" s="1811"/>
      <c r="S20" s="1811"/>
      <c r="T20" s="1811"/>
      <c r="U20" s="1811"/>
      <c r="V20" s="1811"/>
      <c r="W20" s="1811"/>
      <c r="X20" s="1811"/>
      <c r="Y20" s="1812"/>
      <c r="Z20" s="689"/>
    </row>
    <row r="21" spans="1:26" ht="35.1" customHeight="1" thickBot="1">
      <c r="A21" s="1732"/>
      <c r="B21" s="1747"/>
      <c r="C21" s="1770" t="s">
        <v>3658</v>
      </c>
      <c r="D21" s="1771"/>
      <c r="E21" s="1771"/>
      <c r="F21" s="1771"/>
      <c r="G21" s="1772"/>
      <c r="H21" s="1773"/>
      <c r="I21" s="1774"/>
      <c r="J21" s="1774"/>
      <c r="K21" s="1774"/>
      <c r="L21" s="1774"/>
      <c r="M21" s="1774"/>
      <c r="N21" s="1774"/>
      <c r="O21" s="1774"/>
      <c r="P21" s="1774"/>
      <c r="Q21" s="1774"/>
      <c r="R21" s="1774"/>
      <c r="S21" s="1774"/>
      <c r="T21" s="1774"/>
      <c r="U21" s="1774"/>
      <c r="V21" s="1774"/>
      <c r="W21" s="1774"/>
      <c r="X21" s="1774"/>
      <c r="Y21" s="1775"/>
      <c r="Z21" s="689"/>
    </row>
    <row r="22" spans="1:26" ht="35.1" customHeight="1" thickTop="1">
      <c r="A22" s="1732"/>
      <c r="B22" s="1747"/>
      <c r="C22" s="1776" t="s">
        <v>3659</v>
      </c>
      <c r="D22" s="1777"/>
      <c r="E22" s="1777"/>
      <c r="F22" s="1777"/>
      <c r="G22" s="1778"/>
      <c r="H22" s="1796"/>
      <c r="I22" s="1796"/>
      <c r="J22" s="1796"/>
      <c r="K22" s="1796"/>
      <c r="L22" s="1796"/>
      <c r="M22" s="1796"/>
      <c r="N22" s="1796"/>
      <c r="O22" s="1796"/>
      <c r="P22" s="1796"/>
      <c r="Q22" s="1796"/>
      <c r="R22" s="1796"/>
      <c r="S22" s="1796"/>
      <c r="T22" s="1796"/>
      <c r="U22" s="1796"/>
      <c r="V22" s="1796"/>
      <c r="W22" s="1796"/>
      <c r="X22" s="1796"/>
      <c r="Y22" s="1797"/>
      <c r="Z22" s="689"/>
    </row>
    <row r="23" spans="1:26" ht="35.1" customHeight="1">
      <c r="A23" s="1732"/>
      <c r="B23" s="1747"/>
      <c r="C23" s="1758" t="s">
        <v>2564</v>
      </c>
      <c r="D23" s="1759"/>
      <c r="E23" s="1759"/>
      <c r="F23" s="1759"/>
      <c r="G23" s="1760"/>
      <c r="H23" s="1761"/>
      <c r="I23" s="1761"/>
      <c r="J23" s="1761"/>
      <c r="K23" s="1761"/>
      <c r="L23" s="1761"/>
      <c r="M23" s="1761"/>
      <c r="N23" s="1761"/>
      <c r="O23" s="1761"/>
      <c r="P23" s="1761"/>
      <c r="Q23" s="1761"/>
      <c r="R23" s="1761"/>
      <c r="S23" s="1761"/>
      <c r="T23" s="1761"/>
      <c r="U23" s="1761"/>
      <c r="V23" s="1761"/>
      <c r="W23" s="1761"/>
      <c r="X23" s="1761"/>
      <c r="Y23" s="1762"/>
      <c r="Z23" s="689"/>
    </row>
    <row r="24" spans="1:26" ht="35.1" customHeight="1">
      <c r="A24" s="1732"/>
      <c r="B24" s="1747"/>
      <c r="C24" s="1758" t="s">
        <v>11</v>
      </c>
      <c r="D24" s="1759"/>
      <c r="E24" s="1759"/>
      <c r="F24" s="1759"/>
      <c r="G24" s="1760"/>
      <c r="H24" s="1763"/>
      <c r="I24" s="1763"/>
      <c r="J24" s="1763"/>
      <c r="K24" s="1763"/>
      <c r="L24" s="1763"/>
      <c r="M24" s="1763"/>
      <c r="N24" s="1763"/>
      <c r="O24" s="1763"/>
      <c r="P24" s="1764"/>
      <c r="Q24" s="1765" t="s">
        <v>9</v>
      </c>
      <c r="R24" s="1766"/>
      <c r="S24" s="1767"/>
      <c r="T24" s="1768"/>
      <c r="U24" s="1768"/>
      <c r="V24" s="1768"/>
      <c r="W24" s="1768"/>
      <c r="X24" s="1768"/>
      <c r="Y24" s="1769"/>
      <c r="Z24" s="695"/>
    </row>
    <row r="25" spans="1:26" ht="35.1" customHeight="1" thickBot="1">
      <c r="A25" s="1748"/>
      <c r="B25" s="1749"/>
      <c r="C25" s="1854" t="s">
        <v>4536</v>
      </c>
      <c r="D25" s="1855"/>
      <c r="E25" s="1855"/>
      <c r="F25" s="1855"/>
      <c r="G25" s="1856"/>
      <c r="H25" s="1857"/>
      <c r="I25" s="1857"/>
      <c r="J25" s="1857"/>
      <c r="K25" s="1857"/>
      <c r="L25" s="1857"/>
      <c r="M25" s="1857"/>
      <c r="N25" s="1857"/>
      <c r="O25" s="1857"/>
      <c r="P25" s="1857"/>
      <c r="Q25" s="1857"/>
      <c r="R25" s="1857"/>
      <c r="S25" s="1857"/>
      <c r="T25" s="1857"/>
      <c r="U25" s="1857"/>
      <c r="V25" s="1857"/>
      <c r="W25" s="1857"/>
      <c r="X25" s="1857"/>
      <c r="Y25" s="1858"/>
      <c r="Z25" s="695"/>
    </row>
    <row r="26" spans="1:26" ht="35.1" customHeight="1">
      <c r="A26" s="1730" t="s">
        <v>3660</v>
      </c>
      <c r="B26" s="1746"/>
      <c r="C26" s="1734" t="s">
        <v>3661</v>
      </c>
      <c r="D26" s="1735"/>
      <c r="E26" s="1735"/>
      <c r="F26" s="1735"/>
      <c r="G26" s="1735"/>
      <c r="H26" s="1735"/>
      <c r="I26" s="1735"/>
      <c r="J26" s="1735"/>
      <c r="K26" s="1735"/>
      <c r="L26" s="1735"/>
      <c r="M26" s="1735"/>
      <c r="N26" s="1735"/>
      <c r="O26" s="1735"/>
      <c r="P26" s="1735"/>
      <c r="Q26" s="1735"/>
      <c r="R26" s="1735"/>
      <c r="S26" s="1735"/>
      <c r="T26" s="1735"/>
      <c r="U26" s="1735"/>
      <c r="V26" s="1735"/>
      <c r="W26" s="1735"/>
      <c r="X26" s="1735"/>
      <c r="Y26" s="1737"/>
    </row>
    <row r="27" spans="1:26" ht="35.1" customHeight="1" thickBot="1">
      <c r="A27" s="1732"/>
      <c r="B27" s="1747"/>
      <c r="C27" s="696" t="s">
        <v>3662</v>
      </c>
      <c r="D27" s="697" t="s">
        <v>3663</v>
      </c>
      <c r="E27" s="1738" t="s">
        <v>3664</v>
      </c>
      <c r="F27" s="1739"/>
      <c r="G27" s="1739"/>
      <c r="H27" s="1739"/>
      <c r="I27" s="1739"/>
      <c r="J27" s="1739"/>
      <c r="K27" s="1739"/>
      <c r="L27" s="1739"/>
      <c r="M27" s="1739"/>
      <c r="N27" s="1740"/>
      <c r="O27" s="698" t="s">
        <v>3665</v>
      </c>
      <c r="P27" s="699"/>
      <c r="Q27" s="699"/>
      <c r="R27" s="699"/>
      <c r="S27" s="699"/>
      <c r="T27" s="699"/>
      <c r="U27" s="699"/>
      <c r="V27" s="699"/>
      <c r="W27" s="699"/>
      <c r="X27" s="699"/>
      <c r="Y27" s="700"/>
    </row>
    <row r="28" spans="1:26" ht="35.1" customHeight="1" thickTop="1">
      <c r="A28" s="1732"/>
      <c r="B28" s="1747"/>
      <c r="C28" s="701" t="s">
        <v>2823</v>
      </c>
      <c r="D28" s="701" t="s">
        <v>2823</v>
      </c>
      <c r="E28" s="702" t="s">
        <v>3666</v>
      </c>
      <c r="F28" s="702"/>
      <c r="G28" s="703"/>
      <c r="H28" s="703"/>
      <c r="I28" s="703"/>
      <c r="J28" s="704"/>
      <c r="K28" s="704"/>
      <c r="L28" s="704"/>
      <c r="M28" s="704"/>
      <c r="N28" s="704"/>
      <c r="O28" s="705"/>
      <c r="P28" s="706"/>
      <c r="Q28" s="706"/>
      <c r="R28" s="706"/>
      <c r="S28" s="706"/>
      <c r="T28" s="706"/>
      <c r="U28" s="706"/>
      <c r="V28" s="706"/>
      <c r="W28" s="706"/>
      <c r="X28" s="706"/>
      <c r="Y28" s="707"/>
    </row>
    <row r="29" spans="1:26" ht="35.1" customHeight="1">
      <c r="A29" s="1732"/>
      <c r="B29" s="1747"/>
      <c r="C29" s="701" t="s">
        <v>2823</v>
      </c>
      <c r="D29" s="701" t="s">
        <v>2823</v>
      </c>
      <c r="E29" s="702" t="s">
        <v>3667</v>
      </c>
      <c r="F29" s="702"/>
      <c r="G29" s="703"/>
      <c r="H29" s="703"/>
      <c r="I29" s="703"/>
      <c r="J29" s="703"/>
      <c r="K29" s="703"/>
      <c r="L29" s="708"/>
      <c r="M29" s="708"/>
      <c r="N29" s="708"/>
      <c r="O29" s="709"/>
      <c r="P29" s="710"/>
      <c r="Q29" s="710"/>
      <c r="R29" s="710"/>
      <c r="S29" s="710"/>
      <c r="T29" s="706"/>
      <c r="U29" s="706"/>
      <c r="V29" s="706"/>
      <c r="W29" s="706"/>
      <c r="X29" s="706"/>
      <c r="Y29" s="711"/>
    </row>
    <row r="30" spans="1:26" ht="35.1" customHeight="1">
      <c r="A30" s="1732"/>
      <c r="B30" s="1747"/>
      <c r="C30" s="701" t="s">
        <v>2823</v>
      </c>
      <c r="D30" s="701" t="s">
        <v>2823</v>
      </c>
      <c r="E30" s="702" t="s">
        <v>3668</v>
      </c>
      <c r="F30" s="702"/>
      <c r="G30" s="703"/>
      <c r="H30" s="703"/>
      <c r="I30" s="703"/>
      <c r="J30" s="703"/>
      <c r="K30" s="703"/>
      <c r="L30" s="703"/>
      <c r="M30" s="708"/>
      <c r="N30" s="708"/>
      <c r="O30" s="709"/>
      <c r="P30" s="710"/>
      <c r="Q30" s="710"/>
      <c r="R30" s="710"/>
      <c r="S30" s="710"/>
      <c r="T30" s="706"/>
      <c r="U30" s="706"/>
      <c r="V30" s="706"/>
      <c r="W30" s="706"/>
      <c r="X30" s="706"/>
      <c r="Y30" s="711"/>
    </row>
    <row r="31" spans="1:26" ht="35.1" customHeight="1">
      <c r="A31" s="1732"/>
      <c r="B31" s="1747"/>
      <c r="C31" s="701" t="s">
        <v>2823</v>
      </c>
      <c r="D31" s="701" t="s">
        <v>2823</v>
      </c>
      <c r="E31" s="702" t="s">
        <v>3669</v>
      </c>
      <c r="F31" s="702"/>
      <c r="G31" s="703"/>
      <c r="H31" s="703"/>
      <c r="I31" s="703"/>
      <c r="J31" s="703"/>
      <c r="K31" s="703"/>
      <c r="L31" s="708"/>
      <c r="M31" s="708"/>
      <c r="N31" s="708"/>
      <c r="O31" s="709"/>
      <c r="P31" s="710"/>
      <c r="Q31" s="710"/>
      <c r="R31" s="710"/>
      <c r="S31" s="710"/>
      <c r="T31" s="706"/>
      <c r="U31" s="706"/>
      <c r="V31" s="706"/>
      <c r="W31" s="706"/>
      <c r="X31" s="706"/>
      <c r="Y31" s="711"/>
    </row>
    <row r="32" spans="1:26" ht="35.1" customHeight="1" thickBot="1">
      <c r="A32" s="1748"/>
      <c r="B32" s="1749"/>
      <c r="C32" s="712" t="s">
        <v>2823</v>
      </c>
      <c r="D32" s="712" t="s">
        <v>2823</v>
      </c>
      <c r="E32" s="713"/>
      <c r="F32" s="713"/>
      <c r="G32" s="714"/>
      <c r="H32" s="714"/>
      <c r="I32" s="714"/>
      <c r="J32" s="714"/>
      <c r="K32" s="714"/>
      <c r="L32" s="715"/>
      <c r="M32" s="715"/>
      <c r="N32" s="715"/>
      <c r="O32" s="716"/>
      <c r="P32" s="717"/>
      <c r="Q32" s="717"/>
      <c r="R32" s="717"/>
      <c r="S32" s="717"/>
      <c r="T32" s="717"/>
      <c r="U32" s="717"/>
      <c r="V32" s="717"/>
      <c r="W32" s="717"/>
      <c r="X32" s="717"/>
      <c r="Y32" s="718"/>
    </row>
    <row r="33" spans="1:26" ht="35.1" customHeight="1" thickBot="1">
      <c r="A33" s="1730" t="s">
        <v>3670</v>
      </c>
      <c r="B33" s="1746"/>
      <c r="C33" s="1750" t="s">
        <v>3043</v>
      </c>
      <c r="D33" s="1751"/>
      <c r="E33" s="1752" t="s">
        <v>3671</v>
      </c>
      <c r="F33" s="1753"/>
      <c r="G33" s="1753"/>
      <c r="H33" s="1753"/>
      <c r="I33" s="1753"/>
      <c r="J33" s="1753"/>
      <c r="K33" s="1753"/>
      <c r="L33" s="1753"/>
      <c r="M33" s="1753"/>
      <c r="N33" s="1754"/>
      <c r="O33" s="1752" t="s">
        <v>3672</v>
      </c>
      <c r="P33" s="1753"/>
      <c r="Q33" s="1753"/>
      <c r="R33" s="1753"/>
      <c r="S33" s="1753"/>
      <c r="T33" s="1753"/>
      <c r="U33" s="1753"/>
      <c r="V33" s="1753"/>
      <c r="W33" s="1753"/>
      <c r="X33" s="1753"/>
      <c r="Y33" s="1755"/>
    </row>
    <row r="34" spans="1:26" ht="35.1" customHeight="1" thickTop="1">
      <c r="A34" s="1732"/>
      <c r="B34" s="1747"/>
      <c r="C34" s="1756" t="s">
        <v>2823</v>
      </c>
      <c r="D34" s="1757"/>
      <c r="E34" s="719" t="s">
        <v>3673</v>
      </c>
      <c r="F34" s="703"/>
      <c r="G34" s="703"/>
      <c r="H34" s="703"/>
      <c r="I34" s="703"/>
      <c r="J34" s="703"/>
      <c r="K34" s="703"/>
      <c r="L34" s="704"/>
      <c r="M34" s="704"/>
      <c r="N34" s="704"/>
      <c r="O34" s="720"/>
      <c r="P34" s="721"/>
      <c r="Q34" s="721"/>
      <c r="R34" s="721"/>
      <c r="S34" s="721"/>
      <c r="T34" s="721"/>
      <c r="U34" s="721"/>
      <c r="V34" s="721"/>
      <c r="W34" s="721"/>
      <c r="X34" s="721"/>
      <c r="Y34" s="722"/>
    </row>
    <row r="35" spans="1:26" ht="35.1" customHeight="1">
      <c r="A35" s="1732"/>
      <c r="B35" s="1747"/>
      <c r="C35" s="1756" t="s">
        <v>2823</v>
      </c>
      <c r="D35" s="1757"/>
      <c r="E35" s="719" t="s">
        <v>3674</v>
      </c>
      <c r="F35" s="719"/>
      <c r="G35" s="719"/>
      <c r="H35" s="719"/>
      <c r="I35" s="719"/>
      <c r="J35" s="719"/>
      <c r="K35" s="719"/>
      <c r="L35" s="719"/>
      <c r="M35" s="719"/>
      <c r="N35" s="719"/>
      <c r="O35" s="723"/>
      <c r="P35" s="724"/>
      <c r="Q35" s="724"/>
      <c r="R35" s="724"/>
      <c r="S35" s="724"/>
      <c r="Y35" s="725"/>
      <c r="Z35" s="726"/>
    </row>
    <row r="36" spans="1:26" ht="35.1" customHeight="1">
      <c r="A36" s="1732"/>
      <c r="B36" s="1747"/>
      <c r="C36" s="1756" t="s">
        <v>2823</v>
      </c>
      <c r="D36" s="1757"/>
      <c r="E36" s="719" t="s">
        <v>3675</v>
      </c>
      <c r="F36" s="719"/>
      <c r="G36" s="719"/>
      <c r="H36" s="719"/>
      <c r="I36" s="719"/>
      <c r="J36" s="719"/>
      <c r="K36" s="719"/>
      <c r="L36" s="719"/>
      <c r="M36" s="719"/>
      <c r="N36" s="719"/>
      <c r="O36" s="723"/>
      <c r="P36" s="724"/>
      <c r="Q36" s="724"/>
      <c r="R36" s="724"/>
      <c r="S36" s="724"/>
      <c r="U36" s="689"/>
      <c r="Y36" s="725"/>
    </row>
    <row r="37" spans="1:26" ht="35.1" customHeight="1" thickBot="1">
      <c r="A37" s="1748"/>
      <c r="B37" s="1749"/>
      <c r="C37" s="1728" t="s">
        <v>2823</v>
      </c>
      <c r="D37" s="1729"/>
      <c r="E37" s="1859"/>
      <c r="F37" s="1860"/>
      <c r="G37" s="1860"/>
      <c r="H37" s="1860"/>
      <c r="I37" s="1860"/>
      <c r="J37" s="1860"/>
      <c r="K37" s="1860"/>
      <c r="L37" s="1860"/>
      <c r="M37" s="1860"/>
      <c r="N37" s="1861"/>
      <c r="O37" s="727"/>
      <c r="P37" s="724"/>
      <c r="Q37" s="724"/>
      <c r="R37" s="724"/>
      <c r="S37" s="724"/>
      <c r="U37" s="689"/>
      <c r="Y37" s="725"/>
    </row>
    <row r="38" spans="1:26" ht="35.1" customHeight="1">
      <c r="A38" s="1730" t="s">
        <v>3676</v>
      </c>
      <c r="B38" s="1731"/>
      <c r="C38" s="1734" t="s">
        <v>3677</v>
      </c>
      <c r="D38" s="1735"/>
      <c r="E38" s="1735"/>
      <c r="F38" s="1735"/>
      <c r="G38" s="1735"/>
      <c r="H38" s="1735"/>
      <c r="I38" s="1735"/>
      <c r="J38" s="1735"/>
      <c r="K38" s="1735"/>
      <c r="L38" s="1735"/>
      <c r="M38" s="1735"/>
      <c r="N38" s="1735"/>
      <c r="O38" s="1736"/>
      <c r="P38" s="1735"/>
      <c r="Q38" s="1735"/>
      <c r="R38" s="1735"/>
      <c r="S38" s="1735"/>
      <c r="T38" s="1735"/>
      <c r="U38" s="1735"/>
      <c r="V38" s="1735"/>
      <c r="W38" s="1735"/>
      <c r="X38" s="1735"/>
      <c r="Y38" s="1737"/>
    </row>
    <row r="39" spans="1:26" ht="35.1" customHeight="1" thickBot="1">
      <c r="A39" s="1732"/>
      <c r="B39" s="1733"/>
      <c r="C39" s="728" t="s">
        <v>3678</v>
      </c>
      <c r="D39" s="729" t="s">
        <v>3679</v>
      </c>
      <c r="E39" s="1738" t="s">
        <v>3680</v>
      </c>
      <c r="F39" s="1739"/>
      <c r="G39" s="1739"/>
      <c r="H39" s="1739"/>
      <c r="I39" s="1739"/>
      <c r="J39" s="1739"/>
      <c r="K39" s="1739"/>
      <c r="L39" s="1739"/>
      <c r="M39" s="1739"/>
      <c r="N39" s="1740"/>
      <c r="O39" s="1738" t="s">
        <v>3681</v>
      </c>
      <c r="P39" s="1739"/>
      <c r="Q39" s="1739"/>
      <c r="R39" s="1739"/>
      <c r="S39" s="1739"/>
      <c r="T39" s="1739"/>
      <c r="U39" s="1739"/>
      <c r="V39" s="1739"/>
      <c r="W39" s="1739"/>
      <c r="X39" s="1739"/>
      <c r="Y39" s="1741"/>
    </row>
    <row r="40" spans="1:26" ht="35.1" customHeight="1" thickTop="1">
      <c r="A40" s="1732"/>
      <c r="B40" s="1733"/>
      <c r="C40" s="701" t="s">
        <v>2823</v>
      </c>
      <c r="D40" s="701" t="s">
        <v>2823</v>
      </c>
      <c r="E40" s="719" t="s">
        <v>3682</v>
      </c>
      <c r="F40" s="703"/>
      <c r="G40" s="703"/>
      <c r="H40" s="703"/>
      <c r="I40" s="703"/>
      <c r="J40" s="704"/>
      <c r="K40" s="704"/>
      <c r="L40" s="704"/>
      <c r="M40" s="704"/>
      <c r="N40" s="704"/>
      <c r="O40" s="730" t="s">
        <v>3683</v>
      </c>
      <c r="P40" s="704"/>
      <c r="Q40" s="704"/>
      <c r="R40" s="704"/>
      <c r="S40" s="704"/>
      <c r="T40" s="704"/>
      <c r="U40" s="704"/>
      <c r="V40" s="704"/>
      <c r="W40" s="704"/>
      <c r="X40" s="704"/>
      <c r="Y40" s="731"/>
    </row>
    <row r="41" spans="1:26" ht="35.1" customHeight="1">
      <c r="A41" s="1732"/>
      <c r="B41" s="1733"/>
      <c r="C41" s="701" t="s">
        <v>2823</v>
      </c>
      <c r="D41" s="701" t="s">
        <v>2823</v>
      </c>
      <c r="E41" s="719" t="s">
        <v>4537</v>
      </c>
      <c r="F41" s="703"/>
      <c r="G41" s="703"/>
      <c r="H41" s="703"/>
      <c r="I41" s="703"/>
      <c r="J41" s="703"/>
      <c r="K41" s="703"/>
      <c r="L41" s="708"/>
      <c r="M41" s="708"/>
      <c r="N41" s="708"/>
      <c r="O41" s="730"/>
      <c r="P41" s="708"/>
      <c r="Q41" s="708"/>
      <c r="R41" s="708"/>
      <c r="S41" s="708"/>
      <c r="T41" s="704"/>
      <c r="U41" s="704"/>
      <c r="V41" s="704"/>
      <c r="W41" s="704"/>
      <c r="X41" s="704"/>
      <c r="Y41" s="732"/>
    </row>
    <row r="42" spans="1:26" ht="35.1" customHeight="1">
      <c r="A42" s="1732"/>
      <c r="B42" s="1733"/>
      <c r="C42" s="701" t="s">
        <v>2823</v>
      </c>
      <c r="D42" s="701" t="s">
        <v>2823</v>
      </c>
      <c r="E42" s="719" t="s">
        <v>3684</v>
      </c>
      <c r="F42" s="703"/>
      <c r="G42" s="703"/>
      <c r="H42" s="703"/>
      <c r="I42" s="703"/>
      <c r="J42" s="703"/>
      <c r="K42" s="703"/>
      <c r="L42" s="703"/>
      <c r="M42" s="708"/>
      <c r="N42" s="708"/>
      <c r="O42" s="730" t="s">
        <v>3685</v>
      </c>
      <c r="P42" s="708"/>
      <c r="Q42" s="708"/>
      <c r="R42" s="708"/>
      <c r="S42" s="708"/>
      <c r="T42" s="704"/>
      <c r="U42" s="704"/>
      <c r="V42" s="704"/>
      <c r="W42" s="704"/>
      <c r="X42" s="704"/>
      <c r="Y42" s="732"/>
    </row>
    <row r="43" spans="1:26" ht="35.1" customHeight="1">
      <c r="A43" s="1732"/>
      <c r="B43" s="1733"/>
      <c r="C43" s="701" t="s">
        <v>2823</v>
      </c>
      <c r="D43" s="701" t="s">
        <v>2823</v>
      </c>
      <c r="E43" s="719" t="s">
        <v>3686</v>
      </c>
      <c r="F43" s="703"/>
      <c r="G43" s="703"/>
      <c r="H43" s="703"/>
      <c r="I43" s="703"/>
      <c r="J43" s="703"/>
      <c r="K43" s="703"/>
      <c r="L43" s="708"/>
      <c r="M43" s="708"/>
      <c r="N43" s="708"/>
      <c r="O43" s="730" t="s">
        <v>3687</v>
      </c>
      <c r="P43" s="708"/>
      <c r="Q43" s="708"/>
      <c r="R43" s="708"/>
      <c r="S43" s="708"/>
      <c r="T43" s="704"/>
      <c r="U43" s="704"/>
      <c r="V43" s="704"/>
      <c r="W43" s="704"/>
      <c r="X43" s="704"/>
      <c r="Y43" s="732"/>
    </row>
    <row r="44" spans="1:26" ht="35.1" customHeight="1">
      <c r="A44" s="1732"/>
      <c r="B44" s="1733"/>
      <c r="C44" s="701" t="s">
        <v>2823</v>
      </c>
      <c r="D44" s="701" t="s">
        <v>2823</v>
      </c>
      <c r="E44" s="719" t="s">
        <v>3688</v>
      </c>
      <c r="F44" s="703"/>
      <c r="G44" s="703"/>
      <c r="H44" s="703"/>
      <c r="I44" s="703"/>
      <c r="J44" s="703"/>
      <c r="K44" s="703"/>
      <c r="L44" s="704"/>
      <c r="M44" s="733"/>
      <c r="N44" s="733"/>
      <c r="O44" s="730" t="s">
        <v>3689</v>
      </c>
      <c r="P44" s="733"/>
      <c r="Q44" s="733"/>
      <c r="R44" s="733"/>
      <c r="S44" s="733"/>
      <c r="T44" s="704"/>
      <c r="U44" s="704"/>
      <c r="V44" s="704"/>
      <c r="W44" s="704"/>
      <c r="X44" s="704"/>
      <c r="Y44" s="734"/>
    </row>
    <row r="45" spans="1:26" ht="35.1" customHeight="1">
      <c r="A45" s="1732"/>
      <c r="B45" s="1733"/>
      <c r="C45" s="701" t="s">
        <v>2823</v>
      </c>
      <c r="D45" s="701" t="s">
        <v>2823</v>
      </c>
      <c r="E45" s="719" t="s">
        <v>4538</v>
      </c>
      <c r="F45" s="703"/>
      <c r="G45" s="703"/>
      <c r="H45" s="703"/>
      <c r="I45" s="703"/>
      <c r="J45" s="703"/>
      <c r="K45" s="703"/>
      <c r="L45" s="708"/>
      <c r="M45" s="708"/>
      <c r="N45" s="708"/>
      <c r="O45" s="730"/>
      <c r="P45" s="708"/>
      <c r="Q45" s="708"/>
      <c r="R45" s="708"/>
      <c r="S45" s="708"/>
      <c r="T45" s="704"/>
      <c r="U45" s="704"/>
      <c r="V45" s="704"/>
      <c r="W45" s="704"/>
      <c r="X45" s="704"/>
      <c r="Y45" s="732"/>
    </row>
    <row r="46" spans="1:26" ht="35.1" customHeight="1">
      <c r="A46" s="1732"/>
      <c r="B46" s="1733"/>
      <c r="C46" s="701" t="s">
        <v>2823</v>
      </c>
      <c r="D46" s="701" t="s">
        <v>2823</v>
      </c>
      <c r="E46" s="719" t="s">
        <v>3690</v>
      </c>
      <c r="F46" s="703"/>
      <c r="G46" s="703"/>
      <c r="H46" s="703"/>
      <c r="I46" s="703"/>
      <c r="J46" s="703"/>
      <c r="K46" s="703"/>
      <c r="L46" s="708"/>
      <c r="M46" s="708"/>
      <c r="N46" s="708"/>
      <c r="O46" s="730" t="s">
        <v>3691</v>
      </c>
      <c r="P46" s="708"/>
      <c r="Q46" s="708"/>
      <c r="R46" s="708"/>
      <c r="S46" s="708"/>
      <c r="T46" s="704"/>
      <c r="U46" s="704"/>
      <c r="V46" s="704"/>
      <c r="W46" s="704"/>
      <c r="X46" s="704"/>
      <c r="Y46" s="732"/>
    </row>
    <row r="47" spans="1:26" ht="35.1" customHeight="1">
      <c r="A47" s="1732"/>
      <c r="B47" s="1733"/>
      <c r="C47" s="701" t="s">
        <v>2823</v>
      </c>
      <c r="D47" s="701" t="s">
        <v>2823</v>
      </c>
      <c r="E47" s="719" t="s">
        <v>3692</v>
      </c>
      <c r="F47" s="703"/>
      <c r="G47" s="703"/>
      <c r="H47" s="703"/>
      <c r="I47" s="703"/>
      <c r="J47" s="703"/>
      <c r="K47" s="703"/>
      <c r="L47" s="704"/>
      <c r="M47" s="704"/>
      <c r="N47" s="704"/>
      <c r="O47" s="730" t="s">
        <v>3693</v>
      </c>
      <c r="P47" s="704"/>
      <c r="Q47" s="704"/>
      <c r="R47" s="704"/>
      <c r="S47" s="704"/>
      <c r="T47" s="704"/>
      <c r="U47" s="704"/>
      <c r="V47" s="704"/>
      <c r="W47" s="704"/>
      <c r="X47" s="704"/>
      <c r="Y47" s="731"/>
    </row>
    <row r="48" spans="1:26" ht="35.1" customHeight="1" thickBot="1">
      <c r="A48" s="1732"/>
      <c r="B48" s="1733"/>
      <c r="C48" s="701" t="s">
        <v>2823</v>
      </c>
      <c r="D48" s="701" t="s">
        <v>2823</v>
      </c>
      <c r="E48" s="1742"/>
      <c r="F48" s="1743"/>
      <c r="G48" s="1743"/>
      <c r="H48" s="1743"/>
      <c r="I48" s="1743"/>
      <c r="J48" s="1743"/>
      <c r="K48" s="1743"/>
      <c r="L48" s="1743"/>
      <c r="M48" s="1743"/>
      <c r="N48" s="1744"/>
      <c r="O48" s="1742"/>
      <c r="P48" s="1743"/>
      <c r="Q48" s="1743"/>
      <c r="R48" s="1743"/>
      <c r="S48" s="1743"/>
      <c r="T48" s="1743"/>
      <c r="U48" s="1743"/>
      <c r="V48" s="1743"/>
      <c r="W48" s="1743"/>
      <c r="X48" s="1743"/>
      <c r="Y48" s="1745"/>
    </row>
    <row r="49" spans="1:26" ht="35.1" customHeight="1">
      <c r="A49" s="1716" t="s">
        <v>3694</v>
      </c>
      <c r="B49" s="1717"/>
      <c r="C49" s="1717"/>
      <c r="D49" s="1717"/>
      <c r="E49" s="1717"/>
      <c r="F49" s="1717"/>
      <c r="G49" s="1717"/>
      <c r="H49" s="1717"/>
      <c r="I49" s="1717"/>
      <c r="J49" s="1717"/>
      <c r="K49" s="1717"/>
      <c r="L49" s="1717"/>
      <c r="M49" s="1717"/>
      <c r="N49" s="1717"/>
      <c r="O49" s="1717"/>
      <c r="P49" s="1717"/>
      <c r="Q49" s="1717"/>
      <c r="R49" s="1717"/>
      <c r="S49" s="1717"/>
      <c r="T49" s="1717"/>
      <c r="U49" s="1717"/>
      <c r="V49" s="1717"/>
      <c r="W49" s="1717"/>
      <c r="X49" s="1717"/>
      <c r="Y49" s="1718"/>
      <c r="Z49" s="689"/>
    </row>
    <row r="50" spans="1:26" ht="35.1" customHeight="1">
      <c r="A50" s="1719"/>
      <c r="B50" s="1720"/>
      <c r="C50" s="1720"/>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1"/>
    </row>
    <row r="51" spans="1:26" ht="35.1" customHeight="1">
      <c r="A51" s="1722"/>
      <c r="B51" s="1723"/>
      <c r="C51" s="1723"/>
      <c r="D51" s="1723"/>
      <c r="E51" s="1723"/>
      <c r="F51" s="1723"/>
      <c r="G51" s="1723"/>
      <c r="H51" s="1723"/>
      <c r="I51" s="1723"/>
      <c r="J51" s="1723"/>
      <c r="K51" s="1723"/>
      <c r="L51" s="1723"/>
      <c r="M51" s="1723"/>
      <c r="N51" s="1723"/>
      <c r="O51" s="1723"/>
      <c r="P51" s="1723"/>
      <c r="Q51" s="1723"/>
      <c r="R51" s="1723"/>
      <c r="S51" s="1723"/>
      <c r="T51" s="1723"/>
      <c r="U51" s="1723"/>
      <c r="V51" s="1723"/>
      <c r="W51" s="1723"/>
      <c r="X51" s="1723"/>
      <c r="Y51" s="1724"/>
    </row>
    <row r="52" spans="1:26" ht="35.1" customHeight="1" thickBot="1">
      <c r="A52" s="1725"/>
      <c r="B52" s="1726"/>
      <c r="C52" s="1726"/>
      <c r="D52" s="1726"/>
      <c r="E52" s="1726"/>
      <c r="F52" s="1726"/>
      <c r="G52" s="1726"/>
      <c r="H52" s="1726"/>
      <c r="I52" s="1726"/>
      <c r="J52" s="1726"/>
      <c r="K52" s="1726"/>
      <c r="L52" s="1726"/>
      <c r="M52" s="1726"/>
      <c r="N52" s="1726"/>
      <c r="O52" s="1726"/>
      <c r="P52" s="1726"/>
      <c r="Q52" s="1726"/>
      <c r="R52" s="1726"/>
      <c r="S52" s="1726"/>
      <c r="T52" s="1726"/>
      <c r="U52" s="1726"/>
      <c r="V52" s="1726"/>
      <c r="W52" s="1726"/>
      <c r="X52" s="1726"/>
      <c r="Y52" s="1727"/>
    </row>
  </sheetData>
  <mergeCells count="84">
    <mergeCell ref="A20:B25"/>
    <mergeCell ref="C25:G25"/>
    <mergeCell ref="H25:Y25"/>
    <mergeCell ref="E37:N37"/>
    <mergeCell ref="T2:Y2"/>
    <mergeCell ref="A7:B18"/>
    <mergeCell ref="C7:G10"/>
    <mergeCell ref="H7:I7"/>
    <mergeCell ref="J7:Y7"/>
    <mergeCell ref="H8:I8"/>
    <mergeCell ref="J8:P8"/>
    <mergeCell ref="Q8:Y8"/>
    <mergeCell ref="H9:I9"/>
    <mergeCell ref="J9:P9"/>
    <mergeCell ref="Q9:R9"/>
    <mergeCell ref="S9:Y9"/>
    <mergeCell ref="AA2:AB2"/>
    <mergeCell ref="A3:Y3"/>
    <mergeCell ref="M4:Y4"/>
    <mergeCell ref="A5:B6"/>
    <mergeCell ref="C5:Y6"/>
    <mergeCell ref="H10:I10"/>
    <mergeCell ref="J10:P10"/>
    <mergeCell ref="Q10:Y10"/>
    <mergeCell ref="C11:G14"/>
    <mergeCell ref="H11:I11"/>
    <mergeCell ref="J11:Y11"/>
    <mergeCell ref="H12:I12"/>
    <mergeCell ref="J12:P12"/>
    <mergeCell ref="Q12:Y12"/>
    <mergeCell ref="H17:I17"/>
    <mergeCell ref="J17:P17"/>
    <mergeCell ref="Q17:R17"/>
    <mergeCell ref="S17:Y17"/>
    <mergeCell ref="H13:I13"/>
    <mergeCell ref="J13:P13"/>
    <mergeCell ref="Q13:R13"/>
    <mergeCell ref="S13:Y13"/>
    <mergeCell ref="H14:I14"/>
    <mergeCell ref="J14:P14"/>
    <mergeCell ref="Q14:Y14"/>
    <mergeCell ref="C21:G21"/>
    <mergeCell ref="H21:Y21"/>
    <mergeCell ref="C22:G22"/>
    <mergeCell ref="C15:G18"/>
    <mergeCell ref="H15:I15"/>
    <mergeCell ref="J15:Y15"/>
    <mergeCell ref="H16:I16"/>
    <mergeCell ref="J16:P16"/>
    <mergeCell ref="Q16:Y16"/>
    <mergeCell ref="H22:Y22"/>
    <mergeCell ref="H18:I18"/>
    <mergeCell ref="J18:P18"/>
    <mergeCell ref="Q18:Y18"/>
    <mergeCell ref="A19:Y19"/>
    <mergeCell ref="C20:G20"/>
    <mergeCell ref="H20:Y20"/>
    <mergeCell ref="C23:G23"/>
    <mergeCell ref="H23:Y23"/>
    <mergeCell ref="C24:G24"/>
    <mergeCell ref="H24:P24"/>
    <mergeCell ref="Q24:R24"/>
    <mergeCell ref="S24:Y24"/>
    <mergeCell ref="A26:B32"/>
    <mergeCell ref="C26:Y26"/>
    <mergeCell ref="E27:N27"/>
    <mergeCell ref="A33:B37"/>
    <mergeCell ref="C33:D33"/>
    <mergeCell ref="E33:N33"/>
    <mergeCell ref="O33:Y33"/>
    <mergeCell ref="C34:D34"/>
    <mergeCell ref="C35:D35"/>
    <mergeCell ref="C36:D36"/>
    <mergeCell ref="A49:Y49"/>
    <mergeCell ref="A50:Y50"/>
    <mergeCell ref="A51:Y51"/>
    <mergeCell ref="A52:Y52"/>
    <mergeCell ref="C37:D37"/>
    <mergeCell ref="A38:B48"/>
    <mergeCell ref="C38:Y38"/>
    <mergeCell ref="E39:N39"/>
    <mergeCell ref="O39:Y39"/>
    <mergeCell ref="E48:N48"/>
    <mergeCell ref="O48:Y48"/>
  </mergeCells>
  <phoneticPr fontId="1"/>
  <dataValidations count="1">
    <dataValidation type="list" allowBlank="1" showInputMessage="1" showErrorMessage="1" sqref="C40:D48 IY40:IZ48 SU40:SV48 ACQ40:ACR48 AMM40:AMN48 AWI40:AWJ48 BGE40:BGF48 BQA40:BQB48 BZW40:BZX48 CJS40:CJT48 CTO40:CTP48 DDK40:DDL48 DNG40:DNH48 DXC40:DXD48 EGY40:EGZ48 EQU40:EQV48 FAQ40:FAR48 FKM40:FKN48 FUI40:FUJ48 GEE40:GEF48 GOA40:GOB48 GXW40:GXX48 HHS40:HHT48 HRO40:HRP48 IBK40:IBL48 ILG40:ILH48 IVC40:IVD48 JEY40:JEZ48 JOU40:JOV48 JYQ40:JYR48 KIM40:KIN48 KSI40:KSJ48 LCE40:LCF48 LMA40:LMB48 LVW40:LVX48 MFS40:MFT48 MPO40:MPP48 MZK40:MZL48 NJG40:NJH48 NTC40:NTD48 OCY40:OCZ48 OMU40:OMV48 OWQ40:OWR48 PGM40:PGN48 PQI40:PQJ48 QAE40:QAF48 QKA40:QKB48 QTW40:QTX48 RDS40:RDT48 RNO40:RNP48 RXK40:RXL48 SHG40:SHH48 SRC40:SRD48 TAY40:TAZ48 TKU40:TKV48 TUQ40:TUR48 UEM40:UEN48 UOI40:UOJ48 UYE40:UYF48 VIA40:VIB48 VRW40:VRX48 WBS40:WBT48 WLO40:WLP48 WVK40:WVL48 C65576:D65584 IY65576:IZ65584 SU65576:SV65584 ACQ65576:ACR65584 AMM65576:AMN65584 AWI65576:AWJ65584 BGE65576:BGF65584 BQA65576:BQB65584 BZW65576:BZX65584 CJS65576:CJT65584 CTO65576:CTP65584 DDK65576:DDL65584 DNG65576:DNH65584 DXC65576:DXD65584 EGY65576:EGZ65584 EQU65576:EQV65584 FAQ65576:FAR65584 FKM65576:FKN65584 FUI65576:FUJ65584 GEE65576:GEF65584 GOA65576:GOB65584 GXW65576:GXX65584 HHS65576:HHT65584 HRO65576:HRP65584 IBK65576:IBL65584 ILG65576:ILH65584 IVC65576:IVD65584 JEY65576:JEZ65584 JOU65576:JOV65584 JYQ65576:JYR65584 KIM65576:KIN65584 KSI65576:KSJ65584 LCE65576:LCF65584 LMA65576:LMB65584 LVW65576:LVX65584 MFS65576:MFT65584 MPO65576:MPP65584 MZK65576:MZL65584 NJG65576:NJH65584 NTC65576:NTD65584 OCY65576:OCZ65584 OMU65576:OMV65584 OWQ65576:OWR65584 PGM65576:PGN65584 PQI65576:PQJ65584 QAE65576:QAF65584 QKA65576:QKB65584 QTW65576:QTX65584 RDS65576:RDT65584 RNO65576:RNP65584 RXK65576:RXL65584 SHG65576:SHH65584 SRC65576:SRD65584 TAY65576:TAZ65584 TKU65576:TKV65584 TUQ65576:TUR65584 UEM65576:UEN65584 UOI65576:UOJ65584 UYE65576:UYF65584 VIA65576:VIB65584 VRW65576:VRX65584 WBS65576:WBT65584 WLO65576:WLP65584 WVK65576:WVL65584 C131112:D131120 IY131112:IZ131120 SU131112:SV131120 ACQ131112:ACR131120 AMM131112:AMN131120 AWI131112:AWJ131120 BGE131112:BGF131120 BQA131112:BQB131120 BZW131112:BZX131120 CJS131112:CJT131120 CTO131112:CTP131120 DDK131112:DDL131120 DNG131112:DNH131120 DXC131112:DXD131120 EGY131112:EGZ131120 EQU131112:EQV131120 FAQ131112:FAR131120 FKM131112:FKN131120 FUI131112:FUJ131120 GEE131112:GEF131120 GOA131112:GOB131120 GXW131112:GXX131120 HHS131112:HHT131120 HRO131112:HRP131120 IBK131112:IBL131120 ILG131112:ILH131120 IVC131112:IVD131120 JEY131112:JEZ131120 JOU131112:JOV131120 JYQ131112:JYR131120 KIM131112:KIN131120 KSI131112:KSJ131120 LCE131112:LCF131120 LMA131112:LMB131120 LVW131112:LVX131120 MFS131112:MFT131120 MPO131112:MPP131120 MZK131112:MZL131120 NJG131112:NJH131120 NTC131112:NTD131120 OCY131112:OCZ131120 OMU131112:OMV131120 OWQ131112:OWR131120 PGM131112:PGN131120 PQI131112:PQJ131120 QAE131112:QAF131120 QKA131112:QKB131120 QTW131112:QTX131120 RDS131112:RDT131120 RNO131112:RNP131120 RXK131112:RXL131120 SHG131112:SHH131120 SRC131112:SRD131120 TAY131112:TAZ131120 TKU131112:TKV131120 TUQ131112:TUR131120 UEM131112:UEN131120 UOI131112:UOJ131120 UYE131112:UYF131120 VIA131112:VIB131120 VRW131112:VRX131120 WBS131112:WBT131120 WLO131112:WLP131120 WVK131112:WVL131120 C196648:D196656 IY196648:IZ196656 SU196648:SV196656 ACQ196648:ACR196656 AMM196648:AMN196656 AWI196648:AWJ196656 BGE196648:BGF196656 BQA196648:BQB196656 BZW196648:BZX196656 CJS196648:CJT196656 CTO196648:CTP196656 DDK196648:DDL196656 DNG196648:DNH196656 DXC196648:DXD196656 EGY196648:EGZ196656 EQU196648:EQV196656 FAQ196648:FAR196656 FKM196648:FKN196656 FUI196648:FUJ196656 GEE196648:GEF196656 GOA196648:GOB196656 GXW196648:GXX196656 HHS196648:HHT196656 HRO196648:HRP196656 IBK196648:IBL196656 ILG196648:ILH196656 IVC196648:IVD196656 JEY196648:JEZ196656 JOU196648:JOV196656 JYQ196648:JYR196656 KIM196648:KIN196656 KSI196648:KSJ196656 LCE196648:LCF196656 LMA196648:LMB196656 LVW196648:LVX196656 MFS196648:MFT196656 MPO196648:MPP196656 MZK196648:MZL196656 NJG196648:NJH196656 NTC196648:NTD196656 OCY196648:OCZ196656 OMU196648:OMV196656 OWQ196648:OWR196656 PGM196648:PGN196656 PQI196648:PQJ196656 QAE196648:QAF196656 QKA196648:QKB196656 QTW196648:QTX196656 RDS196648:RDT196656 RNO196648:RNP196656 RXK196648:RXL196656 SHG196648:SHH196656 SRC196648:SRD196656 TAY196648:TAZ196656 TKU196648:TKV196656 TUQ196648:TUR196656 UEM196648:UEN196656 UOI196648:UOJ196656 UYE196648:UYF196656 VIA196648:VIB196656 VRW196648:VRX196656 WBS196648:WBT196656 WLO196648:WLP196656 WVK196648:WVL196656 C262184:D262192 IY262184:IZ262192 SU262184:SV262192 ACQ262184:ACR262192 AMM262184:AMN262192 AWI262184:AWJ262192 BGE262184:BGF262192 BQA262184:BQB262192 BZW262184:BZX262192 CJS262184:CJT262192 CTO262184:CTP262192 DDK262184:DDL262192 DNG262184:DNH262192 DXC262184:DXD262192 EGY262184:EGZ262192 EQU262184:EQV262192 FAQ262184:FAR262192 FKM262184:FKN262192 FUI262184:FUJ262192 GEE262184:GEF262192 GOA262184:GOB262192 GXW262184:GXX262192 HHS262184:HHT262192 HRO262184:HRP262192 IBK262184:IBL262192 ILG262184:ILH262192 IVC262184:IVD262192 JEY262184:JEZ262192 JOU262184:JOV262192 JYQ262184:JYR262192 KIM262184:KIN262192 KSI262184:KSJ262192 LCE262184:LCF262192 LMA262184:LMB262192 LVW262184:LVX262192 MFS262184:MFT262192 MPO262184:MPP262192 MZK262184:MZL262192 NJG262184:NJH262192 NTC262184:NTD262192 OCY262184:OCZ262192 OMU262184:OMV262192 OWQ262184:OWR262192 PGM262184:PGN262192 PQI262184:PQJ262192 QAE262184:QAF262192 QKA262184:QKB262192 QTW262184:QTX262192 RDS262184:RDT262192 RNO262184:RNP262192 RXK262184:RXL262192 SHG262184:SHH262192 SRC262184:SRD262192 TAY262184:TAZ262192 TKU262184:TKV262192 TUQ262184:TUR262192 UEM262184:UEN262192 UOI262184:UOJ262192 UYE262184:UYF262192 VIA262184:VIB262192 VRW262184:VRX262192 WBS262184:WBT262192 WLO262184:WLP262192 WVK262184:WVL262192 C327720:D327728 IY327720:IZ327728 SU327720:SV327728 ACQ327720:ACR327728 AMM327720:AMN327728 AWI327720:AWJ327728 BGE327720:BGF327728 BQA327720:BQB327728 BZW327720:BZX327728 CJS327720:CJT327728 CTO327720:CTP327728 DDK327720:DDL327728 DNG327720:DNH327728 DXC327720:DXD327728 EGY327720:EGZ327728 EQU327720:EQV327728 FAQ327720:FAR327728 FKM327720:FKN327728 FUI327720:FUJ327728 GEE327720:GEF327728 GOA327720:GOB327728 GXW327720:GXX327728 HHS327720:HHT327728 HRO327720:HRP327728 IBK327720:IBL327728 ILG327720:ILH327728 IVC327720:IVD327728 JEY327720:JEZ327728 JOU327720:JOV327728 JYQ327720:JYR327728 KIM327720:KIN327728 KSI327720:KSJ327728 LCE327720:LCF327728 LMA327720:LMB327728 LVW327720:LVX327728 MFS327720:MFT327728 MPO327720:MPP327728 MZK327720:MZL327728 NJG327720:NJH327728 NTC327720:NTD327728 OCY327720:OCZ327728 OMU327720:OMV327728 OWQ327720:OWR327728 PGM327720:PGN327728 PQI327720:PQJ327728 QAE327720:QAF327728 QKA327720:QKB327728 QTW327720:QTX327728 RDS327720:RDT327728 RNO327720:RNP327728 RXK327720:RXL327728 SHG327720:SHH327728 SRC327720:SRD327728 TAY327720:TAZ327728 TKU327720:TKV327728 TUQ327720:TUR327728 UEM327720:UEN327728 UOI327720:UOJ327728 UYE327720:UYF327728 VIA327720:VIB327728 VRW327720:VRX327728 WBS327720:WBT327728 WLO327720:WLP327728 WVK327720:WVL327728 C393256:D393264 IY393256:IZ393264 SU393256:SV393264 ACQ393256:ACR393264 AMM393256:AMN393264 AWI393256:AWJ393264 BGE393256:BGF393264 BQA393256:BQB393264 BZW393256:BZX393264 CJS393256:CJT393264 CTO393256:CTP393264 DDK393256:DDL393264 DNG393256:DNH393264 DXC393256:DXD393264 EGY393256:EGZ393264 EQU393256:EQV393264 FAQ393256:FAR393264 FKM393256:FKN393264 FUI393256:FUJ393264 GEE393256:GEF393264 GOA393256:GOB393264 GXW393256:GXX393264 HHS393256:HHT393264 HRO393256:HRP393264 IBK393256:IBL393264 ILG393256:ILH393264 IVC393256:IVD393264 JEY393256:JEZ393264 JOU393256:JOV393264 JYQ393256:JYR393264 KIM393256:KIN393264 KSI393256:KSJ393264 LCE393256:LCF393264 LMA393256:LMB393264 LVW393256:LVX393264 MFS393256:MFT393264 MPO393256:MPP393264 MZK393256:MZL393264 NJG393256:NJH393264 NTC393256:NTD393264 OCY393256:OCZ393264 OMU393256:OMV393264 OWQ393256:OWR393264 PGM393256:PGN393264 PQI393256:PQJ393264 QAE393256:QAF393264 QKA393256:QKB393264 QTW393256:QTX393264 RDS393256:RDT393264 RNO393256:RNP393264 RXK393256:RXL393264 SHG393256:SHH393264 SRC393256:SRD393264 TAY393256:TAZ393264 TKU393256:TKV393264 TUQ393256:TUR393264 UEM393256:UEN393264 UOI393256:UOJ393264 UYE393256:UYF393264 VIA393256:VIB393264 VRW393256:VRX393264 WBS393256:WBT393264 WLO393256:WLP393264 WVK393256:WVL393264 C458792:D458800 IY458792:IZ458800 SU458792:SV458800 ACQ458792:ACR458800 AMM458792:AMN458800 AWI458792:AWJ458800 BGE458792:BGF458800 BQA458792:BQB458800 BZW458792:BZX458800 CJS458792:CJT458800 CTO458792:CTP458800 DDK458792:DDL458800 DNG458792:DNH458800 DXC458792:DXD458800 EGY458792:EGZ458800 EQU458792:EQV458800 FAQ458792:FAR458800 FKM458792:FKN458800 FUI458792:FUJ458800 GEE458792:GEF458800 GOA458792:GOB458800 GXW458792:GXX458800 HHS458792:HHT458800 HRO458792:HRP458800 IBK458792:IBL458800 ILG458792:ILH458800 IVC458792:IVD458800 JEY458792:JEZ458800 JOU458792:JOV458800 JYQ458792:JYR458800 KIM458792:KIN458800 KSI458792:KSJ458800 LCE458792:LCF458800 LMA458792:LMB458800 LVW458792:LVX458800 MFS458792:MFT458800 MPO458792:MPP458800 MZK458792:MZL458800 NJG458792:NJH458800 NTC458792:NTD458800 OCY458792:OCZ458800 OMU458792:OMV458800 OWQ458792:OWR458800 PGM458792:PGN458800 PQI458792:PQJ458800 QAE458792:QAF458800 QKA458792:QKB458800 QTW458792:QTX458800 RDS458792:RDT458800 RNO458792:RNP458800 RXK458792:RXL458800 SHG458792:SHH458800 SRC458792:SRD458800 TAY458792:TAZ458800 TKU458792:TKV458800 TUQ458792:TUR458800 UEM458792:UEN458800 UOI458792:UOJ458800 UYE458792:UYF458800 VIA458792:VIB458800 VRW458792:VRX458800 WBS458792:WBT458800 WLO458792:WLP458800 WVK458792:WVL458800 C524328:D524336 IY524328:IZ524336 SU524328:SV524336 ACQ524328:ACR524336 AMM524328:AMN524336 AWI524328:AWJ524336 BGE524328:BGF524336 BQA524328:BQB524336 BZW524328:BZX524336 CJS524328:CJT524336 CTO524328:CTP524336 DDK524328:DDL524336 DNG524328:DNH524336 DXC524328:DXD524336 EGY524328:EGZ524336 EQU524328:EQV524336 FAQ524328:FAR524336 FKM524328:FKN524336 FUI524328:FUJ524336 GEE524328:GEF524336 GOA524328:GOB524336 GXW524328:GXX524336 HHS524328:HHT524336 HRO524328:HRP524336 IBK524328:IBL524336 ILG524328:ILH524336 IVC524328:IVD524336 JEY524328:JEZ524336 JOU524328:JOV524336 JYQ524328:JYR524336 KIM524328:KIN524336 KSI524328:KSJ524336 LCE524328:LCF524336 LMA524328:LMB524336 LVW524328:LVX524336 MFS524328:MFT524336 MPO524328:MPP524336 MZK524328:MZL524336 NJG524328:NJH524336 NTC524328:NTD524336 OCY524328:OCZ524336 OMU524328:OMV524336 OWQ524328:OWR524336 PGM524328:PGN524336 PQI524328:PQJ524336 QAE524328:QAF524336 QKA524328:QKB524336 QTW524328:QTX524336 RDS524328:RDT524336 RNO524328:RNP524336 RXK524328:RXL524336 SHG524328:SHH524336 SRC524328:SRD524336 TAY524328:TAZ524336 TKU524328:TKV524336 TUQ524328:TUR524336 UEM524328:UEN524336 UOI524328:UOJ524336 UYE524328:UYF524336 VIA524328:VIB524336 VRW524328:VRX524336 WBS524328:WBT524336 WLO524328:WLP524336 WVK524328:WVL524336 C589864:D589872 IY589864:IZ589872 SU589864:SV589872 ACQ589864:ACR589872 AMM589864:AMN589872 AWI589864:AWJ589872 BGE589864:BGF589872 BQA589864:BQB589872 BZW589864:BZX589872 CJS589864:CJT589872 CTO589864:CTP589872 DDK589864:DDL589872 DNG589864:DNH589872 DXC589864:DXD589872 EGY589864:EGZ589872 EQU589864:EQV589872 FAQ589864:FAR589872 FKM589864:FKN589872 FUI589864:FUJ589872 GEE589864:GEF589872 GOA589864:GOB589872 GXW589864:GXX589872 HHS589864:HHT589872 HRO589864:HRP589872 IBK589864:IBL589872 ILG589864:ILH589872 IVC589864:IVD589872 JEY589864:JEZ589872 JOU589864:JOV589872 JYQ589864:JYR589872 KIM589864:KIN589872 KSI589864:KSJ589872 LCE589864:LCF589872 LMA589864:LMB589872 LVW589864:LVX589872 MFS589864:MFT589872 MPO589864:MPP589872 MZK589864:MZL589872 NJG589864:NJH589872 NTC589864:NTD589872 OCY589864:OCZ589872 OMU589864:OMV589872 OWQ589864:OWR589872 PGM589864:PGN589872 PQI589864:PQJ589872 QAE589864:QAF589872 QKA589864:QKB589872 QTW589864:QTX589872 RDS589864:RDT589872 RNO589864:RNP589872 RXK589864:RXL589872 SHG589864:SHH589872 SRC589864:SRD589872 TAY589864:TAZ589872 TKU589864:TKV589872 TUQ589864:TUR589872 UEM589864:UEN589872 UOI589864:UOJ589872 UYE589864:UYF589872 VIA589864:VIB589872 VRW589864:VRX589872 WBS589864:WBT589872 WLO589864:WLP589872 WVK589864:WVL589872 C655400:D655408 IY655400:IZ655408 SU655400:SV655408 ACQ655400:ACR655408 AMM655400:AMN655408 AWI655400:AWJ655408 BGE655400:BGF655408 BQA655400:BQB655408 BZW655400:BZX655408 CJS655400:CJT655408 CTO655400:CTP655408 DDK655400:DDL655408 DNG655400:DNH655408 DXC655400:DXD655408 EGY655400:EGZ655408 EQU655400:EQV655408 FAQ655400:FAR655408 FKM655400:FKN655408 FUI655400:FUJ655408 GEE655400:GEF655408 GOA655400:GOB655408 GXW655400:GXX655408 HHS655400:HHT655408 HRO655400:HRP655408 IBK655400:IBL655408 ILG655400:ILH655408 IVC655400:IVD655408 JEY655400:JEZ655408 JOU655400:JOV655408 JYQ655400:JYR655408 KIM655400:KIN655408 KSI655400:KSJ655408 LCE655400:LCF655408 LMA655400:LMB655408 LVW655400:LVX655408 MFS655400:MFT655408 MPO655400:MPP655408 MZK655400:MZL655408 NJG655400:NJH655408 NTC655400:NTD655408 OCY655400:OCZ655408 OMU655400:OMV655408 OWQ655400:OWR655408 PGM655400:PGN655408 PQI655400:PQJ655408 QAE655400:QAF655408 QKA655400:QKB655408 QTW655400:QTX655408 RDS655400:RDT655408 RNO655400:RNP655408 RXK655400:RXL655408 SHG655400:SHH655408 SRC655400:SRD655408 TAY655400:TAZ655408 TKU655400:TKV655408 TUQ655400:TUR655408 UEM655400:UEN655408 UOI655400:UOJ655408 UYE655400:UYF655408 VIA655400:VIB655408 VRW655400:VRX655408 WBS655400:WBT655408 WLO655400:WLP655408 WVK655400:WVL655408 C720936:D720944 IY720936:IZ720944 SU720936:SV720944 ACQ720936:ACR720944 AMM720936:AMN720944 AWI720936:AWJ720944 BGE720936:BGF720944 BQA720936:BQB720944 BZW720936:BZX720944 CJS720936:CJT720944 CTO720936:CTP720944 DDK720936:DDL720944 DNG720936:DNH720944 DXC720936:DXD720944 EGY720936:EGZ720944 EQU720936:EQV720944 FAQ720936:FAR720944 FKM720936:FKN720944 FUI720936:FUJ720944 GEE720936:GEF720944 GOA720936:GOB720944 GXW720936:GXX720944 HHS720936:HHT720944 HRO720936:HRP720944 IBK720936:IBL720944 ILG720936:ILH720944 IVC720936:IVD720944 JEY720936:JEZ720944 JOU720936:JOV720944 JYQ720936:JYR720944 KIM720936:KIN720944 KSI720936:KSJ720944 LCE720936:LCF720944 LMA720936:LMB720944 LVW720936:LVX720944 MFS720936:MFT720944 MPO720936:MPP720944 MZK720936:MZL720944 NJG720936:NJH720944 NTC720936:NTD720944 OCY720936:OCZ720944 OMU720936:OMV720944 OWQ720936:OWR720944 PGM720936:PGN720944 PQI720936:PQJ720944 QAE720936:QAF720944 QKA720936:QKB720944 QTW720936:QTX720944 RDS720936:RDT720944 RNO720936:RNP720944 RXK720936:RXL720944 SHG720936:SHH720944 SRC720936:SRD720944 TAY720936:TAZ720944 TKU720936:TKV720944 TUQ720936:TUR720944 UEM720936:UEN720944 UOI720936:UOJ720944 UYE720936:UYF720944 VIA720936:VIB720944 VRW720936:VRX720944 WBS720936:WBT720944 WLO720936:WLP720944 WVK720936:WVL720944 C786472:D786480 IY786472:IZ786480 SU786472:SV786480 ACQ786472:ACR786480 AMM786472:AMN786480 AWI786472:AWJ786480 BGE786472:BGF786480 BQA786472:BQB786480 BZW786472:BZX786480 CJS786472:CJT786480 CTO786472:CTP786480 DDK786472:DDL786480 DNG786472:DNH786480 DXC786472:DXD786480 EGY786472:EGZ786480 EQU786472:EQV786480 FAQ786472:FAR786480 FKM786472:FKN786480 FUI786472:FUJ786480 GEE786472:GEF786480 GOA786472:GOB786480 GXW786472:GXX786480 HHS786472:HHT786480 HRO786472:HRP786480 IBK786472:IBL786480 ILG786472:ILH786480 IVC786472:IVD786480 JEY786472:JEZ786480 JOU786472:JOV786480 JYQ786472:JYR786480 KIM786472:KIN786480 KSI786472:KSJ786480 LCE786472:LCF786480 LMA786472:LMB786480 LVW786472:LVX786480 MFS786472:MFT786480 MPO786472:MPP786480 MZK786472:MZL786480 NJG786472:NJH786480 NTC786472:NTD786480 OCY786472:OCZ786480 OMU786472:OMV786480 OWQ786472:OWR786480 PGM786472:PGN786480 PQI786472:PQJ786480 QAE786472:QAF786480 QKA786472:QKB786480 QTW786472:QTX786480 RDS786472:RDT786480 RNO786472:RNP786480 RXK786472:RXL786480 SHG786472:SHH786480 SRC786472:SRD786480 TAY786472:TAZ786480 TKU786472:TKV786480 TUQ786472:TUR786480 UEM786472:UEN786480 UOI786472:UOJ786480 UYE786472:UYF786480 VIA786472:VIB786480 VRW786472:VRX786480 WBS786472:WBT786480 WLO786472:WLP786480 WVK786472:WVL786480 C852008:D852016 IY852008:IZ852016 SU852008:SV852016 ACQ852008:ACR852016 AMM852008:AMN852016 AWI852008:AWJ852016 BGE852008:BGF852016 BQA852008:BQB852016 BZW852008:BZX852016 CJS852008:CJT852016 CTO852008:CTP852016 DDK852008:DDL852016 DNG852008:DNH852016 DXC852008:DXD852016 EGY852008:EGZ852016 EQU852008:EQV852016 FAQ852008:FAR852016 FKM852008:FKN852016 FUI852008:FUJ852016 GEE852008:GEF852016 GOA852008:GOB852016 GXW852008:GXX852016 HHS852008:HHT852016 HRO852008:HRP852016 IBK852008:IBL852016 ILG852008:ILH852016 IVC852008:IVD852016 JEY852008:JEZ852016 JOU852008:JOV852016 JYQ852008:JYR852016 KIM852008:KIN852016 KSI852008:KSJ852016 LCE852008:LCF852016 LMA852008:LMB852016 LVW852008:LVX852016 MFS852008:MFT852016 MPO852008:MPP852016 MZK852008:MZL852016 NJG852008:NJH852016 NTC852008:NTD852016 OCY852008:OCZ852016 OMU852008:OMV852016 OWQ852008:OWR852016 PGM852008:PGN852016 PQI852008:PQJ852016 QAE852008:QAF852016 QKA852008:QKB852016 QTW852008:QTX852016 RDS852008:RDT852016 RNO852008:RNP852016 RXK852008:RXL852016 SHG852008:SHH852016 SRC852008:SRD852016 TAY852008:TAZ852016 TKU852008:TKV852016 TUQ852008:TUR852016 UEM852008:UEN852016 UOI852008:UOJ852016 UYE852008:UYF852016 VIA852008:VIB852016 VRW852008:VRX852016 WBS852008:WBT852016 WLO852008:WLP852016 WVK852008:WVL852016 C917544:D917552 IY917544:IZ917552 SU917544:SV917552 ACQ917544:ACR917552 AMM917544:AMN917552 AWI917544:AWJ917552 BGE917544:BGF917552 BQA917544:BQB917552 BZW917544:BZX917552 CJS917544:CJT917552 CTO917544:CTP917552 DDK917544:DDL917552 DNG917544:DNH917552 DXC917544:DXD917552 EGY917544:EGZ917552 EQU917544:EQV917552 FAQ917544:FAR917552 FKM917544:FKN917552 FUI917544:FUJ917552 GEE917544:GEF917552 GOA917544:GOB917552 GXW917544:GXX917552 HHS917544:HHT917552 HRO917544:HRP917552 IBK917544:IBL917552 ILG917544:ILH917552 IVC917544:IVD917552 JEY917544:JEZ917552 JOU917544:JOV917552 JYQ917544:JYR917552 KIM917544:KIN917552 KSI917544:KSJ917552 LCE917544:LCF917552 LMA917544:LMB917552 LVW917544:LVX917552 MFS917544:MFT917552 MPO917544:MPP917552 MZK917544:MZL917552 NJG917544:NJH917552 NTC917544:NTD917552 OCY917544:OCZ917552 OMU917544:OMV917552 OWQ917544:OWR917552 PGM917544:PGN917552 PQI917544:PQJ917552 QAE917544:QAF917552 QKA917544:QKB917552 QTW917544:QTX917552 RDS917544:RDT917552 RNO917544:RNP917552 RXK917544:RXL917552 SHG917544:SHH917552 SRC917544:SRD917552 TAY917544:TAZ917552 TKU917544:TKV917552 TUQ917544:TUR917552 UEM917544:UEN917552 UOI917544:UOJ917552 UYE917544:UYF917552 VIA917544:VIB917552 VRW917544:VRX917552 WBS917544:WBT917552 WLO917544:WLP917552 WVK917544:WVL917552 C983080:D983088 IY983080:IZ983088 SU983080:SV983088 ACQ983080:ACR983088 AMM983080:AMN983088 AWI983080:AWJ983088 BGE983080:BGF983088 BQA983080:BQB983088 BZW983080:BZX983088 CJS983080:CJT983088 CTO983080:CTP983088 DDK983080:DDL983088 DNG983080:DNH983088 DXC983080:DXD983088 EGY983080:EGZ983088 EQU983080:EQV983088 FAQ983080:FAR983088 FKM983080:FKN983088 FUI983080:FUJ983088 GEE983080:GEF983088 GOA983080:GOB983088 GXW983080:GXX983088 HHS983080:HHT983088 HRO983080:HRP983088 IBK983080:IBL983088 ILG983080:ILH983088 IVC983080:IVD983088 JEY983080:JEZ983088 JOU983080:JOV983088 JYQ983080:JYR983088 KIM983080:KIN983088 KSI983080:KSJ983088 LCE983080:LCF983088 LMA983080:LMB983088 LVW983080:LVX983088 MFS983080:MFT983088 MPO983080:MPP983088 MZK983080:MZL983088 NJG983080:NJH983088 NTC983080:NTD983088 OCY983080:OCZ983088 OMU983080:OMV983088 OWQ983080:OWR983088 PGM983080:PGN983088 PQI983080:PQJ983088 QAE983080:QAF983088 QKA983080:QKB983088 QTW983080:QTX983088 RDS983080:RDT983088 RNO983080:RNP983088 RXK983080:RXL983088 SHG983080:SHH983088 SRC983080:SRD983088 TAY983080:TAZ983088 TKU983080:TKV983088 TUQ983080:TUR983088 UEM983080:UEN983088 UOI983080:UOJ983088 UYE983080:UYF983088 VIA983080:VIB983088 VRW983080:VRX983088 WBS983080:WBT983088 WLO983080:WLP983088 WVK983080:WVL983088 IT26:IT28 SP26:SP28 ACL26:ACL28 AMH26:AMH28 AWD26:AWD28 BFZ26:BFZ28 BPV26:BPV28 BZR26:BZR28 CJN26:CJN28 CTJ26:CTJ28 DDF26:DDF28 DNB26:DNB28 DWX26:DWX28 EGT26:EGT28 EQP26:EQP28 FAL26:FAL28 FKH26:FKH28 FUD26:FUD28 GDZ26:GDZ28 GNV26:GNV28 GXR26:GXR28 HHN26:HHN28 HRJ26:HRJ28 IBF26:IBF28 ILB26:ILB28 IUX26:IUX28 JET26:JET28 JOP26:JOP28 JYL26:JYL28 KIH26:KIH28 KSD26:KSD28 LBZ26:LBZ28 LLV26:LLV28 LVR26:LVR28 MFN26:MFN28 MPJ26:MPJ28 MZF26:MZF28 NJB26:NJB28 NSX26:NSX28 OCT26:OCT28 OMP26:OMP28 OWL26:OWL28 PGH26:PGH28 PQD26:PQD28 PZZ26:PZZ28 QJV26:QJV28 QTR26:QTR28 RDN26:RDN28 RNJ26:RNJ28 RXF26:RXF28 SHB26:SHB28 SQX26:SQX28 TAT26:TAT28 TKP26:TKP28 TUL26:TUL28 UEH26:UEH28 UOD26:UOD28 UXZ26:UXZ28 VHV26:VHV28 VRR26:VRR28 WBN26:WBN28 WLJ26:WLJ28 WVF26:WVF28 XFB26:XFB28 IT65562:IT65564 SP65562:SP65564 ACL65562:ACL65564 AMH65562:AMH65564 AWD65562:AWD65564 BFZ65562:BFZ65564 BPV65562:BPV65564 BZR65562:BZR65564 CJN65562:CJN65564 CTJ65562:CTJ65564 DDF65562:DDF65564 DNB65562:DNB65564 DWX65562:DWX65564 EGT65562:EGT65564 EQP65562:EQP65564 FAL65562:FAL65564 FKH65562:FKH65564 FUD65562:FUD65564 GDZ65562:GDZ65564 GNV65562:GNV65564 GXR65562:GXR65564 HHN65562:HHN65564 HRJ65562:HRJ65564 IBF65562:IBF65564 ILB65562:ILB65564 IUX65562:IUX65564 JET65562:JET65564 JOP65562:JOP65564 JYL65562:JYL65564 KIH65562:KIH65564 KSD65562:KSD65564 LBZ65562:LBZ65564 LLV65562:LLV65564 LVR65562:LVR65564 MFN65562:MFN65564 MPJ65562:MPJ65564 MZF65562:MZF65564 NJB65562:NJB65564 NSX65562:NSX65564 OCT65562:OCT65564 OMP65562:OMP65564 OWL65562:OWL65564 PGH65562:PGH65564 PQD65562:PQD65564 PZZ65562:PZZ65564 QJV65562:QJV65564 QTR65562:QTR65564 RDN65562:RDN65564 RNJ65562:RNJ65564 RXF65562:RXF65564 SHB65562:SHB65564 SQX65562:SQX65564 TAT65562:TAT65564 TKP65562:TKP65564 TUL65562:TUL65564 UEH65562:UEH65564 UOD65562:UOD65564 UXZ65562:UXZ65564 VHV65562:VHV65564 VRR65562:VRR65564 WBN65562:WBN65564 WLJ65562:WLJ65564 WVF65562:WVF65564 XFB65562:XFB65564 IT131098:IT131100 SP131098:SP131100 ACL131098:ACL131100 AMH131098:AMH131100 AWD131098:AWD131100 BFZ131098:BFZ131100 BPV131098:BPV131100 BZR131098:BZR131100 CJN131098:CJN131100 CTJ131098:CTJ131100 DDF131098:DDF131100 DNB131098:DNB131100 DWX131098:DWX131100 EGT131098:EGT131100 EQP131098:EQP131100 FAL131098:FAL131100 FKH131098:FKH131100 FUD131098:FUD131100 GDZ131098:GDZ131100 GNV131098:GNV131100 GXR131098:GXR131100 HHN131098:HHN131100 HRJ131098:HRJ131100 IBF131098:IBF131100 ILB131098:ILB131100 IUX131098:IUX131100 JET131098:JET131100 JOP131098:JOP131100 JYL131098:JYL131100 KIH131098:KIH131100 KSD131098:KSD131100 LBZ131098:LBZ131100 LLV131098:LLV131100 LVR131098:LVR131100 MFN131098:MFN131100 MPJ131098:MPJ131100 MZF131098:MZF131100 NJB131098:NJB131100 NSX131098:NSX131100 OCT131098:OCT131100 OMP131098:OMP131100 OWL131098:OWL131100 PGH131098:PGH131100 PQD131098:PQD131100 PZZ131098:PZZ131100 QJV131098:QJV131100 QTR131098:QTR131100 RDN131098:RDN131100 RNJ131098:RNJ131100 RXF131098:RXF131100 SHB131098:SHB131100 SQX131098:SQX131100 TAT131098:TAT131100 TKP131098:TKP131100 TUL131098:TUL131100 UEH131098:UEH131100 UOD131098:UOD131100 UXZ131098:UXZ131100 VHV131098:VHV131100 VRR131098:VRR131100 WBN131098:WBN131100 WLJ131098:WLJ131100 WVF131098:WVF131100 XFB131098:XFB131100 IT196634:IT196636 SP196634:SP196636 ACL196634:ACL196636 AMH196634:AMH196636 AWD196634:AWD196636 BFZ196634:BFZ196636 BPV196634:BPV196636 BZR196634:BZR196636 CJN196634:CJN196636 CTJ196634:CTJ196636 DDF196634:DDF196636 DNB196634:DNB196636 DWX196634:DWX196636 EGT196634:EGT196636 EQP196634:EQP196636 FAL196634:FAL196636 FKH196634:FKH196636 FUD196634:FUD196636 GDZ196634:GDZ196636 GNV196634:GNV196636 GXR196634:GXR196636 HHN196634:HHN196636 HRJ196634:HRJ196636 IBF196634:IBF196636 ILB196634:ILB196636 IUX196634:IUX196636 JET196634:JET196636 JOP196634:JOP196636 JYL196634:JYL196636 KIH196634:KIH196636 KSD196634:KSD196636 LBZ196634:LBZ196636 LLV196634:LLV196636 LVR196634:LVR196636 MFN196634:MFN196636 MPJ196634:MPJ196636 MZF196634:MZF196636 NJB196634:NJB196636 NSX196634:NSX196636 OCT196634:OCT196636 OMP196634:OMP196636 OWL196634:OWL196636 PGH196634:PGH196636 PQD196634:PQD196636 PZZ196634:PZZ196636 QJV196634:QJV196636 QTR196634:QTR196636 RDN196634:RDN196636 RNJ196634:RNJ196636 RXF196634:RXF196636 SHB196634:SHB196636 SQX196634:SQX196636 TAT196634:TAT196636 TKP196634:TKP196636 TUL196634:TUL196636 UEH196634:UEH196636 UOD196634:UOD196636 UXZ196634:UXZ196636 VHV196634:VHV196636 VRR196634:VRR196636 WBN196634:WBN196636 WLJ196634:WLJ196636 WVF196634:WVF196636 XFB196634:XFB196636 IT262170:IT262172 SP262170:SP262172 ACL262170:ACL262172 AMH262170:AMH262172 AWD262170:AWD262172 BFZ262170:BFZ262172 BPV262170:BPV262172 BZR262170:BZR262172 CJN262170:CJN262172 CTJ262170:CTJ262172 DDF262170:DDF262172 DNB262170:DNB262172 DWX262170:DWX262172 EGT262170:EGT262172 EQP262170:EQP262172 FAL262170:FAL262172 FKH262170:FKH262172 FUD262170:FUD262172 GDZ262170:GDZ262172 GNV262170:GNV262172 GXR262170:GXR262172 HHN262170:HHN262172 HRJ262170:HRJ262172 IBF262170:IBF262172 ILB262170:ILB262172 IUX262170:IUX262172 JET262170:JET262172 JOP262170:JOP262172 JYL262170:JYL262172 KIH262170:KIH262172 KSD262170:KSD262172 LBZ262170:LBZ262172 LLV262170:LLV262172 LVR262170:LVR262172 MFN262170:MFN262172 MPJ262170:MPJ262172 MZF262170:MZF262172 NJB262170:NJB262172 NSX262170:NSX262172 OCT262170:OCT262172 OMP262170:OMP262172 OWL262170:OWL262172 PGH262170:PGH262172 PQD262170:PQD262172 PZZ262170:PZZ262172 QJV262170:QJV262172 QTR262170:QTR262172 RDN262170:RDN262172 RNJ262170:RNJ262172 RXF262170:RXF262172 SHB262170:SHB262172 SQX262170:SQX262172 TAT262170:TAT262172 TKP262170:TKP262172 TUL262170:TUL262172 UEH262170:UEH262172 UOD262170:UOD262172 UXZ262170:UXZ262172 VHV262170:VHV262172 VRR262170:VRR262172 WBN262170:WBN262172 WLJ262170:WLJ262172 WVF262170:WVF262172 XFB262170:XFB262172 IT327706:IT327708 SP327706:SP327708 ACL327706:ACL327708 AMH327706:AMH327708 AWD327706:AWD327708 BFZ327706:BFZ327708 BPV327706:BPV327708 BZR327706:BZR327708 CJN327706:CJN327708 CTJ327706:CTJ327708 DDF327706:DDF327708 DNB327706:DNB327708 DWX327706:DWX327708 EGT327706:EGT327708 EQP327706:EQP327708 FAL327706:FAL327708 FKH327706:FKH327708 FUD327706:FUD327708 GDZ327706:GDZ327708 GNV327706:GNV327708 GXR327706:GXR327708 HHN327706:HHN327708 HRJ327706:HRJ327708 IBF327706:IBF327708 ILB327706:ILB327708 IUX327706:IUX327708 JET327706:JET327708 JOP327706:JOP327708 JYL327706:JYL327708 KIH327706:KIH327708 KSD327706:KSD327708 LBZ327706:LBZ327708 LLV327706:LLV327708 LVR327706:LVR327708 MFN327706:MFN327708 MPJ327706:MPJ327708 MZF327706:MZF327708 NJB327706:NJB327708 NSX327706:NSX327708 OCT327706:OCT327708 OMP327706:OMP327708 OWL327706:OWL327708 PGH327706:PGH327708 PQD327706:PQD327708 PZZ327706:PZZ327708 QJV327706:QJV327708 QTR327706:QTR327708 RDN327706:RDN327708 RNJ327706:RNJ327708 RXF327706:RXF327708 SHB327706:SHB327708 SQX327706:SQX327708 TAT327706:TAT327708 TKP327706:TKP327708 TUL327706:TUL327708 UEH327706:UEH327708 UOD327706:UOD327708 UXZ327706:UXZ327708 VHV327706:VHV327708 VRR327706:VRR327708 WBN327706:WBN327708 WLJ327706:WLJ327708 WVF327706:WVF327708 XFB327706:XFB327708 IT393242:IT393244 SP393242:SP393244 ACL393242:ACL393244 AMH393242:AMH393244 AWD393242:AWD393244 BFZ393242:BFZ393244 BPV393242:BPV393244 BZR393242:BZR393244 CJN393242:CJN393244 CTJ393242:CTJ393244 DDF393242:DDF393244 DNB393242:DNB393244 DWX393242:DWX393244 EGT393242:EGT393244 EQP393242:EQP393244 FAL393242:FAL393244 FKH393242:FKH393244 FUD393242:FUD393244 GDZ393242:GDZ393244 GNV393242:GNV393244 GXR393242:GXR393244 HHN393242:HHN393244 HRJ393242:HRJ393244 IBF393242:IBF393244 ILB393242:ILB393244 IUX393242:IUX393244 JET393242:JET393244 JOP393242:JOP393244 JYL393242:JYL393244 KIH393242:KIH393244 KSD393242:KSD393244 LBZ393242:LBZ393244 LLV393242:LLV393244 LVR393242:LVR393244 MFN393242:MFN393244 MPJ393242:MPJ393244 MZF393242:MZF393244 NJB393242:NJB393244 NSX393242:NSX393244 OCT393242:OCT393244 OMP393242:OMP393244 OWL393242:OWL393244 PGH393242:PGH393244 PQD393242:PQD393244 PZZ393242:PZZ393244 QJV393242:QJV393244 QTR393242:QTR393244 RDN393242:RDN393244 RNJ393242:RNJ393244 RXF393242:RXF393244 SHB393242:SHB393244 SQX393242:SQX393244 TAT393242:TAT393244 TKP393242:TKP393244 TUL393242:TUL393244 UEH393242:UEH393244 UOD393242:UOD393244 UXZ393242:UXZ393244 VHV393242:VHV393244 VRR393242:VRR393244 WBN393242:WBN393244 WLJ393242:WLJ393244 WVF393242:WVF393244 XFB393242:XFB393244 IT458778:IT458780 SP458778:SP458780 ACL458778:ACL458780 AMH458778:AMH458780 AWD458778:AWD458780 BFZ458778:BFZ458780 BPV458778:BPV458780 BZR458778:BZR458780 CJN458778:CJN458780 CTJ458778:CTJ458780 DDF458778:DDF458780 DNB458778:DNB458780 DWX458778:DWX458780 EGT458778:EGT458780 EQP458778:EQP458780 FAL458778:FAL458780 FKH458778:FKH458780 FUD458778:FUD458780 GDZ458778:GDZ458780 GNV458778:GNV458780 GXR458778:GXR458780 HHN458778:HHN458780 HRJ458778:HRJ458780 IBF458778:IBF458780 ILB458778:ILB458780 IUX458778:IUX458780 JET458778:JET458780 JOP458778:JOP458780 JYL458778:JYL458780 KIH458778:KIH458780 KSD458778:KSD458780 LBZ458778:LBZ458780 LLV458778:LLV458780 LVR458778:LVR458780 MFN458778:MFN458780 MPJ458778:MPJ458780 MZF458778:MZF458780 NJB458778:NJB458780 NSX458778:NSX458780 OCT458778:OCT458780 OMP458778:OMP458780 OWL458778:OWL458780 PGH458778:PGH458780 PQD458778:PQD458780 PZZ458778:PZZ458780 QJV458778:QJV458780 QTR458778:QTR458780 RDN458778:RDN458780 RNJ458778:RNJ458780 RXF458778:RXF458780 SHB458778:SHB458780 SQX458778:SQX458780 TAT458778:TAT458780 TKP458778:TKP458780 TUL458778:TUL458780 UEH458778:UEH458780 UOD458778:UOD458780 UXZ458778:UXZ458780 VHV458778:VHV458780 VRR458778:VRR458780 WBN458778:WBN458780 WLJ458778:WLJ458780 WVF458778:WVF458780 XFB458778:XFB458780 IT524314:IT524316 SP524314:SP524316 ACL524314:ACL524316 AMH524314:AMH524316 AWD524314:AWD524316 BFZ524314:BFZ524316 BPV524314:BPV524316 BZR524314:BZR524316 CJN524314:CJN524316 CTJ524314:CTJ524316 DDF524314:DDF524316 DNB524314:DNB524316 DWX524314:DWX524316 EGT524314:EGT524316 EQP524314:EQP524316 FAL524314:FAL524316 FKH524314:FKH524316 FUD524314:FUD524316 GDZ524314:GDZ524316 GNV524314:GNV524316 GXR524314:GXR524316 HHN524314:HHN524316 HRJ524314:HRJ524316 IBF524314:IBF524316 ILB524314:ILB524316 IUX524314:IUX524316 JET524314:JET524316 JOP524314:JOP524316 JYL524314:JYL524316 KIH524314:KIH524316 KSD524314:KSD524316 LBZ524314:LBZ524316 LLV524314:LLV524316 LVR524314:LVR524316 MFN524314:MFN524316 MPJ524314:MPJ524316 MZF524314:MZF524316 NJB524314:NJB524316 NSX524314:NSX524316 OCT524314:OCT524316 OMP524314:OMP524316 OWL524314:OWL524316 PGH524314:PGH524316 PQD524314:PQD524316 PZZ524314:PZZ524316 QJV524314:QJV524316 QTR524314:QTR524316 RDN524314:RDN524316 RNJ524314:RNJ524316 RXF524314:RXF524316 SHB524314:SHB524316 SQX524314:SQX524316 TAT524314:TAT524316 TKP524314:TKP524316 TUL524314:TUL524316 UEH524314:UEH524316 UOD524314:UOD524316 UXZ524314:UXZ524316 VHV524314:VHV524316 VRR524314:VRR524316 WBN524314:WBN524316 WLJ524314:WLJ524316 WVF524314:WVF524316 XFB524314:XFB524316 IT589850:IT589852 SP589850:SP589852 ACL589850:ACL589852 AMH589850:AMH589852 AWD589850:AWD589852 BFZ589850:BFZ589852 BPV589850:BPV589852 BZR589850:BZR589852 CJN589850:CJN589852 CTJ589850:CTJ589852 DDF589850:DDF589852 DNB589850:DNB589852 DWX589850:DWX589852 EGT589850:EGT589852 EQP589850:EQP589852 FAL589850:FAL589852 FKH589850:FKH589852 FUD589850:FUD589852 GDZ589850:GDZ589852 GNV589850:GNV589852 GXR589850:GXR589852 HHN589850:HHN589852 HRJ589850:HRJ589852 IBF589850:IBF589852 ILB589850:ILB589852 IUX589850:IUX589852 JET589850:JET589852 JOP589850:JOP589852 JYL589850:JYL589852 KIH589850:KIH589852 KSD589850:KSD589852 LBZ589850:LBZ589852 LLV589850:LLV589852 LVR589850:LVR589852 MFN589850:MFN589852 MPJ589850:MPJ589852 MZF589850:MZF589852 NJB589850:NJB589852 NSX589850:NSX589852 OCT589850:OCT589852 OMP589850:OMP589852 OWL589850:OWL589852 PGH589850:PGH589852 PQD589850:PQD589852 PZZ589850:PZZ589852 QJV589850:QJV589852 QTR589850:QTR589852 RDN589850:RDN589852 RNJ589850:RNJ589852 RXF589850:RXF589852 SHB589850:SHB589852 SQX589850:SQX589852 TAT589850:TAT589852 TKP589850:TKP589852 TUL589850:TUL589852 UEH589850:UEH589852 UOD589850:UOD589852 UXZ589850:UXZ589852 VHV589850:VHV589852 VRR589850:VRR589852 WBN589850:WBN589852 WLJ589850:WLJ589852 WVF589850:WVF589852 XFB589850:XFB589852 IT655386:IT655388 SP655386:SP655388 ACL655386:ACL655388 AMH655386:AMH655388 AWD655386:AWD655388 BFZ655386:BFZ655388 BPV655386:BPV655388 BZR655386:BZR655388 CJN655386:CJN655388 CTJ655386:CTJ655388 DDF655386:DDF655388 DNB655386:DNB655388 DWX655386:DWX655388 EGT655386:EGT655388 EQP655386:EQP655388 FAL655386:FAL655388 FKH655386:FKH655388 FUD655386:FUD655388 GDZ655386:GDZ655388 GNV655386:GNV655388 GXR655386:GXR655388 HHN655386:HHN655388 HRJ655386:HRJ655388 IBF655386:IBF655388 ILB655386:ILB655388 IUX655386:IUX655388 JET655386:JET655388 JOP655386:JOP655388 JYL655386:JYL655388 KIH655386:KIH655388 KSD655386:KSD655388 LBZ655386:LBZ655388 LLV655386:LLV655388 LVR655386:LVR655388 MFN655386:MFN655388 MPJ655386:MPJ655388 MZF655386:MZF655388 NJB655386:NJB655388 NSX655386:NSX655388 OCT655386:OCT655388 OMP655386:OMP655388 OWL655386:OWL655388 PGH655386:PGH655388 PQD655386:PQD655388 PZZ655386:PZZ655388 QJV655386:QJV655388 QTR655386:QTR655388 RDN655386:RDN655388 RNJ655386:RNJ655388 RXF655386:RXF655388 SHB655386:SHB655388 SQX655386:SQX655388 TAT655386:TAT655388 TKP655386:TKP655388 TUL655386:TUL655388 UEH655386:UEH655388 UOD655386:UOD655388 UXZ655386:UXZ655388 VHV655386:VHV655388 VRR655386:VRR655388 WBN655386:WBN655388 WLJ655386:WLJ655388 WVF655386:WVF655388 XFB655386:XFB655388 IT720922:IT720924 SP720922:SP720924 ACL720922:ACL720924 AMH720922:AMH720924 AWD720922:AWD720924 BFZ720922:BFZ720924 BPV720922:BPV720924 BZR720922:BZR720924 CJN720922:CJN720924 CTJ720922:CTJ720924 DDF720922:DDF720924 DNB720922:DNB720924 DWX720922:DWX720924 EGT720922:EGT720924 EQP720922:EQP720924 FAL720922:FAL720924 FKH720922:FKH720924 FUD720922:FUD720924 GDZ720922:GDZ720924 GNV720922:GNV720924 GXR720922:GXR720924 HHN720922:HHN720924 HRJ720922:HRJ720924 IBF720922:IBF720924 ILB720922:ILB720924 IUX720922:IUX720924 JET720922:JET720924 JOP720922:JOP720924 JYL720922:JYL720924 KIH720922:KIH720924 KSD720922:KSD720924 LBZ720922:LBZ720924 LLV720922:LLV720924 LVR720922:LVR720924 MFN720922:MFN720924 MPJ720922:MPJ720924 MZF720922:MZF720924 NJB720922:NJB720924 NSX720922:NSX720924 OCT720922:OCT720924 OMP720922:OMP720924 OWL720922:OWL720924 PGH720922:PGH720924 PQD720922:PQD720924 PZZ720922:PZZ720924 QJV720922:QJV720924 QTR720922:QTR720924 RDN720922:RDN720924 RNJ720922:RNJ720924 RXF720922:RXF720924 SHB720922:SHB720924 SQX720922:SQX720924 TAT720922:TAT720924 TKP720922:TKP720924 TUL720922:TUL720924 UEH720922:UEH720924 UOD720922:UOD720924 UXZ720922:UXZ720924 VHV720922:VHV720924 VRR720922:VRR720924 WBN720922:WBN720924 WLJ720922:WLJ720924 WVF720922:WVF720924 XFB720922:XFB720924 IT786458:IT786460 SP786458:SP786460 ACL786458:ACL786460 AMH786458:AMH786460 AWD786458:AWD786460 BFZ786458:BFZ786460 BPV786458:BPV786460 BZR786458:BZR786460 CJN786458:CJN786460 CTJ786458:CTJ786460 DDF786458:DDF786460 DNB786458:DNB786460 DWX786458:DWX786460 EGT786458:EGT786460 EQP786458:EQP786460 FAL786458:FAL786460 FKH786458:FKH786460 FUD786458:FUD786460 GDZ786458:GDZ786460 GNV786458:GNV786460 GXR786458:GXR786460 HHN786458:HHN786460 HRJ786458:HRJ786460 IBF786458:IBF786460 ILB786458:ILB786460 IUX786458:IUX786460 JET786458:JET786460 JOP786458:JOP786460 JYL786458:JYL786460 KIH786458:KIH786460 KSD786458:KSD786460 LBZ786458:LBZ786460 LLV786458:LLV786460 LVR786458:LVR786460 MFN786458:MFN786460 MPJ786458:MPJ786460 MZF786458:MZF786460 NJB786458:NJB786460 NSX786458:NSX786460 OCT786458:OCT786460 OMP786458:OMP786460 OWL786458:OWL786460 PGH786458:PGH786460 PQD786458:PQD786460 PZZ786458:PZZ786460 QJV786458:QJV786460 QTR786458:QTR786460 RDN786458:RDN786460 RNJ786458:RNJ786460 RXF786458:RXF786460 SHB786458:SHB786460 SQX786458:SQX786460 TAT786458:TAT786460 TKP786458:TKP786460 TUL786458:TUL786460 UEH786458:UEH786460 UOD786458:UOD786460 UXZ786458:UXZ786460 VHV786458:VHV786460 VRR786458:VRR786460 WBN786458:WBN786460 WLJ786458:WLJ786460 WVF786458:WVF786460 XFB786458:XFB786460 IT851994:IT851996 SP851994:SP851996 ACL851994:ACL851996 AMH851994:AMH851996 AWD851994:AWD851996 BFZ851994:BFZ851996 BPV851994:BPV851996 BZR851994:BZR851996 CJN851994:CJN851996 CTJ851994:CTJ851996 DDF851994:DDF851996 DNB851994:DNB851996 DWX851994:DWX851996 EGT851994:EGT851996 EQP851994:EQP851996 FAL851994:FAL851996 FKH851994:FKH851996 FUD851994:FUD851996 GDZ851994:GDZ851996 GNV851994:GNV851996 GXR851994:GXR851996 HHN851994:HHN851996 HRJ851994:HRJ851996 IBF851994:IBF851996 ILB851994:ILB851996 IUX851994:IUX851996 JET851994:JET851996 JOP851994:JOP851996 JYL851994:JYL851996 KIH851994:KIH851996 KSD851994:KSD851996 LBZ851994:LBZ851996 LLV851994:LLV851996 LVR851994:LVR851996 MFN851994:MFN851996 MPJ851994:MPJ851996 MZF851994:MZF851996 NJB851994:NJB851996 NSX851994:NSX851996 OCT851994:OCT851996 OMP851994:OMP851996 OWL851994:OWL851996 PGH851994:PGH851996 PQD851994:PQD851996 PZZ851994:PZZ851996 QJV851994:QJV851996 QTR851994:QTR851996 RDN851994:RDN851996 RNJ851994:RNJ851996 RXF851994:RXF851996 SHB851994:SHB851996 SQX851994:SQX851996 TAT851994:TAT851996 TKP851994:TKP851996 TUL851994:TUL851996 UEH851994:UEH851996 UOD851994:UOD851996 UXZ851994:UXZ851996 VHV851994:VHV851996 VRR851994:VRR851996 WBN851994:WBN851996 WLJ851994:WLJ851996 WVF851994:WVF851996 XFB851994:XFB851996 IT917530:IT917532 SP917530:SP917532 ACL917530:ACL917532 AMH917530:AMH917532 AWD917530:AWD917532 BFZ917530:BFZ917532 BPV917530:BPV917532 BZR917530:BZR917532 CJN917530:CJN917532 CTJ917530:CTJ917532 DDF917530:DDF917532 DNB917530:DNB917532 DWX917530:DWX917532 EGT917530:EGT917532 EQP917530:EQP917532 FAL917530:FAL917532 FKH917530:FKH917532 FUD917530:FUD917532 GDZ917530:GDZ917532 GNV917530:GNV917532 GXR917530:GXR917532 HHN917530:HHN917532 HRJ917530:HRJ917532 IBF917530:IBF917532 ILB917530:ILB917532 IUX917530:IUX917532 JET917530:JET917532 JOP917530:JOP917532 JYL917530:JYL917532 KIH917530:KIH917532 KSD917530:KSD917532 LBZ917530:LBZ917532 LLV917530:LLV917532 LVR917530:LVR917532 MFN917530:MFN917532 MPJ917530:MPJ917532 MZF917530:MZF917532 NJB917530:NJB917532 NSX917530:NSX917532 OCT917530:OCT917532 OMP917530:OMP917532 OWL917530:OWL917532 PGH917530:PGH917532 PQD917530:PQD917532 PZZ917530:PZZ917532 QJV917530:QJV917532 QTR917530:QTR917532 RDN917530:RDN917532 RNJ917530:RNJ917532 RXF917530:RXF917532 SHB917530:SHB917532 SQX917530:SQX917532 TAT917530:TAT917532 TKP917530:TKP917532 TUL917530:TUL917532 UEH917530:UEH917532 UOD917530:UOD917532 UXZ917530:UXZ917532 VHV917530:VHV917532 VRR917530:VRR917532 WBN917530:WBN917532 WLJ917530:WLJ917532 WVF917530:WVF917532 XFB917530:XFB917532 IT983066:IT983068 SP983066:SP983068 ACL983066:ACL983068 AMH983066:AMH983068 AWD983066:AWD983068 BFZ983066:BFZ983068 BPV983066:BPV983068 BZR983066:BZR983068 CJN983066:CJN983068 CTJ983066:CTJ983068 DDF983066:DDF983068 DNB983066:DNB983068 DWX983066:DWX983068 EGT983066:EGT983068 EQP983066:EQP983068 FAL983066:FAL983068 FKH983066:FKH983068 FUD983066:FUD983068 GDZ983066:GDZ983068 GNV983066:GNV983068 GXR983066:GXR983068 HHN983066:HHN983068 HRJ983066:HRJ983068 IBF983066:IBF983068 ILB983066:ILB983068 IUX983066:IUX983068 JET983066:JET983068 JOP983066:JOP983068 JYL983066:JYL983068 KIH983066:KIH983068 KSD983066:KSD983068 LBZ983066:LBZ983068 LLV983066:LLV983068 LVR983066:LVR983068 MFN983066:MFN983068 MPJ983066:MPJ983068 MZF983066:MZF983068 NJB983066:NJB983068 NSX983066:NSX983068 OCT983066:OCT983068 OMP983066:OMP983068 OWL983066:OWL983068 PGH983066:PGH983068 PQD983066:PQD983068 PZZ983066:PZZ983068 QJV983066:QJV983068 QTR983066:QTR983068 RDN983066:RDN983068 RNJ983066:RNJ983068 RXF983066:RXF983068 SHB983066:SHB983068 SQX983066:SQX983068 TAT983066:TAT983068 TKP983066:TKP983068 TUL983066:TUL983068 UEH983066:UEH983068 UOD983066:UOD983068 UXZ983066:UXZ983068 VHV983066:VHV983068 VRR983066:VRR983068 WBN983066:WBN983068 WLJ983066:WLJ983068 WVF983066:WVF983068 XFB983066:XFB983068 IT38:IT40 SP38:SP40 ACL38:ACL40 AMH38:AMH40 AWD38:AWD40 BFZ38:BFZ40 BPV38:BPV40 BZR38:BZR40 CJN38:CJN40 CTJ38:CTJ40 DDF38:DDF40 DNB38:DNB40 DWX38:DWX40 EGT38:EGT40 EQP38:EQP40 FAL38:FAL40 FKH38:FKH40 FUD38:FUD40 GDZ38:GDZ40 GNV38:GNV40 GXR38:GXR40 HHN38:HHN40 HRJ38:HRJ40 IBF38:IBF40 ILB38:ILB40 IUX38:IUX40 JET38:JET40 JOP38:JOP40 JYL38:JYL40 KIH38:KIH40 KSD38:KSD40 LBZ38:LBZ40 LLV38:LLV40 LVR38:LVR40 MFN38:MFN40 MPJ38:MPJ40 MZF38:MZF40 NJB38:NJB40 NSX38:NSX40 OCT38:OCT40 OMP38:OMP40 OWL38:OWL40 PGH38:PGH40 PQD38:PQD40 PZZ38:PZZ40 QJV38:QJV40 QTR38:QTR40 RDN38:RDN40 RNJ38:RNJ40 RXF38:RXF40 SHB38:SHB40 SQX38:SQX40 TAT38:TAT40 TKP38:TKP40 TUL38:TUL40 UEH38:UEH40 UOD38:UOD40 UXZ38:UXZ40 VHV38:VHV40 VRR38:VRR40 WBN38:WBN40 WLJ38:WLJ40 WVF38:WVF40 XFB38:XFB40 IT65574:IT65576 SP65574:SP65576 ACL65574:ACL65576 AMH65574:AMH65576 AWD65574:AWD65576 BFZ65574:BFZ65576 BPV65574:BPV65576 BZR65574:BZR65576 CJN65574:CJN65576 CTJ65574:CTJ65576 DDF65574:DDF65576 DNB65574:DNB65576 DWX65574:DWX65576 EGT65574:EGT65576 EQP65574:EQP65576 FAL65574:FAL65576 FKH65574:FKH65576 FUD65574:FUD65576 GDZ65574:GDZ65576 GNV65574:GNV65576 GXR65574:GXR65576 HHN65574:HHN65576 HRJ65574:HRJ65576 IBF65574:IBF65576 ILB65574:ILB65576 IUX65574:IUX65576 JET65574:JET65576 JOP65574:JOP65576 JYL65574:JYL65576 KIH65574:KIH65576 KSD65574:KSD65576 LBZ65574:LBZ65576 LLV65574:LLV65576 LVR65574:LVR65576 MFN65574:MFN65576 MPJ65574:MPJ65576 MZF65574:MZF65576 NJB65574:NJB65576 NSX65574:NSX65576 OCT65574:OCT65576 OMP65574:OMP65576 OWL65574:OWL65576 PGH65574:PGH65576 PQD65574:PQD65576 PZZ65574:PZZ65576 QJV65574:QJV65576 QTR65574:QTR65576 RDN65574:RDN65576 RNJ65574:RNJ65576 RXF65574:RXF65576 SHB65574:SHB65576 SQX65574:SQX65576 TAT65574:TAT65576 TKP65574:TKP65576 TUL65574:TUL65576 UEH65574:UEH65576 UOD65574:UOD65576 UXZ65574:UXZ65576 VHV65574:VHV65576 VRR65574:VRR65576 WBN65574:WBN65576 WLJ65574:WLJ65576 WVF65574:WVF65576 XFB65574:XFB65576 IT131110:IT131112 SP131110:SP131112 ACL131110:ACL131112 AMH131110:AMH131112 AWD131110:AWD131112 BFZ131110:BFZ131112 BPV131110:BPV131112 BZR131110:BZR131112 CJN131110:CJN131112 CTJ131110:CTJ131112 DDF131110:DDF131112 DNB131110:DNB131112 DWX131110:DWX131112 EGT131110:EGT131112 EQP131110:EQP131112 FAL131110:FAL131112 FKH131110:FKH131112 FUD131110:FUD131112 GDZ131110:GDZ131112 GNV131110:GNV131112 GXR131110:GXR131112 HHN131110:HHN131112 HRJ131110:HRJ131112 IBF131110:IBF131112 ILB131110:ILB131112 IUX131110:IUX131112 JET131110:JET131112 JOP131110:JOP131112 JYL131110:JYL131112 KIH131110:KIH131112 KSD131110:KSD131112 LBZ131110:LBZ131112 LLV131110:LLV131112 LVR131110:LVR131112 MFN131110:MFN131112 MPJ131110:MPJ131112 MZF131110:MZF131112 NJB131110:NJB131112 NSX131110:NSX131112 OCT131110:OCT131112 OMP131110:OMP131112 OWL131110:OWL131112 PGH131110:PGH131112 PQD131110:PQD131112 PZZ131110:PZZ131112 QJV131110:QJV131112 QTR131110:QTR131112 RDN131110:RDN131112 RNJ131110:RNJ131112 RXF131110:RXF131112 SHB131110:SHB131112 SQX131110:SQX131112 TAT131110:TAT131112 TKP131110:TKP131112 TUL131110:TUL131112 UEH131110:UEH131112 UOD131110:UOD131112 UXZ131110:UXZ131112 VHV131110:VHV131112 VRR131110:VRR131112 WBN131110:WBN131112 WLJ131110:WLJ131112 WVF131110:WVF131112 XFB131110:XFB131112 IT196646:IT196648 SP196646:SP196648 ACL196646:ACL196648 AMH196646:AMH196648 AWD196646:AWD196648 BFZ196646:BFZ196648 BPV196646:BPV196648 BZR196646:BZR196648 CJN196646:CJN196648 CTJ196646:CTJ196648 DDF196646:DDF196648 DNB196646:DNB196648 DWX196646:DWX196648 EGT196646:EGT196648 EQP196646:EQP196648 FAL196646:FAL196648 FKH196646:FKH196648 FUD196646:FUD196648 GDZ196646:GDZ196648 GNV196646:GNV196648 GXR196646:GXR196648 HHN196646:HHN196648 HRJ196646:HRJ196648 IBF196646:IBF196648 ILB196646:ILB196648 IUX196646:IUX196648 JET196646:JET196648 JOP196646:JOP196648 JYL196646:JYL196648 KIH196646:KIH196648 KSD196646:KSD196648 LBZ196646:LBZ196648 LLV196646:LLV196648 LVR196646:LVR196648 MFN196646:MFN196648 MPJ196646:MPJ196648 MZF196646:MZF196648 NJB196646:NJB196648 NSX196646:NSX196648 OCT196646:OCT196648 OMP196646:OMP196648 OWL196646:OWL196648 PGH196646:PGH196648 PQD196646:PQD196648 PZZ196646:PZZ196648 QJV196646:QJV196648 QTR196646:QTR196648 RDN196646:RDN196648 RNJ196646:RNJ196648 RXF196646:RXF196648 SHB196646:SHB196648 SQX196646:SQX196648 TAT196646:TAT196648 TKP196646:TKP196648 TUL196646:TUL196648 UEH196646:UEH196648 UOD196646:UOD196648 UXZ196646:UXZ196648 VHV196646:VHV196648 VRR196646:VRR196648 WBN196646:WBN196648 WLJ196646:WLJ196648 WVF196646:WVF196648 XFB196646:XFB196648 IT262182:IT262184 SP262182:SP262184 ACL262182:ACL262184 AMH262182:AMH262184 AWD262182:AWD262184 BFZ262182:BFZ262184 BPV262182:BPV262184 BZR262182:BZR262184 CJN262182:CJN262184 CTJ262182:CTJ262184 DDF262182:DDF262184 DNB262182:DNB262184 DWX262182:DWX262184 EGT262182:EGT262184 EQP262182:EQP262184 FAL262182:FAL262184 FKH262182:FKH262184 FUD262182:FUD262184 GDZ262182:GDZ262184 GNV262182:GNV262184 GXR262182:GXR262184 HHN262182:HHN262184 HRJ262182:HRJ262184 IBF262182:IBF262184 ILB262182:ILB262184 IUX262182:IUX262184 JET262182:JET262184 JOP262182:JOP262184 JYL262182:JYL262184 KIH262182:KIH262184 KSD262182:KSD262184 LBZ262182:LBZ262184 LLV262182:LLV262184 LVR262182:LVR262184 MFN262182:MFN262184 MPJ262182:MPJ262184 MZF262182:MZF262184 NJB262182:NJB262184 NSX262182:NSX262184 OCT262182:OCT262184 OMP262182:OMP262184 OWL262182:OWL262184 PGH262182:PGH262184 PQD262182:PQD262184 PZZ262182:PZZ262184 QJV262182:QJV262184 QTR262182:QTR262184 RDN262182:RDN262184 RNJ262182:RNJ262184 RXF262182:RXF262184 SHB262182:SHB262184 SQX262182:SQX262184 TAT262182:TAT262184 TKP262182:TKP262184 TUL262182:TUL262184 UEH262182:UEH262184 UOD262182:UOD262184 UXZ262182:UXZ262184 VHV262182:VHV262184 VRR262182:VRR262184 WBN262182:WBN262184 WLJ262182:WLJ262184 WVF262182:WVF262184 XFB262182:XFB262184 IT327718:IT327720 SP327718:SP327720 ACL327718:ACL327720 AMH327718:AMH327720 AWD327718:AWD327720 BFZ327718:BFZ327720 BPV327718:BPV327720 BZR327718:BZR327720 CJN327718:CJN327720 CTJ327718:CTJ327720 DDF327718:DDF327720 DNB327718:DNB327720 DWX327718:DWX327720 EGT327718:EGT327720 EQP327718:EQP327720 FAL327718:FAL327720 FKH327718:FKH327720 FUD327718:FUD327720 GDZ327718:GDZ327720 GNV327718:GNV327720 GXR327718:GXR327720 HHN327718:HHN327720 HRJ327718:HRJ327720 IBF327718:IBF327720 ILB327718:ILB327720 IUX327718:IUX327720 JET327718:JET327720 JOP327718:JOP327720 JYL327718:JYL327720 KIH327718:KIH327720 KSD327718:KSD327720 LBZ327718:LBZ327720 LLV327718:LLV327720 LVR327718:LVR327720 MFN327718:MFN327720 MPJ327718:MPJ327720 MZF327718:MZF327720 NJB327718:NJB327720 NSX327718:NSX327720 OCT327718:OCT327720 OMP327718:OMP327720 OWL327718:OWL327720 PGH327718:PGH327720 PQD327718:PQD327720 PZZ327718:PZZ327720 QJV327718:QJV327720 QTR327718:QTR327720 RDN327718:RDN327720 RNJ327718:RNJ327720 RXF327718:RXF327720 SHB327718:SHB327720 SQX327718:SQX327720 TAT327718:TAT327720 TKP327718:TKP327720 TUL327718:TUL327720 UEH327718:UEH327720 UOD327718:UOD327720 UXZ327718:UXZ327720 VHV327718:VHV327720 VRR327718:VRR327720 WBN327718:WBN327720 WLJ327718:WLJ327720 WVF327718:WVF327720 XFB327718:XFB327720 IT393254:IT393256 SP393254:SP393256 ACL393254:ACL393256 AMH393254:AMH393256 AWD393254:AWD393256 BFZ393254:BFZ393256 BPV393254:BPV393256 BZR393254:BZR393256 CJN393254:CJN393256 CTJ393254:CTJ393256 DDF393254:DDF393256 DNB393254:DNB393256 DWX393254:DWX393256 EGT393254:EGT393256 EQP393254:EQP393256 FAL393254:FAL393256 FKH393254:FKH393256 FUD393254:FUD393256 GDZ393254:GDZ393256 GNV393254:GNV393256 GXR393254:GXR393256 HHN393254:HHN393256 HRJ393254:HRJ393256 IBF393254:IBF393256 ILB393254:ILB393256 IUX393254:IUX393256 JET393254:JET393256 JOP393254:JOP393256 JYL393254:JYL393256 KIH393254:KIH393256 KSD393254:KSD393256 LBZ393254:LBZ393256 LLV393254:LLV393256 LVR393254:LVR393256 MFN393254:MFN393256 MPJ393254:MPJ393256 MZF393254:MZF393256 NJB393254:NJB393256 NSX393254:NSX393256 OCT393254:OCT393256 OMP393254:OMP393256 OWL393254:OWL393256 PGH393254:PGH393256 PQD393254:PQD393256 PZZ393254:PZZ393256 QJV393254:QJV393256 QTR393254:QTR393256 RDN393254:RDN393256 RNJ393254:RNJ393256 RXF393254:RXF393256 SHB393254:SHB393256 SQX393254:SQX393256 TAT393254:TAT393256 TKP393254:TKP393256 TUL393254:TUL393256 UEH393254:UEH393256 UOD393254:UOD393256 UXZ393254:UXZ393256 VHV393254:VHV393256 VRR393254:VRR393256 WBN393254:WBN393256 WLJ393254:WLJ393256 WVF393254:WVF393256 XFB393254:XFB393256 IT458790:IT458792 SP458790:SP458792 ACL458790:ACL458792 AMH458790:AMH458792 AWD458790:AWD458792 BFZ458790:BFZ458792 BPV458790:BPV458792 BZR458790:BZR458792 CJN458790:CJN458792 CTJ458790:CTJ458792 DDF458790:DDF458792 DNB458790:DNB458792 DWX458790:DWX458792 EGT458790:EGT458792 EQP458790:EQP458792 FAL458790:FAL458792 FKH458790:FKH458792 FUD458790:FUD458792 GDZ458790:GDZ458792 GNV458790:GNV458792 GXR458790:GXR458792 HHN458790:HHN458792 HRJ458790:HRJ458792 IBF458790:IBF458792 ILB458790:ILB458792 IUX458790:IUX458792 JET458790:JET458792 JOP458790:JOP458792 JYL458790:JYL458792 KIH458790:KIH458792 KSD458790:KSD458792 LBZ458790:LBZ458792 LLV458790:LLV458792 LVR458790:LVR458792 MFN458790:MFN458792 MPJ458790:MPJ458792 MZF458790:MZF458792 NJB458790:NJB458792 NSX458790:NSX458792 OCT458790:OCT458792 OMP458790:OMP458792 OWL458790:OWL458792 PGH458790:PGH458792 PQD458790:PQD458792 PZZ458790:PZZ458792 QJV458790:QJV458792 QTR458790:QTR458792 RDN458790:RDN458792 RNJ458790:RNJ458792 RXF458790:RXF458792 SHB458790:SHB458792 SQX458790:SQX458792 TAT458790:TAT458792 TKP458790:TKP458792 TUL458790:TUL458792 UEH458790:UEH458792 UOD458790:UOD458792 UXZ458790:UXZ458792 VHV458790:VHV458792 VRR458790:VRR458792 WBN458790:WBN458792 WLJ458790:WLJ458792 WVF458790:WVF458792 XFB458790:XFB458792 IT524326:IT524328 SP524326:SP524328 ACL524326:ACL524328 AMH524326:AMH524328 AWD524326:AWD524328 BFZ524326:BFZ524328 BPV524326:BPV524328 BZR524326:BZR524328 CJN524326:CJN524328 CTJ524326:CTJ524328 DDF524326:DDF524328 DNB524326:DNB524328 DWX524326:DWX524328 EGT524326:EGT524328 EQP524326:EQP524328 FAL524326:FAL524328 FKH524326:FKH524328 FUD524326:FUD524328 GDZ524326:GDZ524328 GNV524326:GNV524328 GXR524326:GXR524328 HHN524326:HHN524328 HRJ524326:HRJ524328 IBF524326:IBF524328 ILB524326:ILB524328 IUX524326:IUX524328 JET524326:JET524328 JOP524326:JOP524328 JYL524326:JYL524328 KIH524326:KIH524328 KSD524326:KSD524328 LBZ524326:LBZ524328 LLV524326:LLV524328 LVR524326:LVR524328 MFN524326:MFN524328 MPJ524326:MPJ524328 MZF524326:MZF524328 NJB524326:NJB524328 NSX524326:NSX524328 OCT524326:OCT524328 OMP524326:OMP524328 OWL524326:OWL524328 PGH524326:PGH524328 PQD524326:PQD524328 PZZ524326:PZZ524328 QJV524326:QJV524328 QTR524326:QTR524328 RDN524326:RDN524328 RNJ524326:RNJ524328 RXF524326:RXF524328 SHB524326:SHB524328 SQX524326:SQX524328 TAT524326:TAT524328 TKP524326:TKP524328 TUL524326:TUL524328 UEH524326:UEH524328 UOD524326:UOD524328 UXZ524326:UXZ524328 VHV524326:VHV524328 VRR524326:VRR524328 WBN524326:WBN524328 WLJ524326:WLJ524328 WVF524326:WVF524328 XFB524326:XFB524328 IT589862:IT589864 SP589862:SP589864 ACL589862:ACL589864 AMH589862:AMH589864 AWD589862:AWD589864 BFZ589862:BFZ589864 BPV589862:BPV589864 BZR589862:BZR589864 CJN589862:CJN589864 CTJ589862:CTJ589864 DDF589862:DDF589864 DNB589862:DNB589864 DWX589862:DWX589864 EGT589862:EGT589864 EQP589862:EQP589864 FAL589862:FAL589864 FKH589862:FKH589864 FUD589862:FUD589864 GDZ589862:GDZ589864 GNV589862:GNV589864 GXR589862:GXR589864 HHN589862:HHN589864 HRJ589862:HRJ589864 IBF589862:IBF589864 ILB589862:ILB589864 IUX589862:IUX589864 JET589862:JET589864 JOP589862:JOP589864 JYL589862:JYL589864 KIH589862:KIH589864 KSD589862:KSD589864 LBZ589862:LBZ589864 LLV589862:LLV589864 LVR589862:LVR589864 MFN589862:MFN589864 MPJ589862:MPJ589864 MZF589862:MZF589864 NJB589862:NJB589864 NSX589862:NSX589864 OCT589862:OCT589864 OMP589862:OMP589864 OWL589862:OWL589864 PGH589862:PGH589864 PQD589862:PQD589864 PZZ589862:PZZ589864 QJV589862:QJV589864 QTR589862:QTR589864 RDN589862:RDN589864 RNJ589862:RNJ589864 RXF589862:RXF589864 SHB589862:SHB589864 SQX589862:SQX589864 TAT589862:TAT589864 TKP589862:TKP589864 TUL589862:TUL589864 UEH589862:UEH589864 UOD589862:UOD589864 UXZ589862:UXZ589864 VHV589862:VHV589864 VRR589862:VRR589864 WBN589862:WBN589864 WLJ589862:WLJ589864 WVF589862:WVF589864 XFB589862:XFB589864 IT655398:IT655400 SP655398:SP655400 ACL655398:ACL655400 AMH655398:AMH655400 AWD655398:AWD655400 BFZ655398:BFZ655400 BPV655398:BPV655400 BZR655398:BZR655400 CJN655398:CJN655400 CTJ655398:CTJ655400 DDF655398:DDF655400 DNB655398:DNB655400 DWX655398:DWX655400 EGT655398:EGT655400 EQP655398:EQP655400 FAL655398:FAL655400 FKH655398:FKH655400 FUD655398:FUD655400 GDZ655398:GDZ655400 GNV655398:GNV655400 GXR655398:GXR655400 HHN655398:HHN655400 HRJ655398:HRJ655400 IBF655398:IBF655400 ILB655398:ILB655400 IUX655398:IUX655400 JET655398:JET655400 JOP655398:JOP655400 JYL655398:JYL655400 KIH655398:KIH655400 KSD655398:KSD655400 LBZ655398:LBZ655400 LLV655398:LLV655400 LVR655398:LVR655400 MFN655398:MFN655400 MPJ655398:MPJ655400 MZF655398:MZF655400 NJB655398:NJB655400 NSX655398:NSX655400 OCT655398:OCT655400 OMP655398:OMP655400 OWL655398:OWL655400 PGH655398:PGH655400 PQD655398:PQD655400 PZZ655398:PZZ655400 QJV655398:QJV655400 QTR655398:QTR655400 RDN655398:RDN655400 RNJ655398:RNJ655400 RXF655398:RXF655400 SHB655398:SHB655400 SQX655398:SQX655400 TAT655398:TAT655400 TKP655398:TKP655400 TUL655398:TUL655400 UEH655398:UEH655400 UOD655398:UOD655400 UXZ655398:UXZ655400 VHV655398:VHV655400 VRR655398:VRR655400 WBN655398:WBN655400 WLJ655398:WLJ655400 WVF655398:WVF655400 XFB655398:XFB655400 IT720934:IT720936 SP720934:SP720936 ACL720934:ACL720936 AMH720934:AMH720936 AWD720934:AWD720936 BFZ720934:BFZ720936 BPV720934:BPV720936 BZR720934:BZR720936 CJN720934:CJN720936 CTJ720934:CTJ720936 DDF720934:DDF720936 DNB720934:DNB720936 DWX720934:DWX720936 EGT720934:EGT720936 EQP720934:EQP720936 FAL720934:FAL720936 FKH720934:FKH720936 FUD720934:FUD720936 GDZ720934:GDZ720936 GNV720934:GNV720936 GXR720934:GXR720936 HHN720934:HHN720936 HRJ720934:HRJ720936 IBF720934:IBF720936 ILB720934:ILB720936 IUX720934:IUX720936 JET720934:JET720936 JOP720934:JOP720936 JYL720934:JYL720936 KIH720934:KIH720936 KSD720934:KSD720936 LBZ720934:LBZ720936 LLV720934:LLV720936 LVR720934:LVR720936 MFN720934:MFN720936 MPJ720934:MPJ720936 MZF720934:MZF720936 NJB720934:NJB720936 NSX720934:NSX720936 OCT720934:OCT720936 OMP720934:OMP720936 OWL720934:OWL720936 PGH720934:PGH720936 PQD720934:PQD720936 PZZ720934:PZZ720936 QJV720934:QJV720936 QTR720934:QTR720936 RDN720934:RDN720936 RNJ720934:RNJ720936 RXF720934:RXF720936 SHB720934:SHB720936 SQX720934:SQX720936 TAT720934:TAT720936 TKP720934:TKP720936 TUL720934:TUL720936 UEH720934:UEH720936 UOD720934:UOD720936 UXZ720934:UXZ720936 VHV720934:VHV720936 VRR720934:VRR720936 WBN720934:WBN720936 WLJ720934:WLJ720936 WVF720934:WVF720936 XFB720934:XFB720936 IT786470:IT786472 SP786470:SP786472 ACL786470:ACL786472 AMH786470:AMH786472 AWD786470:AWD786472 BFZ786470:BFZ786472 BPV786470:BPV786472 BZR786470:BZR786472 CJN786470:CJN786472 CTJ786470:CTJ786472 DDF786470:DDF786472 DNB786470:DNB786472 DWX786470:DWX786472 EGT786470:EGT786472 EQP786470:EQP786472 FAL786470:FAL786472 FKH786470:FKH786472 FUD786470:FUD786472 GDZ786470:GDZ786472 GNV786470:GNV786472 GXR786470:GXR786472 HHN786470:HHN786472 HRJ786470:HRJ786472 IBF786470:IBF786472 ILB786470:ILB786472 IUX786470:IUX786472 JET786470:JET786472 JOP786470:JOP786472 JYL786470:JYL786472 KIH786470:KIH786472 KSD786470:KSD786472 LBZ786470:LBZ786472 LLV786470:LLV786472 LVR786470:LVR786472 MFN786470:MFN786472 MPJ786470:MPJ786472 MZF786470:MZF786472 NJB786470:NJB786472 NSX786470:NSX786472 OCT786470:OCT786472 OMP786470:OMP786472 OWL786470:OWL786472 PGH786470:PGH786472 PQD786470:PQD786472 PZZ786470:PZZ786472 QJV786470:QJV786472 QTR786470:QTR786472 RDN786470:RDN786472 RNJ786470:RNJ786472 RXF786470:RXF786472 SHB786470:SHB786472 SQX786470:SQX786472 TAT786470:TAT786472 TKP786470:TKP786472 TUL786470:TUL786472 UEH786470:UEH786472 UOD786470:UOD786472 UXZ786470:UXZ786472 VHV786470:VHV786472 VRR786470:VRR786472 WBN786470:WBN786472 WLJ786470:WLJ786472 WVF786470:WVF786472 XFB786470:XFB786472 IT852006:IT852008 SP852006:SP852008 ACL852006:ACL852008 AMH852006:AMH852008 AWD852006:AWD852008 BFZ852006:BFZ852008 BPV852006:BPV852008 BZR852006:BZR852008 CJN852006:CJN852008 CTJ852006:CTJ852008 DDF852006:DDF852008 DNB852006:DNB852008 DWX852006:DWX852008 EGT852006:EGT852008 EQP852006:EQP852008 FAL852006:FAL852008 FKH852006:FKH852008 FUD852006:FUD852008 GDZ852006:GDZ852008 GNV852006:GNV852008 GXR852006:GXR852008 HHN852006:HHN852008 HRJ852006:HRJ852008 IBF852006:IBF852008 ILB852006:ILB852008 IUX852006:IUX852008 JET852006:JET852008 JOP852006:JOP852008 JYL852006:JYL852008 KIH852006:KIH852008 KSD852006:KSD852008 LBZ852006:LBZ852008 LLV852006:LLV852008 LVR852006:LVR852008 MFN852006:MFN852008 MPJ852006:MPJ852008 MZF852006:MZF852008 NJB852006:NJB852008 NSX852006:NSX852008 OCT852006:OCT852008 OMP852006:OMP852008 OWL852006:OWL852008 PGH852006:PGH852008 PQD852006:PQD852008 PZZ852006:PZZ852008 QJV852006:QJV852008 QTR852006:QTR852008 RDN852006:RDN852008 RNJ852006:RNJ852008 RXF852006:RXF852008 SHB852006:SHB852008 SQX852006:SQX852008 TAT852006:TAT852008 TKP852006:TKP852008 TUL852006:TUL852008 UEH852006:UEH852008 UOD852006:UOD852008 UXZ852006:UXZ852008 VHV852006:VHV852008 VRR852006:VRR852008 WBN852006:WBN852008 WLJ852006:WLJ852008 WVF852006:WVF852008 XFB852006:XFB852008 IT917542:IT917544 SP917542:SP917544 ACL917542:ACL917544 AMH917542:AMH917544 AWD917542:AWD917544 BFZ917542:BFZ917544 BPV917542:BPV917544 BZR917542:BZR917544 CJN917542:CJN917544 CTJ917542:CTJ917544 DDF917542:DDF917544 DNB917542:DNB917544 DWX917542:DWX917544 EGT917542:EGT917544 EQP917542:EQP917544 FAL917542:FAL917544 FKH917542:FKH917544 FUD917542:FUD917544 GDZ917542:GDZ917544 GNV917542:GNV917544 GXR917542:GXR917544 HHN917542:HHN917544 HRJ917542:HRJ917544 IBF917542:IBF917544 ILB917542:ILB917544 IUX917542:IUX917544 JET917542:JET917544 JOP917542:JOP917544 JYL917542:JYL917544 KIH917542:KIH917544 KSD917542:KSD917544 LBZ917542:LBZ917544 LLV917542:LLV917544 LVR917542:LVR917544 MFN917542:MFN917544 MPJ917542:MPJ917544 MZF917542:MZF917544 NJB917542:NJB917544 NSX917542:NSX917544 OCT917542:OCT917544 OMP917542:OMP917544 OWL917542:OWL917544 PGH917542:PGH917544 PQD917542:PQD917544 PZZ917542:PZZ917544 QJV917542:QJV917544 QTR917542:QTR917544 RDN917542:RDN917544 RNJ917542:RNJ917544 RXF917542:RXF917544 SHB917542:SHB917544 SQX917542:SQX917544 TAT917542:TAT917544 TKP917542:TKP917544 TUL917542:TUL917544 UEH917542:UEH917544 UOD917542:UOD917544 UXZ917542:UXZ917544 VHV917542:VHV917544 VRR917542:VRR917544 WBN917542:WBN917544 WLJ917542:WLJ917544 WVF917542:WVF917544 XFB917542:XFB917544 IT983078:IT983080 SP983078:SP983080 ACL983078:ACL983080 AMH983078:AMH983080 AWD983078:AWD983080 BFZ983078:BFZ983080 BPV983078:BPV983080 BZR983078:BZR983080 CJN983078:CJN983080 CTJ983078:CTJ983080 DDF983078:DDF983080 DNB983078:DNB983080 DWX983078:DWX983080 EGT983078:EGT983080 EQP983078:EQP983080 FAL983078:FAL983080 FKH983078:FKH983080 FUD983078:FUD983080 GDZ983078:GDZ983080 GNV983078:GNV983080 GXR983078:GXR983080 HHN983078:HHN983080 HRJ983078:HRJ983080 IBF983078:IBF983080 ILB983078:ILB983080 IUX983078:IUX983080 JET983078:JET983080 JOP983078:JOP983080 JYL983078:JYL983080 KIH983078:KIH983080 KSD983078:KSD983080 LBZ983078:LBZ983080 LLV983078:LLV983080 LVR983078:LVR983080 MFN983078:MFN983080 MPJ983078:MPJ983080 MZF983078:MZF983080 NJB983078:NJB983080 NSX983078:NSX983080 OCT983078:OCT983080 OMP983078:OMP983080 OWL983078:OWL983080 PGH983078:PGH983080 PQD983078:PQD983080 PZZ983078:PZZ983080 QJV983078:QJV983080 QTR983078:QTR983080 RDN983078:RDN983080 RNJ983078:RNJ983080 RXF983078:RXF983080 SHB983078:SHB983080 SQX983078:SQX983080 TAT983078:TAT983080 TKP983078:TKP983080 TUL983078:TUL983080 UEH983078:UEH983080 UOD983078:UOD983080 UXZ983078:UXZ983080 VHV983078:VHV983080 VRR983078:VRR983080 WBN983078:WBN983080 WLJ983078:WLJ983080 WVF983078:WVF983080 XFB983078:XFB983080 C34:C37 IY34:IY37 SU34:SU37 ACQ34:ACQ37 AMM34:AMM37 AWI34:AWI37 BGE34:BGE37 BQA34:BQA37 BZW34:BZW37 CJS34:CJS37 CTO34:CTO37 DDK34:DDK37 DNG34:DNG37 DXC34:DXC37 EGY34:EGY37 EQU34:EQU37 FAQ34:FAQ37 FKM34:FKM37 FUI34:FUI37 GEE34:GEE37 GOA34:GOA37 GXW34:GXW37 HHS34:HHS37 HRO34:HRO37 IBK34:IBK37 ILG34:ILG37 IVC34:IVC37 JEY34:JEY37 JOU34:JOU37 JYQ34:JYQ37 KIM34:KIM37 KSI34:KSI37 LCE34:LCE37 LMA34:LMA37 LVW34:LVW37 MFS34:MFS37 MPO34:MPO37 MZK34:MZK37 NJG34:NJG37 NTC34:NTC37 OCY34:OCY37 OMU34:OMU37 OWQ34:OWQ37 PGM34:PGM37 PQI34:PQI37 QAE34:QAE37 QKA34:QKA37 QTW34:QTW37 RDS34:RDS37 RNO34:RNO37 RXK34:RXK37 SHG34:SHG37 SRC34:SRC37 TAY34:TAY37 TKU34:TKU37 TUQ34:TUQ37 UEM34:UEM37 UOI34:UOI37 UYE34:UYE37 VIA34:VIA37 VRW34:VRW37 WBS34:WBS37 WLO34:WLO37 WVK34:WVK37 C65570:C65573 IY65570:IY65573 SU65570:SU65573 ACQ65570:ACQ65573 AMM65570:AMM65573 AWI65570:AWI65573 BGE65570:BGE65573 BQA65570:BQA65573 BZW65570:BZW65573 CJS65570:CJS65573 CTO65570:CTO65573 DDK65570:DDK65573 DNG65570:DNG65573 DXC65570:DXC65573 EGY65570:EGY65573 EQU65570:EQU65573 FAQ65570:FAQ65573 FKM65570:FKM65573 FUI65570:FUI65573 GEE65570:GEE65573 GOA65570:GOA65573 GXW65570:GXW65573 HHS65570:HHS65573 HRO65570:HRO65573 IBK65570:IBK65573 ILG65570:ILG65573 IVC65570:IVC65573 JEY65570:JEY65573 JOU65570:JOU65573 JYQ65570:JYQ65573 KIM65570:KIM65573 KSI65570:KSI65573 LCE65570:LCE65573 LMA65570:LMA65573 LVW65570:LVW65573 MFS65570:MFS65573 MPO65570:MPO65573 MZK65570:MZK65573 NJG65570:NJG65573 NTC65570:NTC65573 OCY65570:OCY65573 OMU65570:OMU65573 OWQ65570:OWQ65573 PGM65570:PGM65573 PQI65570:PQI65573 QAE65570:QAE65573 QKA65570:QKA65573 QTW65570:QTW65573 RDS65570:RDS65573 RNO65570:RNO65573 RXK65570:RXK65573 SHG65570:SHG65573 SRC65570:SRC65573 TAY65570:TAY65573 TKU65570:TKU65573 TUQ65570:TUQ65573 UEM65570:UEM65573 UOI65570:UOI65573 UYE65570:UYE65573 VIA65570:VIA65573 VRW65570:VRW65573 WBS65570:WBS65573 WLO65570:WLO65573 WVK65570:WVK65573 C131106:C131109 IY131106:IY131109 SU131106:SU131109 ACQ131106:ACQ131109 AMM131106:AMM131109 AWI131106:AWI131109 BGE131106:BGE131109 BQA131106:BQA131109 BZW131106:BZW131109 CJS131106:CJS131109 CTO131106:CTO131109 DDK131106:DDK131109 DNG131106:DNG131109 DXC131106:DXC131109 EGY131106:EGY131109 EQU131106:EQU131109 FAQ131106:FAQ131109 FKM131106:FKM131109 FUI131106:FUI131109 GEE131106:GEE131109 GOA131106:GOA131109 GXW131106:GXW131109 HHS131106:HHS131109 HRO131106:HRO131109 IBK131106:IBK131109 ILG131106:ILG131109 IVC131106:IVC131109 JEY131106:JEY131109 JOU131106:JOU131109 JYQ131106:JYQ131109 KIM131106:KIM131109 KSI131106:KSI131109 LCE131106:LCE131109 LMA131106:LMA131109 LVW131106:LVW131109 MFS131106:MFS131109 MPO131106:MPO131109 MZK131106:MZK131109 NJG131106:NJG131109 NTC131106:NTC131109 OCY131106:OCY131109 OMU131106:OMU131109 OWQ131106:OWQ131109 PGM131106:PGM131109 PQI131106:PQI131109 QAE131106:QAE131109 QKA131106:QKA131109 QTW131106:QTW131109 RDS131106:RDS131109 RNO131106:RNO131109 RXK131106:RXK131109 SHG131106:SHG131109 SRC131106:SRC131109 TAY131106:TAY131109 TKU131106:TKU131109 TUQ131106:TUQ131109 UEM131106:UEM131109 UOI131106:UOI131109 UYE131106:UYE131109 VIA131106:VIA131109 VRW131106:VRW131109 WBS131106:WBS131109 WLO131106:WLO131109 WVK131106:WVK131109 C196642:C196645 IY196642:IY196645 SU196642:SU196645 ACQ196642:ACQ196645 AMM196642:AMM196645 AWI196642:AWI196645 BGE196642:BGE196645 BQA196642:BQA196645 BZW196642:BZW196645 CJS196642:CJS196645 CTO196642:CTO196645 DDK196642:DDK196645 DNG196642:DNG196645 DXC196642:DXC196645 EGY196642:EGY196645 EQU196642:EQU196645 FAQ196642:FAQ196645 FKM196642:FKM196645 FUI196642:FUI196645 GEE196642:GEE196645 GOA196642:GOA196645 GXW196642:GXW196645 HHS196642:HHS196645 HRO196642:HRO196645 IBK196642:IBK196645 ILG196642:ILG196645 IVC196642:IVC196645 JEY196642:JEY196645 JOU196642:JOU196645 JYQ196642:JYQ196645 KIM196642:KIM196645 KSI196642:KSI196645 LCE196642:LCE196645 LMA196642:LMA196645 LVW196642:LVW196645 MFS196642:MFS196645 MPO196642:MPO196645 MZK196642:MZK196645 NJG196642:NJG196645 NTC196642:NTC196645 OCY196642:OCY196645 OMU196642:OMU196645 OWQ196642:OWQ196645 PGM196642:PGM196645 PQI196642:PQI196645 QAE196642:QAE196645 QKA196642:QKA196645 QTW196642:QTW196645 RDS196642:RDS196645 RNO196642:RNO196645 RXK196642:RXK196645 SHG196642:SHG196645 SRC196642:SRC196645 TAY196642:TAY196645 TKU196642:TKU196645 TUQ196642:TUQ196645 UEM196642:UEM196645 UOI196642:UOI196645 UYE196642:UYE196645 VIA196642:VIA196645 VRW196642:VRW196645 WBS196642:WBS196645 WLO196642:WLO196645 WVK196642:WVK196645 C262178:C262181 IY262178:IY262181 SU262178:SU262181 ACQ262178:ACQ262181 AMM262178:AMM262181 AWI262178:AWI262181 BGE262178:BGE262181 BQA262178:BQA262181 BZW262178:BZW262181 CJS262178:CJS262181 CTO262178:CTO262181 DDK262178:DDK262181 DNG262178:DNG262181 DXC262178:DXC262181 EGY262178:EGY262181 EQU262178:EQU262181 FAQ262178:FAQ262181 FKM262178:FKM262181 FUI262178:FUI262181 GEE262178:GEE262181 GOA262178:GOA262181 GXW262178:GXW262181 HHS262178:HHS262181 HRO262178:HRO262181 IBK262178:IBK262181 ILG262178:ILG262181 IVC262178:IVC262181 JEY262178:JEY262181 JOU262178:JOU262181 JYQ262178:JYQ262181 KIM262178:KIM262181 KSI262178:KSI262181 LCE262178:LCE262181 LMA262178:LMA262181 LVW262178:LVW262181 MFS262178:MFS262181 MPO262178:MPO262181 MZK262178:MZK262181 NJG262178:NJG262181 NTC262178:NTC262181 OCY262178:OCY262181 OMU262178:OMU262181 OWQ262178:OWQ262181 PGM262178:PGM262181 PQI262178:PQI262181 QAE262178:QAE262181 QKA262178:QKA262181 QTW262178:QTW262181 RDS262178:RDS262181 RNO262178:RNO262181 RXK262178:RXK262181 SHG262178:SHG262181 SRC262178:SRC262181 TAY262178:TAY262181 TKU262178:TKU262181 TUQ262178:TUQ262181 UEM262178:UEM262181 UOI262178:UOI262181 UYE262178:UYE262181 VIA262178:VIA262181 VRW262178:VRW262181 WBS262178:WBS262181 WLO262178:WLO262181 WVK262178:WVK262181 C327714:C327717 IY327714:IY327717 SU327714:SU327717 ACQ327714:ACQ327717 AMM327714:AMM327717 AWI327714:AWI327717 BGE327714:BGE327717 BQA327714:BQA327717 BZW327714:BZW327717 CJS327714:CJS327717 CTO327714:CTO327717 DDK327714:DDK327717 DNG327714:DNG327717 DXC327714:DXC327717 EGY327714:EGY327717 EQU327714:EQU327717 FAQ327714:FAQ327717 FKM327714:FKM327717 FUI327714:FUI327717 GEE327714:GEE327717 GOA327714:GOA327717 GXW327714:GXW327717 HHS327714:HHS327717 HRO327714:HRO327717 IBK327714:IBK327717 ILG327714:ILG327717 IVC327714:IVC327717 JEY327714:JEY327717 JOU327714:JOU327717 JYQ327714:JYQ327717 KIM327714:KIM327717 KSI327714:KSI327717 LCE327714:LCE327717 LMA327714:LMA327717 LVW327714:LVW327717 MFS327714:MFS327717 MPO327714:MPO327717 MZK327714:MZK327717 NJG327714:NJG327717 NTC327714:NTC327717 OCY327714:OCY327717 OMU327714:OMU327717 OWQ327714:OWQ327717 PGM327714:PGM327717 PQI327714:PQI327717 QAE327714:QAE327717 QKA327714:QKA327717 QTW327714:QTW327717 RDS327714:RDS327717 RNO327714:RNO327717 RXK327714:RXK327717 SHG327714:SHG327717 SRC327714:SRC327717 TAY327714:TAY327717 TKU327714:TKU327717 TUQ327714:TUQ327717 UEM327714:UEM327717 UOI327714:UOI327717 UYE327714:UYE327717 VIA327714:VIA327717 VRW327714:VRW327717 WBS327714:WBS327717 WLO327714:WLO327717 WVK327714:WVK327717 C393250:C393253 IY393250:IY393253 SU393250:SU393253 ACQ393250:ACQ393253 AMM393250:AMM393253 AWI393250:AWI393253 BGE393250:BGE393253 BQA393250:BQA393253 BZW393250:BZW393253 CJS393250:CJS393253 CTO393250:CTO393253 DDK393250:DDK393253 DNG393250:DNG393253 DXC393250:DXC393253 EGY393250:EGY393253 EQU393250:EQU393253 FAQ393250:FAQ393253 FKM393250:FKM393253 FUI393250:FUI393253 GEE393250:GEE393253 GOA393250:GOA393253 GXW393250:GXW393253 HHS393250:HHS393253 HRO393250:HRO393253 IBK393250:IBK393253 ILG393250:ILG393253 IVC393250:IVC393253 JEY393250:JEY393253 JOU393250:JOU393253 JYQ393250:JYQ393253 KIM393250:KIM393253 KSI393250:KSI393253 LCE393250:LCE393253 LMA393250:LMA393253 LVW393250:LVW393253 MFS393250:MFS393253 MPO393250:MPO393253 MZK393250:MZK393253 NJG393250:NJG393253 NTC393250:NTC393253 OCY393250:OCY393253 OMU393250:OMU393253 OWQ393250:OWQ393253 PGM393250:PGM393253 PQI393250:PQI393253 QAE393250:QAE393253 QKA393250:QKA393253 QTW393250:QTW393253 RDS393250:RDS393253 RNO393250:RNO393253 RXK393250:RXK393253 SHG393250:SHG393253 SRC393250:SRC393253 TAY393250:TAY393253 TKU393250:TKU393253 TUQ393250:TUQ393253 UEM393250:UEM393253 UOI393250:UOI393253 UYE393250:UYE393253 VIA393250:VIA393253 VRW393250:VRW393253 WBS393250:WBS393253 WLO393250:WLO393253 WVK393250:WVK393253 C458786:C458789 IY458786:IY458789 SU458786:SU458789 ACQ458786:ACQ458789 AMM458786:AMM458789 AWI458786:AWI458789 BGE458786:BGE458789 BQA458786:BQA458789 BZW458786:BZW458789 CJS458786:CJS458789 CTO458786:CTO458789 DDK458786:DDK458789 DNG458786:DNG458789 DXC458786:DXC458789 EGY458786:EGY458789 EQU458786:EQU458789 FAQ458786:FAQ458789 FKM458786:FKM458789 FUI458786:FUI458789 GEE458786:GEE458789 GOA458786:GOA458789 GXW458786:GXW458789 HHS458786:HHS458789 HRO458786:HRO458789 IBK458786:IBK458789 ILG458786:ILG458789 IVC458786:IVC458789 JEY458786:JEY458789 JOU458786:JOU458789 JYQ458786:JYQ458789 KIM458786:KIM458789 KSI458786:KSI458789 LCE458786:LCE458789 LMA458786:LMA458789 LVW458786:LVW458789 MFS458786:MFS458789 MPO458786:MPO458789 MZK458786:MZK458789 NJG458786:NJG458789 NTC458786:NTC458789 OCY458786:OCY458789 OMU458786:OMU458789 OWQ458786:OWQ458789 PGM458786:PGM458789 PQI458786:PQI458789 QAE458786:QAE458789 QKA458786:QKA458789 QTW458786:QTW458789 RDS458786:RDS458789 RNO458786:RNO458789 RXK458786:RXK458789 SHG458786:SHG458789 SRC458786:SRC458789 TAY458786:TAY458789 TKU458786:TKU458789 TUQ458786:TUQ458789 UEM458786:UEM458789 UOI458786:UOI458789 UYE458786:UYE458789 VIA458786:VIA458789 VRW458786:VRW458789 WBS458786:WBS458789 WLO458786:WLO458789 WVK458786:WVK458789 C524322:C524325 IY524322:IY524325 SU524322:SU524325 ACQ524322:ACQ524325 AMM524322:AMM524325 AWI524322:AWI524325 BGE524322:BGE524325 BQA524322:BQA524325 BZW524322:BZW524325 CJS524322:CJS524325 CTO524322:CTO524325 DDK524322:DDK524325 DNG524322:DNG524325 DXC524322:DXC524325 EGY524322:EGY524325 EQU524322:EQU524325 FAQ524322:FAQ524325 FKM524322:FKM524325 FUI524322:FUI524325 GEE524322:GEE524325 GOA524322:GOA524325 GXW524322:GXW524325 HHS524322:HHS524325 HRO524322:HRO524325 IBK524322:IBK524325 ILG524322:ILG524325 IVC524322:IVC524325 JEY524322:JEY524325 JOU524322:JOU524325 JYQ524322:JYQ524325 KIM524322:KIM524325 KSI524322:KSI524325 LCE524322:LCE524325 LMA524322:LMA524325 LVW524322:LVW524325 MFS524322:MFS524325 MPO524322:MPO524325 MZK524322:MZK524325 NJG524322:NJG524325 NTC524322:NTC524325 OCY524322:OCY524325 OMU524322:OMU524325 OWQ524322:OWQ524325 PGM524322:PGM524325 PQI524322:PQI524325 QAE524322:QAE524325 QKA524322:QKA524325 QTW524322:QTW524325 RDS524322:RDS524325 RNO524322:RNO524325 RXK524322:RXK524325 SHG524322:SHG524325 SRC524322:SRC524325 TAY524322:TAY524325 TKU524322:TKU524325 TUQ524322:TUQ524325 UEM524322:UEM524325 UOI524322:UOI524325 UYE524322:UYE524325 VIA524322:VIA524325 VRW524322:VRW524325 WBS524322:WBS524325 WLO524322:WLO524325 WVK524322:WVK524325 C589858:C589861 IY589858:IY589861 SU589858:SU589861 ACQ589858:ACQ589861 AMM589858:AMM589861 AWI589858:AWI589861 BGE589858:BGE589861 BQA589858:BQA589861 BZW589858:BZW589861 CJS589858:CJS589861 CTO589858:CTO589861 DDK589858:DDK589861 DNG589858:DNG589861 DXC589858:DXC589861 EGY589858:EGY589861 EQU589858:EQU589861 FAQ589858:FAQ589861 FKM589858:FKM589861 FUI589858:FUI589861 GEE589858:GEE589861 GOA589858:GOA589861 GXW589858:GXW589861 HHS589858:HHS589861 HRO589858:HRO589861 IBK589858:IBK589861 ILG589858:ILG589861 IVC589858:IVC589861 JEY589858:JEY589861 JOU589858:JOU589861 JYQ589858:JYQ589861 KIM589858:KIM589861 KSI589858:KSI589861 LCE589858:LCE589861 LMA589858:LMA589861 LVW589858:LVW589861 MFS589858:MFS589861 MPO589858:MPO589861 MZK589858:MZK589861 NJG589858:NJG589861 NTC589858:NTC589861 OCY589858:OCY589861 OMU589858:OMU589861 OWQ589858:OWQ589861 PGM589858:PGM589861 PQI589858:PQI589861 QAE589858:QAE589861 QKA589858:QKA589861 QTW589858:QTW589861 RDS589858:RDS589861 RNO589858:RNO589861 RXK589858:RXK589861 SHG589858:SHG589861 SRC589858:SRC589861 TAY589858:TAY589861 TKU589858:TKU589861 TUQ589858:TUQ589861 UEM589858:UEM589861 UOI589858:UOI589861 UYE589858:UYE589861 VIA589858:VIA589861 VRW589858:VRW589861 WBS589858:WBS589861 WLO589858:WLO589861 WVK589858:WVK589861 C655394:C655397 IY655394:IY655397 SU655394:SU655397 ACQ655394:ACQ655397 AMM655394:AMM655397 AWI655394:AWI655397 BGE655394:BGE655397 BQA655394:BQA655397 BZW655394:BZW655397 CJS655394:CJS655397 CTO655394:CTO655397 DDK655394:DDK655397 DNG655394:DNG655397 DXC655394:DXC655397 EGY655394:EGY655397 EQU655394:EQU655397 FAQ655394:FAQ655397 FKM655394:FKM655397 FUI655394:FUI655397 GEE655394:GEE655397 GOA655394:GOA655397 GXW655394:GXW655397 HHS655394:HHS655397 HRO655394:HRO655397 IBK655394:IBK655397 ILG655394:ILG655397 IVC655394:IVC655397 JEY655394:JEY655397 JOU655394:JOU655397 JYQ655394:JYQ655397 KIM655394:KIM655397 KSI655394:KSI655397 LCE655394:LCE655397 LMA655394:LMA655397 LVW655394:LVW655397 MFS655394:MFS655397 MPO655394:MPO655397 MZK655394:MZK655397 NJG655394:NJG655397 NTC655394:NTC655397 OCY655394:OCY655397 OMU655394:OMU655397 OWQ655394:OWQ655397 PGM655394:PGM655397 PQI655394:PQI655397 QAE655394:QAE655397 QKA655394:QKA655397 QTW655394:QTW655397 RDS655394:RDS655397 RNO655394:RNO655397 RXK655394:RXK655397 SHG655394:SHG655397 SRC655394:SRC655397 TAY655394:TAY655397 TKU655394:TKU655397 TUQ655394:TUQ655397 UEM655394:UEM655397 UOI655394:UOI655397 UYE655394:UYE655397 VIA655394:VIA655397 VRW655394:VRW655397 WBS655394:WBS655397 WLO655394:WLO655397 WVK655394:WVK655397 C720930:C720933 IY720930:IY720933 SU720930:SU720933 ACQ720930:ACQ720933 AMM720930:AMM720933 AWI720930:AWI720933 BGE720930:BGE720933 BQA720930:BQA720933 BZW720930:BZW720933 CJS720930:CJS720933 CTO720930:CTO720933 DDK720930:DDK720933 DNG720930:DNG720933 DXC720930:DXC720933 EGY720930:EGY720933 EQU720930:EQU720933 FAQ720930:FAQ720933 FKM720930:FKM720933 FUI720930:FUI720933 GEE720930:GEE720933 GOA720930:GOA720933 GXW720930:GXW720933 HHS720930:HHS720933 HRO720930:HRO720933 IBK720930:IBK720933 ILG720930:ILG720933 IVC720930:IVC720933 JEY720930:JEY720933 JOU720930:JOU720933 JYQ720930:JYQ720933 KIM720930:KIM720933 KSI720930:KSI720933 LCE720930:LCE720933 LMA720930:LMA720933 LVW720930:LVW720933 MFS720930:MFS720933 MPO720930:MPO720933 MZK720930:MZK720933 NJG720930:NJG720933 NTC720930:NTC720933 OCY720930:OCY720933 OMU720930:OMU720933 OWQ720930:OWQ720933 PGM720930:PGM720933 PQI720930:PQI720933 QAE720930:QAE720933 QKA720930:QKA720933 QTW720930:QTW720933 RDS720930:RDS720933 RNO720930:RNO720933 RXK720930:RXK720933 SHG720930:SHG720933 SRC720930:SRC720933 TAY720930:TAY720933 TKU720930:TKU720933 TUQ720930:TUQ720933 UEM720930:UEM720933 UOI720930:UOI720933 UYE720930:UYE720933 VIA720930:VIA720933 VRW720930:VRW720933 WBS720930:WBS720933 WLO720930:WLO720933 WVK720930:WVK720933 C786466:C786469 IY786466:IY786469 SU786466:SU786469 ACQ786466:ACQ786469 AMM786466:AMM786469 AWI786466:AWI786469 BGE786466:BGE786469 BQA786466:BQA786469 BZW786466:BZW786469 CJS786466:CJS786469 CTO786466:CTO786469 DDK786466:DDK786469 DNG786466:DNG786469 DXC786466:DXC786469 EGY786466:EGY786469 EQU786466:EQU786469 FAQ786466:FAQ786469 FKM786466:FKM786469 FUI786466:FUI786469 GEE786466:GEE786469 GOA786466:GOA786469 GXW786466:GXW786469 HHS786466:HHS786469 HRO786466:HRO786469 IBK786466:IBK786469 ILG786466:ILG786469 IVC786466:IVC786469 JEY786466:JEY786469 JOU786466:JOU786469 JYQ786466:JYQ786469 KIM786466:KIM786469 KSI786466:KSI786469 LCE786466:LCE786469 LMA786466:LMA786469 LVW786466:LVW786469 MFS786466:MFS786469 MPO786466:MPO786469 MZK786466:MZK786469 NJG786466:NJG786469 NTC786466:NTC786469 OCY786466:OCY786469 OMU786466:OMU786469 OWQ786466:OWQ786469 PGM786466:PGM786469 PQI786466:PQI786469 QAE786466:QAE786469 QKA786466:QKA786469 QTW786466:QTW786469 RDS786466:RDS786469 RNO786466:RNO786469 RXK786466:RXK786469 SHG786466:SHG786469 SRC786466:SRC786469 TAY786466:TAY786469 TKU786466:TKU786469 TUQ786466:TUQ786469 UEM786466:UEM786469 UOI786466:UOI786469 UYE786466:UYE786469 VIA786466:VIA786469 VRW786466:VRW786469 WBS786466:WBS786469 WLO786466:WLO786469 WVK786466:WVK786469 C852002:C852005 IY852002:IY852005 SU852002:SU852005 ACQ852002:ACQ852005 AMM852002:AMM852005 AWI852002:AWI852005 BGE852002:BGE852005 BQA852002:BQA852005 BZW852002:BZW852005 CJS852002:CJS852005 CTO852002:CTO852005 DDK852002:DDK852005 DNG852002:DNG852005 DXC852002:DXC852005 EGY852002:EGY852005 EQU852002:EQU852005 FAQ852002:FAQ852005 FKM852002:FKM852005 FUI852002:FUI852005 GEE852002:GEE852005 GOA852002:GOA852005 GXW852002:GXW852005 HHS852002:HHS852005 HRO852002:HRO852005 IBK852002:IBK852005 ILG852002:ILG852005 IVC852002:IVC852005 JEY852002:JEY852005 JOU852002:JOU852005 JYQ852002:JYQ852005 KIM852002:KIM852005 KSI852002:KSI852005 LCE852002:LCE852005 LMA852002:LMA852005 LVW852002:LVW852005 MFS852002:MFS852005 MPO852002:MPO852005 MZK852002:MZK852005 NJG852002:NJG852005 NTC852002:NTC852005 OCY852002:OCY852005 OMU852002:OMU852005 OWQ852002:OWQ852005 PGM852002:PGM852005 PQI852002:PQI852005 QAE852002:QAE852005 QKA852002:QKA852005 QTW852002:QTW852005 RDS852002:RDS852005 RNO852002:RNO852005 RXK852002:RXK852005 SHG852002:SHG852005 SRC852002:SRC852005 TAY852002:TAY852005 TKU852002:TKU852005 TUQ852002:TUQ852005 UEM852002:UEM852005 UOI852002:UOI852005 UYE852002:UYE852005 VIA852002:VIA852005 VRW852002:VRW852005 WBS852002:WBS852005 WLO852002:WLO852005 WVK852002:WVK852005 C917538:C917541 IY917538:IY917541 SU917538:SU917541 ACQ917538:ACQ917541 AMM917538:AMM917541 AWI917538:AWI917541 BGE917538:BGE917541 BQA917538:BQA917541 BZW917538:BZW917541 CJS917538:CJS917541 CTO917538:CTO917541 DDK917538:DDK917541 DNG917538:DNG917541 DXC917538:DXC917541 EGY917538:EGY917541 EQU917538:EQU917541 FAQ917538:FAQ917541 FKM917538:FKM917541 FUI917538:FUI917541 GEE917538:GEE917541 GOA917538:GOA917541 GXW917538:GXW917541 HHS917538:HHS917541 HRO917538:HRO917541 IBK917538:IBK917541 ILG917538:ILG917541 IVC917538:IVC917541 JEY917538:JEY917541 JOU917538:JOU917541 JYQ917538:JYQ917541 KIM917538:KIM917541 KSI917538:KSI917541 LCE917538:LCE917541 LMA917538:LMA917541 LVW917538:LVW917541 MFS917538:MFS917541 MPO917538:MPO917541 MZK917538:MZK917541 NJG917538:NJG917541 NTC917538:NTC917541 OCY917538:OCY917541 OMU917538:OMU917541 OWQ917538:OWQ917541 PGM917538:PGM917541 PQI917538:PQI917541 QAE917538:QAE917541 QKA917538:QKA917541 QTW917538:QTW917541 RDS917538:RDS917541 RNO917538:RNO917541 RXK917538:RXK917541 SHG917538:SHG917541 SRC917538:SRC917541 TAY917538:TAY917541 TKU917538:TKU917541 TUQ917538:TUQ917541 UEM917538:UEM917541 UOI917538:UOI917541 UYE917538:UYE917541 VIA917538:VIA917541 VRW917538:VRW917541 WBS917538:WBS917541 WLO917538:WLO917541 WVK917538:WVK917541 C983074:C983077 IY983074:IY983077 SU983074:SU983077 ACQ983074:ACQ983077 AMM983074:AMM983077 AWI983074:AWI983077 BGE983074:BGE983077 BQA983074:BQA983077 BZW983074:BZW983077 CJS983074:CJS983077 CTO983074:CTO983077 DDK983074:DDK983077 DNG983074:DNG983077 DXC983074:DXC983077 EGY983074:EGY983077 EQU983074:EQU983077 FAQ983074:FAQ983077 FKM983074:FKM983077 FUI983074:FUI983077 GEE983074:GEE983077 GOA983074:GOA983077 GXW983074:GXW983077 HHS983074:HHS983077 HRO983074:HRO983077 IBK983074:IBK983077 ILG983074:ILG983077 IVC983074:IVC983077 JEY983074:JEY983077 JOU983074:JOU983077 JYQ983074:JYQ983077 KIM983074:KIM983077 KSI983074:KSI983077 LCE983074:LCE983077 LMA983074:LMA983077 LVW983074:LVW983077 MFS983074:MFS983077 MPO983074:MPO983077 MZK983074:MZK983077 NJG983074:NJG983077 NTC983074:NTC983077 OCY983074:OCY983077 OMU983074:OMU983077 OWQ983074:OWQ983077 PGM983074:PGM983077 PQI983074:PQI983077 QAE983074:QAE983077 QKA983074:QKA983077 QTW983074:QTW983077 RDS983074:RDS983077 RNO983074:RNO983077 RXK983074:RXK983077 SHG983074:SHG983077 SRC983074:SRC983077 TAY983074:TAY983077 TKU983074:TKU983077 TUQ983074:TUQ983077 UEM983074:UEM983077 UOI983074:UOI983077 UYE983074:UYE983077 VIA983074:VIA983077 VRW983074:VRW983077 WBS983074:WBS983077 WLO983074:WLO983077 WVK983074:WVK983077 C28:D32 IY28:IZ32 SU28:SV32 ACQ28:ACR32 AMM28:AMN32 AWI28:AWJ32 BGE28:BGF32 BQA28:BQB32 BZW28:BZX32 CJS28:CJT32 CTO28:CTP32 DDK28:DDL32 DNG28:DNH32 DXC28:DXD32 EGY28:EGZ32 EQU28:EQV32 FAQ28:FAR32 FKM28:FKN32 FUI28:FUJ32 GEE28:GEF32 GOA28:GOB32 GXW28:GXX32 HHS28:HHT32 HRO28:HRP32 IBK28:IBL32 ILG28:ILH32 IVC28:IVD32 JEY28:JEZ32 JOU28:JOV32 JYQ28:JYR32 KIM28:KIN32 KSI28:KSJ32 LCE28:LCF32 LMA28:LMB32 LVW28:LVX32 MFS28:MFT32 MPO28:MPP32 MZK28:MZL32 NJG28:NJH32 NTC28:NTD32 OCY28:OCZ32 OMU28:OMV32 OWQ28:OWR32 PGM28:PGN32 PQI28:PQJ32 QAE28:QAF32 QKA28:QKB32 QTW28:QTX32 RDS28:RDT32 RNO28:RNP32 RXK28:RXL32 SHG28:SHH32 SRC28:SRD32 TAY28:TAZ32 TKU28:TKV32 TUQ28:TUR32 UEM28:UEN32 UOI28:UOJ32 UYE28:UYF32 VIA28:VIB32 VRW28:VRX32 WBS28:WBT32 WLO28:WLP32 WVK28:WVL32 C65564:D65568 IY65564:IZ65568 SU65564:SV65568 ACQ65564:ACR65568 AMM65564:AMN65568 AWI65564:AWJ65568 BGE65564:BGF65568 BQA65564:BQB65568 BZW65564:BZX65568 CJS65564:CJT65568 CTO65564:CTP65568 DDK65564:DDL65568 DNG65564:DNH65568 DXC65564:DXD65568 EGY65564:EGZ65568 EQU65564:EQV65568 FAQ65564:FAR65568 FKM65564:FKN65568 FUI65564:FUJ65568 GEE65564:GEF65568 GOA65564:GOB65568 GXW65564:GXX65568 HHS65564:HHT65568 HRO65564:HRP65568 IBK65564:IBL65568 ILG65564:ILH65568 IVC65564:IVD65568 JEY65564:JEZ65568 JOU65564:JOV65568 JYQ65564:JYR65568 KIM65564:KIN65568 KSI65564:KSJ65568 LCE65564:LCF65568 LMA65564:LMB65568 LVW65564:LVX65568 MFS65564:MFT65568 MPO65564:MPP65568 MZK65564:MZL65568 NJG65564:NJH65568 NTC65564:NTD65568 OCY65564:OCZ65568 OMU65564:OMV65568 OWQ65564:OWR65568 PGM65564:PGN65568 PQI65564:PQJ65568 QAE65564:QAF65568 QKA65564:QKB65568 QTW65564:QTX65568 RDS65564:RDT65568 RNO65564:RNP65568 RXK65564:RXL65568 SHG65564:SHH65568 SRC65564:SRD65568 TAY65564:TAZ65568 TKU65564:TKV65568 TUQ65564:TUR65568 UEM65564:UEN65568 UOI65564:UOJ65568 UYE65564:UYF65568 VIA65564:VIB65568 VRW65564:VRX65568 WBS65564:WBT65568 WLO65564:WLP65568 WVK65564:WVL65568 C131100:D131104 IY131100:IZ131104 SU131100:SV131104 ACQ131100:ACR131104 AMM131100:AMN131104 AWI131100:AWJ131104 BGE131100:BGF131104 BQA131100:BQB131104 BZW131100:BZX131104 CJS131100:CJT131104 CTO131100:CTP131104 DDK131100:DDL131104 DNG131100:DNH131104 DXC131100:DXD131104 EGY131100:EGZ131104 EQU131100:EQV131104 FAQ131100:FAR131104 FKM131100:FKN131104 FUI131100:FUJ131104 GEE131100:GEF131104 GOA131100:GOB131104 GXW131100:GXX131104 HHS131100:HHT131104 HRO131100:HRP131104 IBK131100:IBL131104 ILG131100:ILH131104 IVC131100:IVD131104 JEY131100:JEZ131104 JOU131100:JOV131104 JYQ131100:JYR131104 KIM131100:KIN131104 KSI131100:KSJ131104 LCE131100:LCF131104 LMA131100:LMB131104 LVW131100:LVX131104 MFS131100:MFT131104 MPO131100:MPP131104 MZK131100:MZL131104 NJG131100:NJH131104 NTC131100:NTD131104 OCY131100:OCZ131104 OMU131100:OMV131104 OWQ131100:OWR131104 PGM131100:PGN131104 PQI131100:PQJ131104 QAE131100:QAF131104 QKA131100:QKB131104 QTW131100:QTX131104 RDS131100:RDT131104 RNO131100:RNP131104 RXK131100:RXL131104 SHG131100:SHH131104 SRC131100:SRD131104 TAY131100:TAZ131104 TKU131100:TKV131104 TUQ131100:TUR131104 UEM131100:UEN131104 UOI131100:UOJ131104 UYE131100:UYF131104 VIA131100:VIB131104 VRW131100:VRX131104 WBS131100:WBT131104 WLO131100:WLP131104 WVK131100:WVL131104 C196636:D196640 IY196636:IZ196640 SU196636:SV196640 ACQ196636:ACR196640 AMM196636:AMN196640 AWI196636:AWJ196640 BGE196636:BGF196640 BQA196636:BQB196640 BZW196636:BZX196640 CJS196636:CJT196640 CTO196636:CTP196640 DDK196636:DDL196640 DNG196636:DNH196640 DXC196636:DXD196640 EGY196636:EGZ196640 EQU196636:EQV196640 FAQ196636:FAR196640 FKM196636:FKN196640 FUI196636:FUJ196640 GEE196636:GEF196640 GOA196636:GOB196640 GXW196636:GXX196640 HHS196636:HHT196640 HRO196636:HRP196640 IBK196636:IBL196640 ILG196636:ILH196640 IVC196636:IVD196640 JEY196636:JEZ196640 JOU196636:JOV196640 JYQ196636:JYR196640 KIM196636:KIN196640 KSI196636:KSJ196640 LCE196636:LCF196640 LMA196636:LMB196640 LVW196636:LVX196640 MFS196636:MFT196640 MPO196636:MPP196640 MZK196636:MZL196640 NJG196636:NJH196640 NTC196636:NTD196640 OCY196636:OCZ196640 OMU196636:OMV196640 OWQ196636:OWR196640 PGM196636:PGN196640 PQI196636:PQJ196640 QAE196636:QAF196640 QKA196636:QKB196640 QTW196636:QTX196640 RDS196636:RDT196640 RNO196636:RNP196640 RXK196636:RXL196640 SHG196636:SHH196640 SRC196636:SRD196640 TAY196636:TAZ196640 TKU196636:TKV196640 TUQ196636:TUR196640 UEM196636:UEN196640 UOI196636:UOJ196640 UYE196636:UYF196640 VIA196636:VIB196640 VRW196636:VRX196640 WBS196636:WBT196640 WLO196636:WLP196640 WVK196636:WVL196640 C262172:D262176 IY262172:IZ262176 SU262172:SV262176 ACQ262172:ACR262176 AMM262172:AMN262176 AWI262172:AWJ262176 BGE262172:BGF262176 BQA262172:BQB262176 BZW262172:BZX262176 CJS262172:CJT262176 CTO262172:CTP262176 DDK262172:DDL262176 DNG262172:DNH262176 DXC262172:DXD262176 EGY262172:EGZ262176 EQU262172:EQV262176 FAQ262172:FAR262176 FKM262172:FKN262176 FUI262172:FUJ262176 GEE262172:GEF262176 GOA262172:GOB262176 GXW262172:GXX262176 HHS262172:HHT262176 HRO262172:HRP262176 IBK262172:IBL262176 ILG262172:ILH262176 IVC262172:IVD262176 JEY262172:JEZ262176 JOU262172:JOV262176 JYQ262172:JYR262176 KIM262172:KIN262176 KSI262172:KSJ262176 LCE262172:LCF262176 LMA262172:LMB262176 LVW262172:LVX262176 MFS262172:MFT262176 MPO262172:MPP262176 MZK262172:MZL262176 NJG262172:NJH262176 NTC262172:NTD262176 OCY262172:OCZ262176 OMU262172:OMV262176 OWQ262172:OWR262176 PGM262172:PGN262176 PQI262172:PQJ262176 QAE262172:QAF262176 QKA262172:QKB262176 QTW262172:QTX262176 RDS262172:RDT262176 RNO262172:RNP262176 RXK262172:RXL262176 SHG262172:SHH262176 SRC262172:SRD262176 TAY262172:TAZ262176 TKU262172:TKV262176 TUQ262172:TUR262176 UEM262172:UEN262176 UOI262172:UOJ262176 UYE262172:UYF262176 VIA262172:VIB262176 VRW262172:VRX262176 WBS262172:WBT262176 WLO262172:WLP262176 WVK262172:WVL262176 C327708:D327712 IY327708:IZ327712 SU327708:SV327712 ACQ327708:ACR327712 AMM327708:AMN327712 AWI327708:AWJ327712 BGE327708:BGF327712 BQA327708:BQB327712 BZW327708:BZX327712 CJS327708:CJT327712 CTO327708:CTP327712 DDK327708:DDL327712 DNG327708:DNH327712 DXC327708:DXD327712 EGY327708:EGZ327712 EQU327708:EQV327712 FAQ327708:FAR327712 FKM327708:FKN327712 FUI327708:FUJ327712 GEE327708:GEF327712 GOA327708:GOB327712 GXW327708:GXX327712 HHS327708:HHT327712 HRO327708:HRP327712 IBK327708:IBL327712 ILG327708:ILH327712 IVC327708:IVD327712 JEY327708:JEZ327712 JOU327708:JOV327712 JYQ327708:JYR327712 KIM327708:KIN327712 KSI327708:KSJ327712 LCE327708:LCF327712 LMA327708:LMB327712 LVW327708:LVX327712 MFS327708:MFT327712 MPO327708:MPP327712 MZK327708:MZL327712 NJG327708:NJH327712 NTC327708:NTD327712 OCY327708:OCZ327712 OMU327708:OMV327712 OWQ327708:OWR327712 PGM327708:PGN327712 PQI327708:PQJ327712 QAE327708:QAF327712 QKA327708:QKB327712 QTW327708:QTX327712 RDS327708:RDT327712 RNO327708:RNP327712 RXK327708:RXL327712 SHG327708:SHH327712 SRC327708:SRD327712 TAY327708:TAZ327712 TKU327708:TKV327712 TUQ327708:TUR327712 UEM327708:UEN327712 UOI327708:UOJ327712 UYE327708:UYF327712 VIA327708:VIB327712 VRW327708:VRX327712 WBS327708:WBT327712 WLO327708:WLP327712 WVK327708:WVL327712 C393244:D393248 IY393244:IZ393248 SU393244:SV393248 ACQ393244:ACR393248 AMM393244:AMN393248 AWI393244:AWJ393248 BGE393244:BGF393248 BQA393244:BQB393248 BZW393244:BZX393248 CJS393244:CJT393248 CTO393244:CTP393248 DDK393244:DDL393248 DNG393244:DNH393248 DXC393244:DXD393248 EGY393244:EGZ393248 EQU393244:EQV393248 FAQ393244:FAR393248 FKM393244:FKN393248 FUI393244:FUJ393248 GEE393244:GEF393248 GOA393244:GOB393248 GXW393244:GXX393248 HHS393244:HHT393248 HRO393244:HRP393248 IBK393244:IBL393248 ILG393244:ILH393248 IVC393244:IVD393248 JEY393244:JEZ393248 JOU393244:JOV393248 JYQ393244:JYR393248 KIM393244:KIN393248 KSI393244:KSJ393248 LCE393244:LCF393248 LMA393244:LMB393248 LVW393244:LVX393248 MFS393244:MFT393248 MPO393244:MPP393248 MZK393244:MZL393248 NJG393244:NJH393248 NTC393244:NTD393248 OCY393244:OCZ393248 OMU393244:OMV393248 OWQ393244:OWR393248 PGM393244:PGN393248 PQI393244:PQJ393248 QAE393244:QAF393248 QKA393244:QKB393248 QTW393244:QTX393248 RDS393244:RDT393248 RNO393244:RNP393248 RXK393244:RXL393248 SHG393244:SHH393248 SRC393244:SRD393248 TAY393244:TAZ393248 TKU393244:TKV393248 TUQ393244:TUR393248 UEM393244:UEN393248 UOI393244:UOJ393248 UYE393244:UYF393248 VIA393244:VIB393248 VRW393244:VRX393248 WBS393244:WBT393248 WLO393244:WLP393248 WVK393244:WVL393248 C458780:D458784 IY458780:IZ458784 SU458780:SV458784 ACQ458780:ACR458784 AMM458780:AMN458784 AWI458780:AWJ458784 BGE458780:BGF458784 BQA458780:BQB458784 BZW458780:BZX458784 CJS458780:CJT458784 CTO458780:CTP458784 DDK458780:DDL458784 DNG458780:DNH458784 DXC458780:DXD458784 EGY458780:EGZ458784 EQU458780:EQV458784 FAQ458780:FAR458784 FKM458780:FKN458784 FUI458780:FUJ458784 GEE458780:GEF458784 GOA458780:GOB458784 GXW458780:GXX458784 HHS458780:HHT458784 HRO458780:HRP458784 IBK458780:IBL458784 ILG458780:ILH458784 IVC458780:IVD458784 JEY458780:JEZ458784 JOU458780:JOV458784 JYQ458780:JYR458784 KIM458780:KIN458784 KSI458780:KSJ458784 LCE458780:LCF458784 LMA458780:LMB458784 LVW458780:LVX458784 MFS458780:MFT458784 MPO458780:MPP458784 MZK458780:MZL458784 NJG458780:NJH458784 NTC458780:NTD458784 OCY458780:OCZ458784 OMU458780:OMV458784 OWQ458780:OWR458784 PGM458780:PGN458784 PQI458780:PQJ458784 QAE458780:QAF458784 QKA458780:QKB458784 QTW458780:QTX458784 RDS458780:RDT458784 RNO458780:RNP458784 RXK458780:RXL458784 SHG458780:SHH458784 SRC458780:SRD458784 TAY458780:TAZ458784 TKU458780:TKV458784 TUQ458780:TUR458784 UEM458780:UEN458784 UOI458780:UOJ458784 UYE458780:UYF458784 VIA458780:VIB458784 VRW458780:VRX458784 WBS458780:WBT458784 WLO458780:WLP458784 WVK458780:WVL458784 C524316:D524320 IY524316:IZ524320 SU524316:SV524320 ACQ524316:ACR524320 AMM524316:AMN524320 AWI524316:AWJ524320 BGE524316:BGF524320 BQA524316:BQB524320 BZW524316:BZX524320 CJS524316:CJT524320 CTO524316:CTP524320 DDK524316:DDL524320 DNG524316:DNH524320 DXC524316:DXD524320 EGY524316:EGZ524320 EQU524316:EQV524320 FAQ524316:FAR524320 FKM524316:FKN524320 FUI524316:FUJ524320 GEE524316:GEF524320 GOA524316:GOB524320 GXW524316:GXX524320 HHS524316:HHT524320 HRO524316:HRP524320 IBK524316:IBL524320 ILG524316:ILH524320 IVC524316:IVD524320 JEY524316:JEZ524320 JOU524316:JOV524320 JYQ524316:JYR524320 KIM524316:KIN524320 KSI524316:KSJ524320 LCE524316:LCF524320 LMA524316:LMB524320 LVW524316:LVX524320 MFS524316:MFT524320 MPO524316:MPP524320 MZK524316:MZL524320 NJG524316:NJH524320 NTC524316:NTD524320 OCY524316:OCZ524320 OMU524316:OMV524320 OWQ524316:OWR524320 PGM524316:PGN524320 PQI524316:PQJ524320 QAE524316:QAF524320 QKA524316:QKB524320 QTW524316:QTX524320 RDS524316:RDT524320 RNO524316:RNP524320 RXK524316:RXL524320 SHG524316:SHH524320 SRC524316:SRD524320 TAY524316:TAZ524320 TKU524316:TKV524320 TUQ524316:TUR524320 UEM524316:UEN524320 UOI524316:UOJ524320 UYE524316:UYF524320 VIA524316:VIB524320 VRW524316:VRX524320 WBS524316:WBT524320 WLO524316:WLP524320 WVK524316:WVL524320 C589852:D589856 IY589852:IZ589856 SU589852:SV589856 ACQ589852:ACR589856 AMM589852:AMN589856 AWI589852:AWJ589856 BGE589852:BGF589856 BQA589852:BQB589856 BZW589852:BZX589856 CJS589852:CJT589856 CTO589852:CTP589856 DDK589852:DDL589856 DNG589852:DNH589856 DXC589852:DXD589856 EGY589852:EGZ589856 EQU589852:EQV589856 FAQ589852:FAR589856 FKM589852:FKN589856 FUI589852:FUJ589856 GEE589852:GEF589856 GOA589852:GOB589856 GXW589852:GXX589856 HHS589852:HHT589856 HRO589852:HRP589856 IBK589852:IBL589856 ILG589852:ILH589856 IVC589852:IVD589856 JEY589852:JEZ589856 JOU589852:JOV589856 JYQ589852:JYR589856 KIM589852:KIN589856 KSI589852:KSJ589856 LCE589852:LCF589856 LMA589852:LMB589856 LVW589852:LVX589856 MFS589852:MFT589856 MPO589852:MPP589856 MZK589852:MZL589856 NJG589852:NJH589856 NTC589852:NTD589856 OCY589852:OCZ589856 OMU589852:OMV589856 OWQ589852:OWR589856 PGM589852:PGN589856 PQI589852:PQJ589856 QAE589852:QAF589856 QKA589852:QKB589856 QTW589852:QTX589856 RDS589852:RDT589856 RNO589852:RNP589856 RXK589852:RXL589856 SHG589852:SHH589856 SRC589852:SRD589856 TAY589852:TAZ589856 TKU589852:TKV589856 TUQ589852:TUR589856 UEM589852:UEN589856 UOI589852:UOJ589856 UYE589852:UYF589856 VIA589852:VIB589856 VRW589852:VRX589856 WBS589852:WBT589856 WLO589852:WLP589856 WVK589852:WVL589856 C655388:D655392 IY655388:IZ655392 SU655388:SV655392 ACQ655388:ACR655392 AMM655388:AMN655392 AWI655388:AWJ655392 BGE655388:BGF655392 BQA655388:BQB655392 BZW655388:BZX655392 CJS655388:CJT655392 CTO655388:CTP655392 DDK655388:DDL655392 DNG655388:DNH655392 DXC655388:DXD655392 EGY655388:EGZ655392 EQU655388:EQV655392 FAQ655388:FAR655392 FKM655388:FKN655392 FUI655388:FUJ655392 GEE655388:GEF655392 GOA655388:GOB655392 GXW655388:GXX655392 HHS655388:HHT655392 HRO655388:HRP655392 IBK655388:IBL655392 ILG655388:ILH655392 IVC655388:IVD655392 JEY655388:JEZ655392 JOU655388:JOV655392 JYQ655388:JYR655392 KIM655388:KIN655392 KSI655388:KSJ655392 LCE655388:LCF655392 LMA655388:LMB655392 LVW655388:LVX655392 MFS655388:MFT655392 MPO655388:MPP655392 MZK655388:MZL655392 NJG655388:NJH655392 NTC655388:NTD655392 OCY655388:OCZ655392 OMU655388:OMV655392 OWQ655388:OWR655392 PGM655388:PGN655392 PQI655388:PQJ655392 QAE655388:QAF655392 QKA655388:QKB655392 QTW655388:QTX655392 RDS655388:RDT655392 RNO655388:RNP655392 RXK655388:RXL655392 SHG655388:SHH655392 SRC655388:SRD655392 TAY655388:TAZ655392 TKU655388:TKV655392 TUQ655388:TUR655392 UEM655388:UEN655392 UOI655388:UOJ655392 UYE655388:UYF655392 VIA655388:VIB655392 VRW655388:VRX655392 WBS655388:WBT655392 WLO655388:WLP655392 WVK655388:WVL655392 C720924:D720928 IY720924:IZ720928 SU720924:SV720928 ACQ720924:ACR720928 AMM720924:AMN720928 AWI720924:AWJ720928 BGE720924:BGF720928 BQA720924:BQB720928 BZW720924:BZX720928 CJS720924:CJT720928 CTO720924:CTP720928 DDK720924:DDL720928 DNG720924:DNH720928 DXC720924:DXD720928 EGY720924:EGZ720928 EQU720924:EQV720928 FAQ720924:FAR720928 FKM720924:FKN720928 FUI720924:FUJ720928 GEE720924:GEF720928 GOA720924:GOB720928 GXW720924:GXX720928 HHS720924:HHT720928 HRO720924:HRP720928 IBK720924:IBL720928 ILG720924:ILH720928 IVC720924:IVD720928 JEY720924:JEZ720928 JOU720924:JOV720928 JYQ720924:JYR720928 KIM720924:KIN720928 KSI720924:KSJ720928 LCE720924:LCF720928 LMA720924:LMB720928 LVW720924:LVX720928 MFS720924:MFT720928 MPO720924:MPP720928 MZK720924:MZL720928 NJG720924:NJH720928 NTC720924:NTD720928 OCY720924:OCZ720928 OMU720924:OMV720928 OWQ720924:OWR720928 PGM720924:PGN720928 PQI720924:PQJ720928 QAE720924:QAF720928 QKA720924:QKB720928 QTW720924:QTX720928 RDS720924:RDT720928 RNO720924:RNP720928 RXK720924:RXL720928 SHG720924:SHH720928 SRC720924:SRD720928 TAY720924:TAZ720928 TKU720924:TKV720928 TUQ720924:TUR720928 UEM720924:UEN720928 UOI720924:UOJ720928 UYE720924:UYF720928 VIA720924:VIB720928 VRW720924:VRX720928 WBS720924:WBT720928 WLO720924:WLP720928 WVK720924:WVL720928 C786460:D786464 IY786460:IZ786464 SU786460:SV786464 ACQ786460:ACR786464 AMM786460:AMN786464 AWI786460:AWJ786464 BGE786460:BGF786464 BQA786460:BQB786464 BZW786460:BZX786464 CJS786460:CJT786464 CTO786460:CTP786464 DDK786460:DDL786464 DNG786460:DNH786464 DXC786460:DXD786464 EGY786460:EGZ786464 EQU786460:EQV786464 FAQ786460:FAR786464 FKM786460:FKN786464 FUI786460:FUJ786464 GEE786460:GEF786464 GOA786460:GOB786464 GXW786460:GXX786464 HHS786460:HHT786464 HRO786460:HRP786464 IBK786460:IBL786464 ILG786460:ILH786464 IVC786460:IVD786464 JEY786460:JEZ786464 JOU786460:JOV786464 JYQ786460:JYR786464 KIM786460:KIN786464 KSI786460:KSJ786464 LCE786460:LCF786464 LMA786460:LMB786464 LVW786460:LVX786464 MFS786460:MFT786464 MPO786460:MPP786464 MZK786460:MZL786464 NJG786460:NJH786464 NTC786460:NTD786464 OCY786460:OCZ786464 OMU786460:OMV786464 OWQ786460:OWR786464 PGM786460:PGN786464 PQI786460:PQJ786464 QAE786460:QAF786464 QKA786460:QKB786464 QTW786460:QTX786464 RDS786460:RDT786464 RNO786460:RNP786464 RXK786460:RXL786464 SHG786460:SHH786464 SRC786460:SRD786464 TAY786460:TAZ786464 TKU786460:TKV786464 TUQ786460:TUR786464 UEM786460:UEN786464 UOI786460:UOJ786464 UYE786460:UYF786464 VIA786460:VIB786464 VRW786460:VRX786464 WBS786460:WBT786464 WLO786460:WLP786464 WVK786460:WVL786464 C851996:D852000 IY851996:IZ852000 SU851996:SV852000 ACQ851996:ACR852000 AMM851996:AMN852000 AWI851996:AWJ852000 BGE851996:BGF852000 BQA851996:BQB852000 BZW851996:BZX852000 CJS851996:CJT852000 CTO851996:CTP852000 DDK851996:DDL852000 DNG851996:DNH852000 DXC851996:DXD852000 EGY851996:EGZ852000 EQU851996:EQV852000 FAQ851996:FAR852000 FKM851996:FKN852000 FUI851996:FUJ852000 GEE851996:GEF852000 GOA851996:GOB852000 GXW851996:GXX852000 HHS851996:HHT852000 HRO851996:HRP852000 IBK851996:IBL852000 ILG851996:ILH852000 IVC851996:IVD852000 JEY851996:JEZ852000 JOU851996:JOV852000 JYQ851996:JYR852000 KIM851996:KIN852000 KSI851996:KSJ852000 LCE851996:LCF852000 LMA851996:LMB852000 LVW851996:LVX852000 MFS851996:MFT852000 MPO851996:MPP852000 MZK851996:MZL852000 NJG851996:NJH852000 NTC851996:NTD852000 OCY851996:OCZ852000 OMU851996:OMV852000 OWQ851996:OWR852000 PGM851996:PGN852000 PQI851996:PQJ852000 QAE851996:QAF852000 QKA851996:QKB852000 QTW851996:QTX852000 RDS851996:RDT852000 RNO851996:RNP852000 RXK851996:RXL852000 SHG851996:SHH852000 SRC851996:SRD852000 TAY851996:TAZ852000 TKU851996:TKV852000 TUQ851996:TUR852000 UEM851996:UEN852000 UOI851996:UOJ852000 UYE851996:UYF852000 VIA851996:VIB852000 VRW851996:VRX852000 WBS851996:WBT852000 WLO851996:WLP852000 WVK851996:WVL852000 C917532:D917536 IY917532:IZ917536 SU917532:SV917536 ACQ917532:ACR917536 AMM917532:AMN917536 AWI917532:AWJ917536 BGE917532:BGF917536 BQA917532:BQB917536 BZW917532:BZX917536 CJS917532:CJT917536 CTO917532:CTP917536 DDK917532:DDL917536 DNG917532:DNH917536 DXC917532:DXD917536 EGY917532:EGZ917536 EQU917532:EQV917536 FAQ917532:FAR917536 FKM917532:FKN917536 FUI917532:FUJ917536 GEE917532:GEF917536 GOA917532:GOB917536 GXW917532:GXX917536 HHS917532:HHT917536 HRO917532:HRP917536 IBK917532:IBL917536 ILG917532:ILH917536 IVC917532:IVD917536 JEY917532:JEZ917536 JOU917532:JOV917536 JYQ917532:JYR917536 KIM917532:KIN917536 KSI917532:KSJ917536 LCE917532:LCF917536 LMA917532:LMB917536 LVW917532:LVX917536 MFS917532:MFT917536 MPO917532:MPP917536 MZK917532:MZL917536 NJG917532:NJH917536 NTC917532:NTD917536 OCY917532:OCZ917536 OMU917532:OMV917536 OWQ917532:OWR917536 PGM917532:PGN917536 PQI917532:PQJ917536 QAE917532:QAF917536 QKA917532:QKB917536 QTW917532:QTX917536 RDS917532:RDT917536 RNO917532:RNP917536 RXK917532:RXL917536 SHG917532:SHH917536 SRC917532:SRD917536 TAY917532:TAZ917536 TKU917532:TKV917536 TUQ917532:TUR917536 UEM917532:UEN917536 UOI917532:UOJ917536 UYE917532:UYF917536 VIA917532:VIB917536 VRW917532:VRX917536 WBS917532:WBT917536 WLO917532:WLP917536 WVK917532:WVL917536 C983068:D983072 IY983068:IZ983072 SU983068:SV983072 ACQ983068:ACR983072 AMM983068:AMN983072 AWI983068:AWJ983072 BGE983068:BGF983072 BQA983068:BQB983072 BZW983068:BZX983072 CJS983068:CJT983072 CTO983068:CTP983072 DDK983068:DDL983072 DNG983068:DNH983072 DXC983068:DXD983072 EGY983068:EGZ983072 EQU983068:EQV983072 FAQ983068:FAR983072 FKM983068:FKN983072 FUI983068:FUJ983072 GEE983068:GEF983072 GOA983068:GOB983072 GXW983068:GXX983072 HHS983068:HHT983072 HRO983068:HRP983072 IBK983068:IBL983072 ILG983068:ILH983072 IVC983068:IVD983072 JEY983068:JEZ983072 JOU983068:JOV983072 JYQ983068:JYR983072 KIM983068:KIN983072 KSI983068:KSJ983072 LCE983068:LCF983072 LMA983068:LMB983072 LVW983068:LVX983072 MFS983068:MFT983072 MPO983068:MPP983072 MZK983068:MZL983072 NJG983068:NJH983072 NTC983068:NTD983072 OCY983068:OCZ983072 OMU983068:OMV983072 OWQ983068:OWR983072 PGM983068:PGN983072 PQI983068:PQJ983072 QAE983068:QAF983072 QKA983068:QKB983072 QTW983068:QTX983072 RDS983068:RDT983072 RNO983068:RNP983072 RXK983068:RXL983072 SHG983068:SHH983072 SRC983068:SRD983072 TAY983068:TAZ983072 TKU983068:TKV983072 TUQ983068:TUR983072 UEM983068:UEN983072 UOI983068:UOJ983072 UYE983068:UYF983072 VIA983068:VIB983072 VRW983068:VRX983072 WBS983068:WBT983072 WLO983068:WLP983072 WVK983068:WVL983072" xr:uid="{25D9F32B-C3E5-41A7-999B-69ABF675B121}">
      <formula1>"■,□"</formula1>
    </dataValidation>
  </dataValidations>
  <printOptions horizontalCentered="1"/>
  <pageMargins left="0.16" right="0.16" top="0.17" bottom="0.16" header="0.3" footer="0.3"/>
  <pageSetup paperSize="9" scale="4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K65556:P65556 JG65556:JL65556 TC65556:TH65556 ACY65556:ADD65556 AMU65556:AMZ65556 AWQ65556:AWV65556 BGM65556:BGR65556 BQI65556:BQN65556 CAE65556:CAJ65556 CKA65556:CKF65556 CTW65556:CUB65556 DDS65556:DDX65556 DNO65556:DNT65556 DXK65556:DXP65556 EHG65556:EHL65556 ERC65556:ERH65556 FAY65556:FBD65556 FKU65556:FKZ65556 FUQ65556:FUV65556 GEM65556:GER65556 GOI65556:GON65556 GYE65556:GYJ65556 HIA65556:HIF65556 HRW65556:HSB65556 IBS65556:IBX65556 ILO65556:ILT65556 IVK65556:IVP65556 JFG65556:JFL65556 JPC65556:JPH65556 JYY65556:JZD65556 KIU65556:KIZ65556 KSQ65556:KSV65556 LCM65556:LCR65556 LMI65556:LMN65556 LWE65556:LWJ65556 MGA65556:MGF65556 MPW65556:MQB65556 MZS65556:MZX65556 NJO65556:NJT65556 NTK65556:NTP65556 ODG65556:ODL65556 ONC65556:ONH65556 OWY65556:OXD65556 PGU65556:PGZ65556 PQQ65556:PQV65556 QAM65556:QAR65556 QKI65556:QKN65556 QUE65556:QUJ65556 REA65556:REF65556 RNW65556:ROB65556 RXS65556:RXX65556 SHO65556:SHT65556 SRK65556:SRP65556 TBG65556:TBL65556 TLC65556:TLH65556 TUY65556:TVD65556 UEU65556:UEZ65556 UOQ65556:UOV65556 UYM65556:UYR65556 VII65556:VIN65556 VSE65556:VSJ65556 WCA65556:WCF65556 WLW65556:WMB65556 WVS65556:WVX65556 K131092:P131092 JG131092:JL131092 TC131092:TH131092 ACY131092:ADD131092 AMU131092:AMZ131092 AWQ131092:AWV131092 BGM131092:BGR131092 BQI131092:BQN131092 CAE131092:CAJ131092 CKA131092:CKF131092 CTW131092:CUB131092 DDS131092:DDX131092 DNO131092:DNT131092 DXK131092:DXP131092 EHG131092:EHL131092 ERC131092:ERH131092 FAY131092:FBD131092 FKU131092:FKZ131092 FUQ131092:FUV131092 GEM131092:GER131092 GOI131092:GON131092 GYE131092:GYJ131092 HIA131092:HIF131092 HRW131092:HSB131092 IBS131092:IBX131092 ILO131092:ILT131092 IVK131092:IVP131092 JFG131092:JFL131092 JPC131092:JPH131092 JYY131092:JZD131092 KIU131092:KIZ131092 KSQ131092:KSV131092 LCM131092:LCR131092 LMI131092:LMN131092 LWE131092:LWJ131092 MGA131092:MGF131092 MPW131092:MQB131092 MZS131092:MZX131092 NJO131092:NJT131092 NTK131092:NTP131092 ODG131092:ODL131092 ONC131092:ONH131092 OWY131092:OXD131092 PGU131092:PGZ131092 PQQ131092:PQV131092 QAM131092:QAR131092 QKI131092:QKN131092 QUE131092:QUJ131092 REA131092:REF131092 RNW131092:ROB131092 RXS131092:RXX131092 SHO131092:SHT131092 SRK131092:SRP131092 TBG131092:TBL131092 TLC131092:TLH131092 TUY131092:TVD131092 UEU131092:UEZ131092 UOQ131092:UOV131092 UYM131092:UYR131092 VII131092:VIN131092 VSE131092:VSJ131092 WCA131092:WCF131092 WLW131092:WMB131092 WVS131092:WVX131092 K196628:P196628 JG196628:JL196628 TC196628:TH196628 ACY196628:ADD196628 AMU196628:AMZ196628 AWQ196628:AWV196628 BGM196628:BGR196628 BQI196628:BQN196628 CAE196628:CAJ196628 CKA196628:CKF196628 CTW196628:CUB196628 DDS196628:DDX196628 DNO196628:DNT196628 DXK196628:DXP196628 EHG196628:EHL196628 ERC196628:ERH196628 FAY196628:FBD196628 FKU196628:FKZ196628 FUQ196628:FUV196628 GEM196628:GER196628 GOI196628:GON196628 GYE196628:GYJ196628 HIA196628:HIF196628 HRW196628:HSB196628 IBS196628:IBX196628 ILO196628:ILT196628 IVK196628:IVP196628 JFG196628:JFL196628 JPC196628:JPH196628 JYY196628:JZD196628 KIU196628:KIZ196628 KSQ196628:KSV196628 LCM196628:LCR196628 LMI196628:LMN196628 LWE196628:LWJ196628 MGA196628:MGF196628 MPW196628:MQB196628 MZS196628:MZX196628 NJO196628:NJT196628 NTK196628:NTP196628 ODG196628:ODL196628 ONC196628:ONH196628 OWY196628:OXD196628 PGU196628:PGZ196628 PQQ196628:PQV196628 QAM196628:QAR196628 QKI196628:QKN196628 QUE196628:QUJ196628 REA196628:REF196628 RNW196628:ROB196628 RXS196628:RXX196628 SHO196628:SHT196628 SRK196628:SRP196628 TBG196628:TBL196628 TLC196628:TLH196628 TUY196628:TVD196628 UEU196628:UEZ196628 UOQ196628:UOV196628 UYM196628:UYR196628 VII196628:VIN196628 VSE196628:VSJ196628 WCA196628:WCF196628 WLW196628:WMB196628 WVS196628:WVX196628 K262164:P262164 JG262164:JL262164 TC262164:TH262164 ACY262164:ADD262164 AMU262164:AMZ262164 AWQ262164:AWV262164 BGM262164:BGR262164 BQI262164:BQN262164 CAE262164:CAJ262164 CKA262164:CKF262164 CTW262164:CUB262164 DDS262164:DDX262164 DNO262164:DNT262164 DXK262164:DXP262164 EHG262164:EHL262164 ERC262164:ERH262164 FAY262164:FBD262164 FKU262164:FKZ262164 FUQ262164:FUV262164 GEM262164:GER262164 GOI262164:GON262164 GYE262164:GYJ262164 HIA262164:HIF262164 HRW262164:HSB262164 IBS262164:IBX262164 ILO262164:ILT262164 IVK262164:IVP262164 JFG262164:JFL262164 JPC262164:JPH262164 JYY262164:JZD262164 KIU262164:KIZ262164 KSQ262164:KSV262164 LCM262164:LCR262164 LMI262164:LMN262164 LWE262164:LWJ262164 MGA262164:MGF262164 MPW262164:MQB262164 MZS262164:MZX262164 NJO262164:NJT262164 NTK262164:NTP262164 ODG262164:ODL262164 ONC262164:ONH262164 OWY262164:OXD262164 PGU262164:PGZ262164 PQQ262164:PQV262164 QAM262164:QAR262164 QKI262164:QKN262164 QUE262164:QUJ262164 REA262164:REF262164 RNW262164:ROB262164 RXS262164:RXX262164 SHO262164:SHT262164 SRK262164:SRP262164 TBG262164:TBL262164 TLC262164:TLH262164 TUY262164:TVD262164 UEU262164:UEZ262164 UOQ262164:UOV262164 UYM262164:UYR262164 VII262164:VIN262164 VSE262164:VSJ262164 WCA262164:WCF262164 WLW262164:WMB262164 WVS262164:WVX262164 K327700:P327700 JG327700:JL327700 TC327700:TH327700 ACY327700:ADD327700 AMU327700:AMZ327700 AWQ327700:AWV327700 BGM327700:BGR327700 BQI327700:BQN327700 CAE327700:CAJ327700 CKA327700:CKF327700 CTW327700:CUB327700 DDS327700:DDX327700 DNO327700:DNT327700 DXK327700:DXP327700 EHG327700:EHL327700 ERC327700:ERH327700 FAY327700:FBD327700 FKU327700:FKZ327700 FUQ327700:FUV327700 GEM327700:GER327700 GOI327700:GON327700 GYE327700:GYJ327700 HIA327700:HIF327700 HRW327700:HSB327700 IBS327700:IBX327700 ILO327700:ILT327700 IVK327700:IVP327700 JFG327700:JFL327700 JPC327700:JPH327700 JYY327700:JZD327700 KIU327700:KIZ327700 KSQ327700:KSV327700 LCM327700:LCR327700 LMI327700:LMN327700 LWE327700:LWJ327700 MGA327700:MGF327700 MPW327700:MQB327700 MZS327700:MZX327700 NJO327700:NJT327700 NTK327700:NTP327700 ODG327700:ODL327700 ONC327700:ONH327700 OWY327700:OXD327700 PGU327700:PGZ327700 PQQ327700:PQV327700 QAM327700:QAR327700 QKI327700:QKN327700 QUE327700:QUJ327700 REA327700:REF327700 RNW327700:ROB327700 RXS327700:RXX327700 SHO327700:SHT327700 SRK327700:SRP327700 TBG327700:TBL327700 TLC327700:TLH327700 TUY327700:TVD327700 UEU327700:UEZ327700 UOQ327700:UOV327700 UYM327700:UYR327700 VII327700:VIN327700 VSE327700:VSJ327700 WCA327700:WCF327700 WLW327700:WMB327700 WVS327700:WVX327700 K393236:P393236 JG393236:JL393236 TC393236:TH393236 ACY393236:ADD393236 AMU393236:AMZ393236 AWQ393236:AWV393236 BGM393236:BGR393236 BQI393236:BQN393236 CAE393236:CAJ393236 CKA393236:CKF393236 CTW393236:CUB393236 DDS393236:DDX393236 DNO393236:DNT393236 DXK393236:DXP393236 EHG393236:EHL393236 ERC393236:ERH393236 FAY393236:FBD393236 FKU393236:FKZ393236 FUQ393236:FUV393236 GEM393236:GER393236 GOI393236:GON393236 GYE393236:GYJ393236 HIA393236:HIF393236 HRW393236:HSB393236 IBS393236:IBX393236 ILO393236:ILT393236 IVK393236:IVP393236 JFG393236:JFL393236 JPC393236:JPH393236 JYY393236:JZD393236 KIU393236:KIZ393236 KSQ393236:KSV393236 LCM393236:LCR393236 LMI393236:LMN393236 LWE393236:LWJ393236 MGA393236:MGF393236 MPW393236:MQB393236 MZS393236:MZX393236 NJO393236:NJT393236 NTK393236:NTP393236 ODG393236:ODL393236 ONC393236:ONH393236 OWY393236:OXD393236 PGU393236:PGZ393236 PQQ393236:PQV393236 QAM393236:QAR393236 QKI393236:QKN393236 QUE393236:QUJ393236 REA393236:REF393236 RNW393236:ROB393236 RXS393236:RXX393236 SHO393236:SHT393236 SRK393236:SRP393236 TBG393236:TBL393236 TLC393236:TLH393236 TUY393236:TVD393236 UEU393236:UEZ393236 UOQ393236:UOV393236 UYM393236:UYR393236 VII393236:VIN393236 VSE393236:VSJ393236 WCA393236:WCF393236 WLW393236:WMB393236 WVS393236:WVX393236 K458772:P458772 JG458772:JL458772 TC458772:TH458772 ACY458772:ADD458772 AMU458772:AMZ458772 AWQ458772:AWV458772 BGM458772:BGR458772 BQI458772:BQN458772 CAE458772:CAJ458772 CKA458772:CKF458772 CTW458772:CUB458772 DDS458772:DDX458772 DNO458772:DNT458772 DXK458772:DXP458772 EHG458772:EHL458772 ERC458772:ERH458772 FAY458772:FBD458772 FKU458772:FKZ458772 FUQ458772:FUV458772 GEM458772:GER458772 GOI458772:GON458772 GYE458772:GYJ458772 HIA458772:HIF458772 HRW458772:HSB458772 IBS458772:IBX458772 ILO458772:ILT458772 IVK458772:IVP458772 JFG458772:JFL458772 JPC458772:JPH458772 JYY458772:JZD458772 KIU458772:KIZ458772 KSQ458772:KSV458772 LCM458772:LCR458772 LMI458772:LMN458772 LWE458772:LWJ458772 MGA458772:MGF458772 MPW458772:MQB458772 MZS458772:MZX458772 NJO458772:NJT458772 NTK458772:NTP458772 ODG458772:ODL458772 ONC458772:ONH458772 OWY458772:OXD458772 PGU458772:PGZ458772 PQQ458772:PQV458772 QAM458772:QAR458772 QKI458772:QKN458772 QUE458772:QUJ458772 REA458772:REF458772 RNW458772:ROB458772 RXS458772:RXX458772 SHO458772:SHT458772 SRK458772:SRP458772 TBG458772:TBL458772 TLC458772:TLH458772 TUY458772:TVD458772 UEU458772:UEZ458772 UOQ458772:UOV458772 UYM458772:UYR458772 VII458772:VIN458772 VSE458772:VSJ458772 WCA458772:WCF458772 WLW458772:WMB458772 WVS458772:WVX458772 K524308:P524308 JG524308:JL524308 TC524308:TH524308 ACY524308:ADD524308 AMU524308:AMZ524308 AWQ524308:AWV524308 BGM524308:BGR524308 BQI524308:BQN524308 CAE524308:CAJ524308 CKA524308:CKF524308 CTW524308:CUB524308 DDS524308:DDX524308 DNO524308:DNT524308 DXK524308:DXP524308 EHG524308:EHL524308 ERC524308:ERH524308 FAY524308:FBD524308 FKU524308:FKZ524308 FUQ524308:FUV524308 GEM524308:GER524308 GOI524308:GON524308 GYE524308:GYJ524308 HIA524308:HIF524308 HRW524308:HSB524308 IBS524308:IBX524308 ILO524308:ILT524308 IVK524308:IVP524308 JFG524308:JFL524308 JPC524308:JPH524308 JYY524308:JZD524308 KIU524308:KIZ524308 KSQ524308:KSV524308 LCM524308:LCR524308 LMI524308:LMN524308 LWE524308:LWJ524308 MGA524308:MGF524308 MPW524308:MQB524308 MZS524308:MZX524308 NJO524308:NJT524308 NTK524308:NTP524308 ODG524308:ODL524308 ONC524308:ONH524308 OWY524308:OXD524308 PGU524308:PGZ524308 PQQ524308:PQV524308 QAM524308:QAR524308 QKI524308:QKN524308 QUE524308:QUJ524308 REA524308:REF524308 RNW524308:ROB524308 RXS524308:RXX524308 SHO524308:SHT524308 SRK524308:SRP524308 TBG524308:TBL524308 TLC524308:TLH524308 TUY524308:TVD524308 UEU524308:UEZ524308 UOQ524308:UOV524308 UYM524308:UYR524308 VII524308:VIN524308 VSE524308:VSJ524308 WCA524308:WCF524308 WLW524308:WMB524308 WVS524308:WVX524308 K589844:P589844 JG589844:JL589844 TC589844:TH589844 ACY589844:ADD589844 AMU589844:AMZ589844 AWQ589844:AWV589844 BGM589844:BGR589844 BQI589844:BQN589844 CAE589844:CAJ589844 CKA589844:CKF589844 CTW589844:CUB589844 DDS589844:DDX589844 DNO589844:DNT589844 DXK589844:DXP589844 EHG589844:EHL589844 ERC589844:ERH589844 FAY589844:FBD589844 FKU589844:FKZ589844 FUQ589844:FUV589844 GEM589844:GER589844 GOI589844:GON589844 GYE589844:GYJ589844 HIA589844:HIF589844 HRW589844:HSB589844 IBS589844:IBX589844 ILO589844:ILT589844 IVK589844:IVP589844 JFG589844:JFL589844 JPC589844:JPH589844 JYY589844:JZD589844 KIU589844:KIZ589844 KSQ589844:KSV589844 LCM589844:LCR589844 LMI589844:LMN589844 LWE589844:LWJ589844 MGA589844:MGF589844 MPW589844:MQB589844 MZS589844:MZX589844 NJO589844:NJT589844 NTK589844:NTP589844 ODG589844:ODL589844 ONC589844:ONH589844 OWY589844:OXD589844 PGU589844:PGZ589844 PQQ589844:PQV589844 QAM589844:QAR589844 QKI589844:QKN589844 QUE589844:QUJ589844 REA589844:REF589844 RNW589844:ROB589844 RXS589844:RXX589844 SHO589844:SHT589844 SRK589844:SRP589844 TBG589844:TBL589844 TLC589844:TLH589844 TUY589844:TVD589844 UEU589844:UEZ589844 UOQ589844:UOV589844 UYM589844:UYR589844 VII589844:VIN589844 VSE589844:VSJ589844 WCA589844:WCF589844 WLW589844:WMB589844 WVS589844:WVX589844 K655380:P655380 JG655380:JL655380 TC655380:TH655380 ACY655380:ADD655380 AMU655380:AMZ655380 AWQ655380:AWV655380 BGM655380:BGR655380 BQI655380:BQN655380 CAE655380:CAJ655380 CKA655380:CKF655380 CTW655380:CUB655380 DDS655380:DDX655380 DNO655380:DNT655380 DXK655380:DXP655380 EHG655380:EHL655380 ERC655380:ERH655380 FAY655380:FBD655380 FKU655380:FKZ655380 FUQ655380:FUV655380 GEM655380:GER655380 GOI655380:GON655380 GYE655380:GYJ655380 HIA655380:HIF655380 HRW655380:HSB655380 IBS655380:IBX655380 ILO655380:ILT655380 IVK655380:IVP655380 JFG655380:JFL655380 JPC655380:JPH655380 JYY655380:JZD655380 KIU655380:KIZ655380 KSQ655380:KSV655380 LCM655380:LCR655380 LMI655380:LMN655380 LWE655380:LWJ655380 MGA655380:MGF655380 MPW655380:MQB655380 MZS655380:MZX655380 NJO655380:NJT655380 NTK655380:NTP655380 ODG655380:ODL655380 ONC655380:ONH655380 OWY655380:OXD655380 PGU655380:PGZ655380 PQQ655380:PQV655380 QAM655380:QAR655380 QKI655380:QKN655380 QUE655380:QUJ655380 REA655380:REF655380 RNW655380:ROB655380 RXS655380:RXX655380 SHO655380:SHT655380 SRK655380:SRP655380 TBG655380:TBL655380 TLC655380:TLH655380 TUY655380:TVD655380 UEU655380:UEZ655380 UOQ655380:UOV655380 UYM655380:UYR655380 VII655380:VIN655380 VSE655380:VSJ655380 WCA655380:WCF655380 WLW655380:WMB655380 WVS655380:WVX655380 K720916:P720916 JG720916:JL720916 TC720916:TH720916 ACY720916:ADD720916 AMU720916:AMZ720916 AWQ720916:AWV720916 BGM720916:BGR720916 BQI720916:BQN720916 CAE720916:CAJ720916 CKA720916:CKF720916 CTW720916:CUB720916 DDS720916:DDX720916 DNO720916:DNT720916 DXK720916:DXP720916 EHG720916:EHL720916 ERC720916:ERH720916 FAY720916:FBD720916 FKU720916:FKZ720916 FUQ720916:FUV720916 GEM720916:GER720916 GOI720916:GON720916 GYE720916:GYJ720916 HIA720916:HIF720916 HRW720916:HSB720916 IBS720916:IBX720916 ILO720916:ILT720916 IVK720916:IVP720916 JFG720916:JFL720916 JPC720916:JPH720916 JYY720916:JZD720916 KIU720916:KIZ720916 KSQ720916:KSV720916 LCM720916:LCR720916 LMI720916:LMN720916 LWE720916:LWJ720916 MGA720916:MGF720916 MPW720916:MQB720916 MZS720916:MZX720916 NJO720916:NJT720916 NTK720916:NTP720916 ODG720916:ODL720916 ONC720916:ONH720916 OWY720916:OXD720916 PGU720916:PGZ720916 PQQ720916:PQV720916 QAM720916:QAR720916 QKI720916:QKN720916 QUE720916:QUJ720916 REA720916:REF720916 RNW720916:ROB720916 RXS720916:RXX720916 SHO720916:SHT720916 SRK720916:SRP720916 TBG720916:TBL720916 TLC720916:TLH720916 TUY720916:TVD720916 UEU720916:UEZ720916 UOQ720916:UOV720916 UYM720916:UYR720916 VII720916:VIN720916 VSE720916:VSJ720916 WCA720916:WCF720916 WLW720916:WMB720916 WVS720916:WVX720916 K786452:P786452 JG786452:JL786452 TC786452:TH786452 ACY786452:ADD786452 AMU786452:AMZ786452 AWQ786452:AWV786452 BGM786452:BGR786452 BQI786452:BQN786452 CAE786452:CAJ786452 CKA786452:CKF786452 CTW786452:CUB786452 DDS786452:DDX786452 DNO786452:DNT786452 DXK786452:DXP786452 EHG786452:EHL786452 ERC786452:ERH786452 FAY786452:FBD786452 FKU786452:FKZ786452 FUQ786452:FUV786452 GEM786452:GER786452 GOI786452:GON786452 GYE786452:GYJ786452 HIA786452:HIF786452 HRW786452:HSB786452 IBS786452:IBX786452 ILO786452:ILT786452 IVK786452:IVP786452 JFG786452:JFL786452 JPC786452:JPH786452 JYY786452:JZD786452 KIU786452:KIZ786452 KSQ786452:KSV786452 LCM786452:LCR786452 LMI786452:LMN786452 LWE786452:LWJ786452 MGA786452:MGF786452 MPW786452:MQB786452 MZS786452:MZX786452 NJO786452:NJT786452 NTK786452:NTP786452 ODG786452:ODL786452 ONC786452:ONH786452 OWY786452:OXD786452 PGU786452:PGZ786452 PQQ786452:PQV786452 QAM786452:QAR786452 QKI786452:QKN786452 QUE786452:QUJ786452 REA786452:REF786452 RNW786452:ROB786452 RXS786452:RXX786452 SHO786452:SHT786452 SRK786452:SRP786452 TBG786452:TBL786452 TLC786452:TLH786452 TUY786452:TVD786452 UEU786452:UEZ786452 UOQ786452:UOV786452 UYM786452:UYR786452 VII786452:VIN786452 VSE786452:VSJ786452 WCA786452:WCF786452 WLW786452:WMB786452 WVS786452:WVX786452 K851988:P851988 JG851988:JL851988 TC851988:TH851988 ACY851988:ADD851988 AMU851988:AMZ851988 AWQ851988:AWV851988 BGM851988:BGR851988 BQI851988:BQN851988 CAE851988:CAJ851988 CKA851988:CKF851988 CTW851988:CUB851988 DDS851988:DDX851988 DNO851988:DNT851988 DXK851988:DXP851988 EHG851988:EHL851988 ERC851988:ERH851988 FAY851988:FBD851988 FKU851988:FKZ851988 FUQ851988:FUV851988 GEM851988:GER851988 GOI851988:GON851988 GYE851988:GYJ851988 HIA851988:HIF851988 HRW851988:HSB851988 IBS851988:IBX851988 ILO851988:ILT851988 IVK851988:IVP851988 JFG851988:JFL851988 JPC851988:JPH851988 JYY851988:JZD851988 KIU851988:KIZ851988 KSQ851988:KSV851988 LCM851988:LCR851988 LMI851988:LMN851988 LWE851988:LWJ851988 MGA851988:MGF851988 MPW851988:MQB851988 MZS851988:MZX851988 NJO851988:NJT851988 NTK851988:NTP851988 ODG851988:ODL851988 ONC851988:ONH851988 OWY851988:OXD851988 PGU851988:PGZ851988 PQQ851988:PQV851988 QAM851988:QAR851988 QKI851988:QKN851988 QUE851988:QUJ851988 REA851988:REF851988 RNW851988:ROB851988 RXS851988:RXX851988 SHO851988:SHT851988 SRK851988:SRP851988 TBG851988:TBL851988 TLC851988:TLH851988 TUY851988:TVD851988 UEU851988:UEZ851988 UOQ851988:UOV851988 UYM851988:UYR851988 VII851988:VIN851988 VSE851988:VSJ851988 WCA851988:WCF851988 WLW851988:WMB851988 WVS851988:WVX851988 K917524:P917524 JG917524:JL917524 TC917524:TH917524 ACY917524:ADD917524 AMU917524:AMZ917524 AWQ917524:AWV917524 BGM917524:BGR917524 BQI917524:BQN917524 CAE917524:CAJ917524 CKA917524:CKF917524 CTW917524:CUB917524 DDS917524:DDX917524 DNO917524:DNT917524 DXK917524:DXP917524 EHG917524:EHL917524 ERC917524:ERH917524 FAY917524:FBD917524 FKU917524:FKZ917524 FUQ917524:FUV917524 GEM917524:GER917524 GOI917524:GON917524 GYE917524:GYJ917524 HIA917524:HIF917524 HRW917524:HSB917524 IBS917524:IBX917524 ILO917524:ILT917524 IVK917524:IVP917524 JFG917524:JFL917524 JPC917524:JPH917524 JYY917524:JZD917524 KIU917524:KIZ917524 KSQ917524:KSV917524 LCM917524:LCR917524 LMI917524:LMN917524 LWE917524:LWJ917524 MGA917524:MGF917524 MPW917524:MQB917524 MZS917524:MZX917524 NJO917524:NJT917524 NTK917524:NTP917524 ODG917524:ODL917524 ONC917524:ONH917524 OWY917524:OXD917524 PGU917524:PGZ917524 PQQ917524:PQV917524 QAM917524:QAR917524 QKI917524:QKN917524 QUE917524:QUJ917524 REA917524:REF917524 RNW917524:ROB917524 RXS917524:RXX917524 SHO917524:SHT917524 SRK917524:SRP917524 TBG917524:TBL917524 TLC917524:TLH917524 TUY917524:TVD917524 UEU917524:UEZ917524 UOQ917524:UOV917524 UYM917524:UYR917524 VII917524:VIN917524 VSE917524:VSJ917524 WCA917524:WCF917524 WLW917524:WMB917524 WVS917524:WVX917524 K983060:P983060 JG983060:JL983060 TC983060:TH983060 ACY983060:ADD983060 AMU983060:AMZ983060 AWQ983060:AWV983060 BGM983060:BGR983060 BQI983060:BQN983060 CAE983060:CAJ983060 CKA983060:CKF983060 CTW983060:CUB983060 DDS983060:DDX983060 DNO983060:DNT983060 DXK983060:DXP983060 EHG983060:EHL983060 ERC983060:ERH983060 FAY983060:FBD983060 FKU983060:FKZ983060 FUQ983060:FUV983060 GEM983060:GER983060 GOI983060:GON983060 GYE983060:GYJ983060 HIA983060:HIF983060 HRW983060:HSB983060 IBS983060:IBX983060 ILO983060:ILT983060 IVK983060:IVP983060 JFG983060:JFL983060 JPC983060:JPH983060 JYY983060:JZD983060 KIU983060:KIZ983060 KSQ983060:KSV983060 LCM983060:LCR983060 LMI983060:LMN983060 LWE983060:LWJ983060 MGA983060:MGF983060 MPW983060:MQB983060 MZS983060:MZX983060 NJO983060:NJT983060 NTK983060:NTP983060 ODG983060:ODL983060 ONC983060:ONH983060 OWY983060:OXD983060 PGU983060:PGZ983060 PQQ983060:PQV983060 QAM983060:QAR983060 QKI983060:QKN983060 QUE983060:QUJ983060 REA983060:REF983060 RNW983060:ROB983060 RXS983060:RXX983060 SHO983060:SHT983060 SRK983060:SRP983060 TBG983060:TBL983060 TLC983060:TLH983060 TUY983060:TVD983060 UEU983060:UEZ983060 UOQ983060:UOV983060 UYM983060:UYR983060 VII983060:VIN983060 VSE983060:VSJ983060 WCA983060:WCF983060 WLW983060:WMB983060 WVS983060:WVX983060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Q131091:Q131092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Q196627:Q196628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Q262163:Q262164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Q327699:Q327700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Q393235:Q393236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Q458771:Q458772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Q524307:Q524308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Q589843:Q589844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Q655379:Q655380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Q720915:Q720916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Q786451:Q786452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Q851987:Q851988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Q917523:Q917524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Q983059:Q983060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R65556:Y65556 JN65556:JU65556 TJ65556:TQ65556 ADF65556:ADM65556 ANB65556:ANI65556 AWX65556:AXE65556 BGT65556:BHA65556 BQP65556:BQW65556 CAL65556:CAS65556 CKH65556:CKO65556 CUD65556:CUK65556 DDZ65556:DEG65556 DNV65556:DOC65556 DXR65556:DXY65556 EHN65556:EHU65556 ERJ65556:ERQ65556 FBF65556:FBM65556 FLB65556:FLI65556 FUX65556:FVE65556 GET65556:GFA65556 GOP65556:GOW65556 GYL65556:GYS65556 HIH65556:HIO65556 HSD65556:HSK65556 IBZ65556:ICG65556 ILV65556:IMC65556 IVR65556:IVY65556 JFN65556:JFU65556 JPJ65556:JPQ65556 JZF65556:JZM65556 KJB65556:KJI65556 KSX65556:KTE65556 LCT65556:LDA65556 LMP65556:LMW65556 LWL65556:LWS65556 MGH65556:MGO65556 MQD65556:MQK65556 MZZ65556:NAG65556 NJV65556:NKC65556 NTR65556:NTY65556 ODN65556:ODU65556 ONJ65556:ONQ65556 OXF65556:OXM65556 PHB65556:PHI65556 PQX65556:PRE65556 QAT65556:QBA65556 QKP65556:QKW65556 QUL65556:QUS65556 REH65556:REO65556 ROD65556:ROK65556 RXZ65556:RYG65556 SHV65556:SIC65556 SRR65556:SRY65556 TBN65556:TBU65556 TLJ65556:TLQ65556 TVF65556:TVM65556 UFB65556:UFI65556 UOX65556:UPE65556 UYT65556:UZA65556 VIP65556:VIW65556 VSL65556:VSS65556 WCH65556:WCO65556 WMD65556:WMK65556 WVZ65556:WWG65556 R131092:Y131092 JN131092:JU131092 TJ131092:TQ131092 ADF131092:ADM131092 ANB131092:ANI131092 AWX131092:AXE131092 BGT131092:BHA131092 BQP131092:BQW131092 CAL131092:CAS131092 CKH131092:CKO131092 CUD131092:CUK131092 DDZ131092:DEG131092 DNV131092:DOC131092 DXR131092:DXY131092 EHN131092:EHU131092 ERJ131092:ERQ131092 FBF131092:FBM131092 FLB131092:FLI131092 FUX131092:FVE131092 GET131092:GFA131092 GOP131092:GOW131092 GYL131092:GYS131092 HIH131092:HIO131092 HSD131092:HSK131092 IBZ131092:ICG131092 ILV131092:IMC131092 IVR131092:IVY131092 JFN131092:JFU131092 JPJ131092:JPQ131092 JZF131092:JZM131092 KJB131092:KJI131092 KSX131092:KTE131092 LCT131092:LDA131092 LMP131092:LMW131092 LWL131092:LWS131092 MGH131092:MGO131092 MQD131092:MQK131092 MZZ131092:NAG131092 NJV131092:NKC131092 NTR131092:NTY131092 ODN131092:ODU131092 ONJ131092:ONQ131092 OXF131092:OXM131092 PHB131092:PHI131092 PQX131092:PRE131092 QAT131092:QBA131092 QKP131092:QKW131092 QUL131092:QUS131092 REH131092:REO131092 ROD131092:ROK131092 RXZ131092:RYG131092 SHV131092:SIC131092 SRR131092:SRY131092 TBN131092:TBU131092 TLJ131092:TLQ131092 TVF131092:TVM131092 UFB131092:UFI131092 UOX131092:UPE131092 UYT131092:UZA131092 VIP131092:VIW131092 VSL131092:VSS131092 WCH131092:WCO131092 WMD131092:WMK131092 WVZ131092:WWG131092 R196628:Y196628 JN196628:JU196628 TJ196628:TQ196628 ADF196628:ADM196628 ANB196628:ANI196628 AWX196628:AXE196628 BGT196628:BHA196628 BQP196628:BQW196628 CAL196628:CAS196628 CKH196628:CKO196628 CUD196628:CUK196628 DDZ196628:DEG196628 DNV196628:DOC196628 DXR196628:DXY196628 EHN196628:EHU196628 ERJ196628:ERQ196628 FBF196628:FBM196628 FLB196628:FLI196628 FUX196628:FVE196628 GET196628:GFA196628 GOP196628:GOW196628 GYL196628:GYS196628 HIH196628:HIO196628 HSD196628:HSK196628 IBZ196628:ICG196628 ILV196628:IMC196628 IVR196628:IVY196628 JFN196628:JFU196628 JPJ196628:JPQ196628 JZF196628:JZM196628 KJB196628:KJI196628 KSX196628:KTE196628 LCT196628:LDA196628 LMP196628:LMW196628 LWL196628:LWS196628 MGH196628:MGO196628 MQD196628:MQK196628 MZZ196628:NAG196628 NJV196628:NKC196628 NTR196628:NTY196628 ODN196628:ODU196628 ONJ196628:ONQ196628 OXF196628:OXM196628 PHB196628:PHI196628 PQX196628:PRE196628 QAT196628:QBA196628 QKP196628:QKW196628 QUL196628:QUS196628 REH196628:REO196628 ROD196628:ROK196628 RXZ196628:RYG196628 SHV196628:SIC196628 SRR196628:SRY196628 TBN196628:TBU196628 TLJ196628:TLQ196628 TVF196628:TVM196628 UFB196628:UFI196628 UOX196628:UPE196628 UYT196628:UZA196628 VIP196628:VIW196628 VSL196628:VSS196628 WCH196628:WCO196628 WMD196628:WMK196628 WVZ196628:WWG196628 R262164:Y262164 JN262164:JU262164 TJ262164:TQ262164 ADF262164:ADM262164 ANB262164:ANI262164 AWX262164:AXE262164 BGT262164:BHA262164 BQP262164:BQW262164 CAL262164:CAS262164 CKH262164:CKO262164 CUD262164:CUK262164 DDZ262164:DEG262164 DNV262164:DOC262164 DXR262164:DXY262164 EHN262164:EHU262164 ERJ262164:ERQ262164 FBF262164:FBM262164 FLB262164:FLI262164 FUX262164:FVE262164 GET262164:GFA262164 GOP262164:GOW262164 GYL262164:GYS262164 HIH262164:HIO262164 HSD262164:HSK262164 IBZ262164:ICG262164 ILV262164:IMC262164 IVR262164:IVY262164 JFN262164:JFU262164 JPJ262164:JPQ262164 JZF262164:JZM262164 KJB262164:KJI262164 KSX262164:KTE262164 LCT262164:LDA262164 LMP262164:LMW262164 LWL262164:LWS262164 MGH262164:MGO262164 MQD262164:MQK262164 MZZ262164:NAG262164 NJV262164:NKC262164 NTR262164:NTY262164 ODN262164:ODU262164 ONJ262164:ONQ262164 OXF262164:OXM262164 PHB262164:PHI262164 PQX262164:PRE262164 QAT262164:QBA262164 QKP262164:QKW262164 QUL262164:QUS262164 REH262164:REO262164 ROD262164:ROK262164 RXZ262164:RYG262164 SHV262164:SIC262164 SRR262164:SRY262164 TBN262164:TBU262164 TLJ262164:TLQ262164 TVF262164:TVM262164 UFB262164:UFI262164 UOX262164:UPE262164 UYT262164:UZA262164 VIP262164:VIW262164 VSL262164:VSS262164 WCH262164:WCO262164 WMD262164:WMK262164 WVZ262164:WWG262164 R327700:Y327700 JN327700:JU327700 TJ327700:TQ327700 ADF327700:ADM327700 ANB327700:ANI327700 AWX327700:AXE327700 BGT327700:BHA327700 BQP327700:BQW327700 CAL327700:CAS327700 CKH327700:CKO327700 CUD327700:CUK327700 DDZ327700:DEG327700 DNV327700:DOC327700 DXR327700:DXY327700 EHN327700:EHU327700 ERJ327700:ERQ327700 FBF327700:FBM327700 FLB327700:FLI327700 FUX327700:FVE327700 GET327700:GFA327700 GOP327700:GOW327700 GYL327700:GYS327700 HIH327700:HIO327700 HSD327700:HSK327700 IBZ327700:ICG327700 ILV327700:IMC327700 IVR327700:IVY327700 JFN327700:JFU327700 JPJ327700:JPQ327700 JZF327700:JZM327700 KJB327700:KJI327700 KSX327700:KTE327700 LCT327700:LDA327700 LMP327700:LMW327700 LWL327700:LWS327700 MGH327700:MGO327700 MQD327700:MQK327700 MZZ327700:NAG327700 NJV327700:NKC327700 NTR327700:NTY327700 ODN327700:ODU327700 ONJ327700:ONQ327700 OXF327700:OXM327700 PHB327700:PHI327700 PQX327700:PRE327700 QAT327700:QBA327700 QKP327700:QKW327700 QUL327700:QUS327700 REH327700:REO327700 ROD327700:ROK327700 RXZ327700:RYG327700 SHV327700:SIC327700 SRR327700:SRY327700 TBN327700:TBU327700 TLJ327700:TLQ327700 TVF327700:TVM327700 UFB327700:UFI327700 UOX327700:UPE327700 UYT327700:UZA327700 VIP327700:VIW327700 VSL327700:VSS327700 WCH327700:WCO327700 WMD327700:WMK327700 WVZ327700:WWG327700 R393236:Y393236 JN393236:JU393236 TJ393236:TQ393236 ADF393236:ADM393236 ANB393236:ANI393236 AWX393236:AXE393236 BGT393236:BHA393236 BQP393236:BQW393236 CAL393236:CAS393236 CKH393236:CKO393236 CUD393236:CUK393236 DDZ393236:DEG393236 DNV393236:DOC393236 DXR393236:DXY393236 EHN393236:EHU393236 ERJ393236:ERQ393236 FBF393236:FBM393236 FLB393236:FLI393236 FUX393236:FVE393236 GET393236:GFA393236 GOP393236:GOW393236 GYL393236:GYS393236 HIH393236:HIO393236 HSD393236:HSK393236 IBZ393236:ICG393236 ILV393236:IMC393236 IVR393236:IVY393236 JFN393236:JFU393236 JPJ393236:JPQ393236 JZF393236:JZM393236 KJB393236:KJI393236 KSX393236:KTE393236 LCT393236:LDA393236 LMP393236:LMW393236 LWL393236:LWS393236 MGH393236:MGO393236 MQD393236:MQK393236 MZZ393236:NAG393236 NJV393236:NKC393236 NTR393236:NTY393236 ODN393236:ODU393236 ONJ393236:ONQ393236 OXF393236:OXM393236 PHB393236:PHI393236 PQX393236:PRE393236 QAT393236:QBA393236 QKP393236:QKW393236 QUL393236:QUS393236 REH393236:REO393236 ROD393236:ROK393236 RXZ393236:RYG393236 SHV393236:SIC393236 SRR393236:SRY393236 TBN393236:TBU393236 TLJ393236:TLQ393236 TVF393236:TVM393236 UFB393236:UFI393236 UOX393236:UPE393236 UYT393236:UZA393236 VIP393236:VIW393236 VSL393236:VSS393236 WCH393236:WCO393236 WMD393236:WMK393236 WVZ393236:WWG393236 R458772:Y458772 JN458772:JU458772 TJ458772:TQ458772 ADF458772:ADM458772 ANB458772:ANI458772 AWX458772:AXE458772 BGT458772:BHA458772 BQP458772:BQW458772 CAL458772:CAS458772 CKH458772:CKO458772 CUD458772:CUK458772 DDZ458772:DEG458772 DNV458772:DOC458772 DXR458772:DXY458772 EHN458772:EHU458772 ERJ458772:ERQ458772 FBF458772:FBM458772 FLB458772:FLI458772 FUX458772:FVE458772 GET458772:GFA458772 GOP458772:GOW458772 GYL458772:GYS458772 HIH458772:HIO458772 HSD458772:HSK458772 IBZ458772:ICG458772 ILV458772:IMC458772 IVR458772:IVY458772 JFN458772:JFU458772 JPJ458772:JPQ458772 JZF458772:JZM458772 KJB458772:KJI458772 KSX458772:KTE458772 LCT458772:LDA458772 LMP458772:LMW458772 LWL458772:LWS458772 MGH458772:MGO458772 MQD458772:MQK458772 MZZ458772:NAG458772 NJV458772:NKC458772 NTR458772:NTY458772 ODN458772:ODU458772 ONJ458772:ONQ458772 OXF458772:OXM458772 PHB458772:PHI458772 PQX458772:PRE458772 QAT458772:QBA458772 QKP458772:QKW458772 QUL458772:QUS458772 REH458772:REO458772 ROD458772:ROK458772 RXZ458772:RYG458772 SHV458772:SIC458772 SRR458772:SRY458772 TBN458772:TBU458772 TLJ458772:TLQ458772 TVF458772:TVM458772 UFB458772:UFI458772 UOX458772:UPE458772 UYT458772:UZA458772 VIP458772:VIW458772 VSL458772:VSS458772 WCH458772:WCO458772 WMD458772:WMK458772 WVZ458772:WWG458772 R524308:Y524308 JN524308:JU524308 TJ524308:TQ524308 ADF524308:ADM524308 ANB524308:ANI524308 AWX524308:AXE524308 BGT524308:BHA524308 BQP524308:BQW524308 CAL524308:CAS524308 CKH524308:CKO524308 CUD524308:CUK524308 DDZ524308:DEG524308 DNV524308:DOC524308 DXR524308:DXY524308 EHN524308:EHU524308 ERJ524308:ERQ524308 FBF524308:FBM524308 FLB524308:FLI524308 FUX524308:FVE524308 GET524308:GFA524308 GOP524308:GOW524308 GYL524308:GYS524308 HIH524308:HIO524308 HSD524308:HSK524308 IBZ524308:ICG524308 ILV524308:IMC524308 IVR524308:IVY524308 JFN524308:JFU524308 JPJ524308:JPQ524308 JZF524308:JZM524308 KJB524308:KJI524308 KSX524308:KTE524308 LCT524308:LDA524308 LMP524308:LMW524308 LWL524308:LWS524308 MGH524308:MGO524308 MQD524308:MQK524308 MZZ524308:NAG524308 NJV524308:NKC524308 NTR524308:NTY524308 ODN524308:ODU524308 ONJ524308:ONQ524308 OXF524308:OXM524308 PHB524308:PHI524308 PQX524308:PRE524308 QAT524308:QBA524308 QKP524308:QKW524308 QUL524308:QUS524308 REH524308:REO524308 ROD524308:ROK524308 RXZ524308:RYG524308 SHV524308:SIC524308 SRR524308:SRY524308 TBN524308:TBU524308 TLJ524308:TLQ524308 TVF524308:TVM524308 UFB524308:UFI524308 UOX524308:UPE524308 UYT524308:UZA524308 VIP524308:VIW524308 VSL524308:VSS524308 WCH524308:WCO524308 WMD524308:WMK524308 WVZ524308:WWG524308 R589844:Y589844 JN589844:JU589844 TJ589844:TQ589844 ADF589844:ADM589844 ANB589844:ANI589844 AWX589844:AXE589844 BGT589844:BHA589844 BQP589844:BQW589844 CAL589844:CAS589844 CKH589844:CKO589844 CUD589844:CUK589844 DDZ589844:DEG589844 DNV589844:DOC589844 DXR589844:DXY589844 EHN589844:EHU589844 ERJ589844:ERQ589844 FBF589844:FBM589844 FLB589844:FLI589844 FUX589844:FVE589844 GET589844:GFA589844 GOP589844:GOW589844 GYL589844:GYS589844 HIH589844:HIO589844 HSD589844:HSK589844 IBZ589844:ICG589844 ILV589844:IMC589844 IVR589844:IVY589844 JFN589844:JFU589844 JPJ589844:JPQ589844 JZF589844:JZM589844 KJB589844:KJI589844 KSX589844:KTE589844 LCT589844:LDA589844 LMP589844:LMW589844 LWL589844:LWS589844 MGH589844:MGO589844 MQD589844:MQK589844 MZZ589844:NAG589844 NJV589844:NKC589844 NTR589844:NTY589844 ODN589844:ODU589844 ONJ589844:ONQ589844 OXF589844:OXM589844 PHB589844:PHI589844 PQX589844:PRE589844 QAT589844:QBA589844 QKP589844:QKW589844 QUL589844:QUS589844 REH589844:REO589844 ROD589844:ROK589844 RXZ589844:RYG589844 SHV589844:SIC589844 SRR589844:SRY589844 TBN589844:TBU589844 TLJ589844:TLQ589844 TVF589844:TVM589844 UFB589844:UFI589844 UOX589844:UPE589844 UYT589844:UZA589844 VIP589844:VIW589844 VSL589844:VSS589844 WCH589844:WCO589844 WMD589844:WMK589844 WVZ589844:WWG589844 R655380:Y655380 JN655380:JU655380 TJ655380:TQ655380 ADF655380:ADM655380 ANB655380:ANI655380 AWX655380:AXE655380 BGT655380:BHA655380 BQP655380:BQW655380 CAL655380:CAS655380 CKH655380:CKO655380 CUD655380:CUK655380 DDZ655380:DEG655380 DNV655380:DOC655380 DXR655380:DXY655380 EHN655380:EHU655380 ERJ655380:ERQ655380 FBF655380:FBM655380 FLB655380:FLI655380 FUX655380:FVE655380 GET655380:GFA655380 GOP655380:GOW655380 GYL655380:GYS655380 HIH655380:HIO655380 HSD655380:HSK655380 IBZ655380:ICG655380 ILV655380:IMC655380 IVR655380:IVY655380 JFN655380:JFU655380 JPJ655380:JPQ655380 JZF655380:JZM655380 KJB655380:KJI655380 KSX655380:KTE655380 LCT655380:LDA655380 LMP655380:LMW655380 LWL655380:LWS655380 MGH655380:MGO655380 MQD655380:MQK655380 MZZ655380:NAG655380 NJV655380:NKC655380 NTR655380:NTY655380 ODN655380:ODU655380 ONJ655380:ONQ655380 OXF655380:OXM655380 PHB655380:PHI655380 PQX655380:PRE655380 QAT655380:QBA655380 QKP655380:QKW655380 QUL655380:QUS655380 REH655380:REO655380 ROD655380:ROK655380 RXZ655380:RYG655380 SHV655380:SIC655380 SRR655380:SRY655380 TBN655380:TBU655380 TLJ655380:TLQ655380 TVF655380:TVM655380 UFB655380:UFI655380 UOX655380:UPE655380 UYT655380:UZA655380 VIP655380:VIW655380 VSL655380:VSS655380 WCH655380:WCO655380 WMD655380:WMK655380 WVZ655380:WWG655380 R720916:Y720916 JN720916:JU720916 TJ720916:TQ720916 ADF720916:ADM720916 ANB720916:ANI720916 AWX720916:AXE720916 BGT720916:BHA720916 BQP720916:BQW720916 CAL720916:CAS720916 CKH720916:CKO720916 CUD720916:CUK720916 DDZ720916:DEG720916 DNV720916:DOC720916 DXR720916:DXY720916 EHN720916:EHU720916 ERJ720916:ERQ720916 FBF720916:FBM720916 FLB720916:FLI720916 FUX720916:FVE720916 GET720916:GFA720916 GOP720916:GOW720916 GYL720916:GYS720916 HIH720916:HIO720916 HSD720916:HSK720916 IBZ720916:ICG720916 ILV720916:IMC720916 IVR720916:IVY720916 JFN720916:JFU720916 JPJ720916:JPQ720916 JZF720916:JZM720916 KJB720916:KJI720916 KSX720916:KTE720916 LCT720916:LDA720916 LMP720916:LMW720916 LWL720916:LWS720916 MGH720916:MGO720916 MQD720916:MQK720916 MZZ720916:NAG720916 NJV720916:NKC720916 NTR720916:NTY720916 ODN720916:ODU720916 ONJ720916:ONQ720916 OXF720916:OXM720916 PHB720916:PHI720916 PQX720916:PRE720916 QAT720916:QBA720916 QKP720916:QKW720916 QUL720916:QUS720916 REH720916:REO720916 ROD720916:ROK720916 RXZ720916:RYG720916 SHV720916:SIC720916 SRR720916:SRY720916 TBN720916:TBU720916 TLJ720916:TLQ720916 TVF720916:TVM720916 UFB720916:UFI720916 UOX720916:UPE720916 UYT720916:UZA720916 VIP720916:VIW720916 VSL720916:VSS720916 WCH720916:WCO720916 WMD720916:WMK720916 WVZ720916:WWG720916 R786452:Y786452 JN786452:JU786452 TJ786452:TQ786452 ADF786452:ADM786452 ANB786452:ANI786452 AWX786452:AXE786452 BGT786452:BHA786452 BQP786452:BQW786452 CAL786452:CAS786452 CKH786452:CKO786452 CUD786452:CUK786452 DDZ786452:DEG786452 DNV786452:DOC786452 DXR786452:DXY786452 EHN786452:EHU786452 ERJ786452:ERQ786452 FBF786452:FBM786452 FLB786452:FLI786452 FUX786452:FVE786452 GET786452:GFA786452 GOP786452:GOW786452 GYL786452:GYS786452 HIH786452:HIO786452 HSD786452:HSK786452 IBZ786452:ICG786452 ILV786452:IMC786452 IVR786452:IVY786452 JFN786452:JFU786452 JPJ786452:JPQ786452 JZF786452:JZM786452 KJB786452:KJI786452 KSX786452:KTE786452 LCT786452:LDA786452 LMP786452:LMW786452 LWL786452:LWS786452 MGH786452:MGO786452 MQD786452:MQK786452 MZZ786452:NAG786452 NJV786452:NKC786452 NTR786452:NTY786452 ODN786452:ODU786452 ONJ786452:ONQ786452 OXF786452:OXM786452 PHB786452:PHI786452 PQX786452:PRE786452 QAT786452:QBA786452 QKP786452:QKW786452 QUL786452:QUS786452 REH786452:REO786452 ROD786452:ROK786452 RXZ786452:RYG786452 SHV786452:SIC786452 SRR786452:SRY786452 TBN786452:TBU786452 TLJ786452:TLQ786452 TVF786452:TVM786452 UFB786452:UFI786452 UOX786452:UPE786452 UYT786452:UZA786452 VIP786452:VIW786452 VSL786452:VSS786452 WCH786452:WCO786452 WMD786452:WMK786452 WVZ786452:WWG786452 R851988:Y851988 JN851988:JU851988 TJ851988:TQ851988 ADF851988:ADM851988 ANB851988:ANI851988 AWX851988:AXE851988 BGT851988:BHA851988 BQP851988:BQW851988 CAL851988:CAS851988 CKH851988:CKO851988 CUD851988:CUK851988 DDZ851988:DEG851988 DNV851988:DOC851988 DXR851988:DXY851988 EHN851988:EHU851988 ERJ851988:ERQ851988 FBF851988:FBM851988 FLB851988:FLI851988 FUX851988:FVE851988 GET851988:GFA851988 GOP851988:GOW851988 GYL851988:GYS851988 HIH851988:HIO851988 HSD851988:HSK851988 IBZ851988:ICG851988 ILV851988:IMC851988 IVR851988:IVY851988 JFN851988:JFU851988 JPJ851988:JPQ851988 JZF851988:JZM851988 KJB851988:KJI851988 KSX851988:KTE851988 LCT851988:LDA851988 LMP851988:LMW851988 LWL851988:LWS851988 MGH851988:MGO851988 MQD851988:MQK851988 MZZ851988:NAG851988 NJV851988:NKC851988 NTR851988:NTY851988 ODN851988:ODU851988 ONJ851988:ONQ851988 OXF851988:OXM851988 PHB851988:PHI851988 PQX851988:PRE851988 QAT851988:QBA851988 QKP851988:QKW851988 QUL851988:QUS851988 REH851988:REO851988 ROD851988:ROK851988 RXZ851988:RYG851988 SHV851988:SIC851988 SRR851988:SRY851988 TBN851988:TBU851988 TLJ851988:TLQ851988 TVF851988:TVM851988 UFB851988:UFI851988 UOX851988:UPE851988 UYT851988:UZA851988 VIP851988:VIW851988 VSL851988:VSS851988 WCH851988:WCO851988 WMD851988:WMK851988 WVZ851988:WWG851988 R917524:Y917524 JN917524:JU917524 TJ917524:TQ917524 ADF917524:ADM917524 ANB917524:ANI917524 AWX917524:AXE917524 BGT917524:BHA917524 BQP917524:BQW917524 CAL917524:CAS917524 CKH917524:CKO917524 CUD917524:CUK917524 DDZ917524:DEG917524 DNV917524:DOC917524 DXR917524:DXY917524 EHN917524:EHU917524 ERJ917524:ERQ917524 FBF917524:FBM917524 FLB917524:FLI917524 FUX917524:FVE917524 GET917524:GFA917524 GOP917524:GOW917524 GYL917524:GYS917524 HIH917524:HIO917524 HSD917524:HSK917524 IBZ917524:ICG917524 ILV917524:IMC917524 IVR917524:IVY917524 JFN917524:JFU917524 JPJ917524:JPQ917524 JZF917524:JZM917524 KJB917524:KJI917524 KSX917524:KTE917524 LCT917524:LDA917524 LMP917524:LMW917524 LWL917524:LWS917524 MGH917524:MGO917524 MQD917524:MQK917524 MZZ917524:NAG917524 NJV917524:NKC917524 NTR917524:NTY917524 ODN917524:ODU917524 ONJ917524:ONQ917524 OXF917524:OXM917524 PHB917524:PHI917524 PQX917524:PRE917524 QAT917524:QBA917524 QKP917524:QKW917524 QUL917524:QUS917524 REH917524:REO917524 ROD917524:ROK917524 RXZ917524:RYG917524 SHV917524:SIC917524 SRR917524:SRY917524 TBN917524:TBU917524 TLJ917524:TLQ917524 TVF917524:TVM917524 UFB917524:UFI917524 UOX917524:UPE917524 UYT917524:UZA917524 VIP917524:VIW917524 VSL917524:VSS917524 WCH917524:WCO917524 WMD917524:WMK917524 WVZ917524:WWG917524 R983060:Y983060 JN983060:JU983060 TJ983060:TQ983060 ADF983060:ADM983060 ANB983060:ANI983060 AWX983060:AXE983060 BGT983060:BHA983060 BQP983060:BQW983060 CAL983060:CAS983060 CKH983060:CKO983060 CUD983060:CUK983060 DDZ983060:DEG983060 DNV983060:DOC983060 DXR983060:DXY983060 EHN983060:EHU983060 ERJ983060:ERQ983060 FBF983060:FBM983060 FLB983060:FLI983060 FUX983060:FVE983060 GET983060:GFA983060 GOP983060:GOW983060 GYL983060:GYS983060 HIH983060:HIO983060 HSD983060:HSK983060 IBZ983060:ICG983060 ILV983060:IMC983060 IVR983060:IVY983060 JFN983060:JFU983060 JPJ983060:JPQ983060 JZF983060:JZM983060 KJB983060:KJI983060 KSX983060:KTE983060 LCT983060:LDA983060 LMP983060:LMW983060 LWL983060:LWS983060 MGH983060:MGO983060 MQD983060:MQK983060 MZZ983060:NAG983060 NJV983060:NKC983060 NTR983060:NTY983060 ODN983060:ODU983060 ONJ983060:ONQ983060 OXF983060:OXM983060 PHB983060:PHI983060 PQX983060:PRE983060 QAT983060:QBA983060 QKP983060:QKW983060 QUL983060:QUS983060 REH983060:REO983060 ROD983060:ROK983060 RXZ983060:RYG983060 SHV983060:SIC983060 SRR983060:SRY983060 TBN983060:TBU983060 TLJ983060:TLQ983060 TVF983060:TVM983060 UFB983060:UFI983060 UOX983060:UPE983060 UYT983060:UZA983060 VIP983060:VIW983060 VSL983060:VSS983060 WCH983060:WCO983060 WMD983060:WMK983060 WVZ983060:WWG983060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AD2" sqref="AD2"/>
    </sheetView>
  </sheetViews>
  <sheetFormatPr defaultRowHeight="13.5"/>
  <cols>
    <col min="1" max="30" width="3.875" style="686" customWidth="1"/>
    <col min="31" max="33" width="3.375" style="686" customWidth="1"/>
    <col min="34" max="256" width="9" style="686"/>
    <col min="257" max="286" width="3.875" style="686" customWidth="1"/>
    <col min="287" max="289" width="3.375" style="686" customWidth="1"/>
    <col min="290" max="512" width="9" style="686"/>
    <col min="513" max="542" width="3.875" style="686" customWidth="1"/>
    <col min="543" max="545" width="3.375" style="686" customWidth="1"/>
    <col min="546" max="768" width="9" style="686"/>
    <col min="769" max="798" width="3.875" style="686" customWidth="1"/>
    <col min="799" max="801" width="3.375" style="686" customWidth="1"/>
    <col min="802" max="1024" width="9" style="686"/>
    <col min="1025" max="1054" width="3.875" style="686" customWidth="1"/>
    <col min="1055" max="1057" width="3.375" style="686" customWidth="1"/>
    <col min="1058" max="1280" width="9" style="686"/>
    <col min="1281" max="1310" width="3.875" style="686" customWidth="1"/>
    <col min="1311" max="1313" width="3.375" style="686" customWidth="1"/>
    <col min="1314" max="1536" width="9" style="686"/>
    <col min="1537" max="1566" width="3.875" style="686" customWidth="1"/>
    <col min="1567" max="1569" width="3.375" style="686" customWidth="1"/>
    <col min="1570" max="1792" width="9" style="686"/>
    <col min="1793" max="1822" width="3.875" style="686" customWidth="1"/>
    <col min="1823" max="1825" width="3.375" style="686" customWidth="1"/>
    <col min="1826" max="2048" width="9" style="686"/>
    <col min="2049" max="2078" width="3.875" style="686" customWidth="1"/>
    <col min="2079" max="2081" width="3.375" style="686" customWidth="1"/>
    <col min="2082" max="2304" width="9" style="686"/>
    <col min="2305" max="2334" width="3.875" style="686" customWidth="1"/>
    <col min="2335" max="2337" width="3.375" style="686" customWidth="1"/>
    <col min="2338" max="2560" width="9" style="686"/>
    <col min="2561" max="2590" width="3.875" style="686" customWidth="1"/>
    <col min="2591" max="2593" width="3.375" style="686" customWidth="1"/>
    <col min="2594" max="2816" width="9" style="686"/>
    <col min="2817" max="2846" width="3.875" style="686" customWidth="1"/>
    <col min="2847" max="2849" width="3.375" style="686" customWidth="1"/>
    <col min="2850" max="3072" width="9" style="686"/>
    <col min="3073" max="3102" width="3.875" style="686" customWidth="1"/>
    <col min="3103" max="3105" width="3.375" style="686" customWidth="1"/>
    <col min="3106" max="3328" width="9" style="686"/>
    <col min="3329" max="3358" width="3.875" style="686" customWidth="1"/>
    <col min="3359" max="3361" width="3.375" style="686" customWidth="1"/>
    <col min="3362" max="3584" width="9" style="686"/>
    <col min="3585" max="3614" width="3.875" style="686" customWidth="1"/>
    <col min="3615" max="3617" width="3.375" style="686" customWidth="1"/>
    <col min="3618" max="3840" width="9" style="686"/>
    <col min="3841" max="3870" width="3.875" style="686" customWidth="1"/>
    <col min="3871" max="3873" width="3.375" style="686" customWidth="1"/>
    <col min="3874" max="4096" width="9" style="686"/>
    <col min="4097" max="4126" width="3.875" style="686" customWidth="1"/>
    <col min="4127" max="4129" width="3.375" style="686" customWidth="1"/>
    <col min="4130" max="4352" width="9" style="686"/>
    <col min="4353" max="4382" width="3.875" style="686" customWidth="1"/>
    <col min="4383" max="4385" width="3.375" style="686" customWidth="1"/>
    <col min="4386" max="4608" width="9" style="686"/>
    <col min="4609" max="4638" width="3.875" style="686" customWidth="1"/>
    <col min="4639" max="4641" width="3.375" style="686" customWidth="1"/>
    <col min="4642" max="4864" width="9" style="686"/>
    <col min="4865" max="4894" width="3.875" style="686" customWidth="1"/>
    <col min="4895" max="4897" width="3.375" style="686" customWidth="1"/>
    <col min="4898" max="5120" width="9" style="686"/>
    <col min="5121" max="5150" width="3.875" style="686" customWidth="1"/>
    <col min="5151" max="5153" width="3.375" style="686" customWidth="1"/>
    <col min="5154" max="5376" width="9" style="686"/>
    <col min="5377" max="5406" width="3.875" style="686" customWidth="1"/>
    <col min="5407" max="5409" width="3.375" style="686" customWidth="1"/>
    <col min="5410" max="5632" width="9" style="686"/>
    <col min="5633" max="5662" width="3.875" style="686" customWidth="1"/>
    <col min="5663" max="5665" width="3.375" style="686" customWidth="1"/>
    <col min="5666" max="5888" width="9" style="686"/>
    <col min="5889" max="5918" width="3.875" style="686" customWidth="1"/>
    <col min="5919" max="5921" width="3.375" style="686" customWidth="1"/>
    <col min="5922" max="6144" width="9" style="686"/>
    <col min="6145" max="6174" width="3.875" style="686" customWidth="1"/>
    <col min="6175" max="6177" width="3.375" style="686" customWidth="1"/>
    <col min="6178" max="6400" width="9" style="686"/>
    <col min="6401" max="6430" width="3.875" style="686" customWidth="1"/>
    <col min="6431" max="6433" width="3.375" style="686" customWidth="1"/>
    <col min="6434" max="6656" width="9" style="686"/>
    <col min="6657" max="6686" width="3.875" style="686" customWidth="1"/>
    <col min="6687" max="6689" width="3.375" style="686" customWidth="1"/>
    <col min="6690" max="6912" width="9" style="686"/>
    <col min="6913" max="6942" width="3.875" style="686" customWidth="1"/>
    <col min="6943" max="6945" width="3.375" style="686" customWidth="1"/>
    <col min="6946" max="7168" width="9" style="686"/>
    <col min="7169" max="7198" width="3.875" style="686" customWidth="1"/>
    <col min="7199" max="7201" width="3.375" style="686" customWidth="1"/>
    <col min="7202" max="7424" width="9" style="686"/>
    <col min="7425" max="7454" width="3.875" style="686" customWidth="1"/>
    <col min="7455" max="7457" width="3.375" style="686" customWidth="1"/>
    <col min="7458" max="7680" width="9" style="686"/>
    <col min="7681" max="7710" width="3.875" style="686" customWidth="1"/>
    <col min="7711" max="7713" width="3.375" style="686" customWidth="1"/>
    <col min="7714" max="7936" width="9" style="686"/>
    <col min="7937" max="7966" width="3.875" style="686" customWidth="1"/>
    <col min="7967" max="7969" width="3.375" style="686" customWidth="1"/>
    <col min="7970" max="8192" width="9" style="686"/>
    <col min="8193" max="8222" width="3.875" style="686" customWidth="1"/>
    <col min="8223" max="8225" width="3.375" style="686" customWidth="1"/>
    <col min="8226" max="8448" width="9" style="686"/>
    <col min="8449" max="8478" width="3.875" style="686" customWidth="1"/>
    <col min="8479" max="8481" width="3.375" style="686" customWidth="1"/>
    <col min="8482" max="8704" width="9" style="686"/>
    <col min="8705" max="8734" width="3.875" style="686" customWidth="1"/>
    <col min="8735" max="8737" width="3.375" style="686" customWidth="1"/>
    <col min="8738" max="8960" width="9" style="686"/>
    <col min="8961" max="8990" width="3.875" style="686" customWidth="1"/>
    <col min="8991" max="8993" width="3.375" style="686" customWidth="1"/>
    <col min="8994" max="9216" width="9" style="686"/>
    <col min="9217" max="9246" width="3.875" style="686" customWidth="1"/>
    <col min="9247" max="9249" width="3.375" style="686" customWidth="1"/>
    <col min="9250" max="9472" width="9" style="686"/>
    <col min="9473" max="9502" width="3.875" style="686" customWidth="1"/>
    <col min="9503" max="9505" width="3.375" style="686" customWidth="1"/>
    <col min="9506" max="9728" width="9" style="686"/>
    <col min="9729" max="9758" width="3.875" style="686" customWidth="1"/>
    <col min="9759" max="9761" width="3.375" style="686" customWidth="1"/>
    <col min="9762" max="9984" width="9" style="686"/>
    <col min="9985" max="10014" width="3.875" style="686" customWidth="1"/>
    <col min="10015" max="10017" width="3.375" style="686" customWidth="1"/>
    <col min="10018" max="10240" width="9" style="686"/>
    <col min="10241" max="10270" width="3.875" style="686" customWidth="1"/>
    <col min="10271" max="10273" width="3.375" style="686" customWidth="1"/>
    <col min="10274" max="10496" width="9" style="686"/>
    <col min="10497" max="10526" width="3.875" style="686" customWidth="1"/>
    <col min="10527" max="10529" width="3.375" style="686" customWidth="1"/>
    <col min="10530" max="10752" width="9" style="686"/>
    <col min="10753" max="10782" width="3.875" style="686" customWidth="1"/>
    <col min="10783" max="10785" width="3.375" style="686" customWidth="1"/>
    <col min="10786" max="11008" width="9" style="686"/>
    <col min="11009" max="11038" width="3.875" style="686" customWidth="1"/>
    <col min="11039" max="11041" width="3.375" style="686" customWidth="1"/>
    <col min="11042" max="11264" width="9" style="686"/>
    <col min="11265" max="11294" width="3.875" style="686" customWidth="1"/>
    <col min="11295" max="11297" width="3.375" style="686" customWidth="1"/>
    <col min="11298" max="11520" width="9" style="686"/>
    <col min="11521" max="11550" width="3.875" style="686" customWidth="1"/>
    <col min="11551" max="11553" width="3.375" style="686" customWidth="1"/>
    <col min="11554" max="11776" width="9" style="686"/>
    <col min="11777" max="11806" width="3.875" style="686" customWidth="1"/>
    <col min="11807" max="11809" width="3.375" style="686" customWidth="1"/>
    <col min="11810" max="12032" width="9" style="686"/>
    <col min="12033" max="12062" width="3.875" style="686" customWidth="1"/>
    <col min="12063" max="12065" width="3.375" style="686" customWidth="1"/>
    <col min="12066" max="12288" width="9" style="686"/>
    <col min="12289" max="12318" width="3.875" style="686" customWidth="1"/>
    <col min="12319" max="12321" width="3.375" style="686" customWidth="1"/>
    <col min="12322" max="12544" width="9" style="686"/>
    <col min="12545" max="12574" width="3.875" style="686" customWidth="1"/>
    <col min="12575" max="12577" width="3.375" style="686" customWidth="1"/>
    <col min="12578" max="12800" width="9" style="686"/>
    <col min="12801" max="12830" width="3.875" style="686" customWidth="1"/>
    <col min="12831" max="12833" width="3.375" style="686" customWidth="1"/>
    <col min="12834" max="13056" width="9" style="686"/>
    <col min="13057" max="13086" width="3.875" style="686" customWidth="1"/>
    <col min="13087" max="13089" width="3.375" style="686" customWidth="1"/>
    <col min="13090" max="13312" width="9" style="686"/>
    <col min="13313" max="13342" width="3.875" style="686" customWidth="1"/>
    <col min="13343" max="13345" width="3.375" style="686" customWidth="1"/>
    <col min="13346" max="13568" width="9" style="686"/>
    <col min="13569" max="13598" width="3.875" style="686" customWidth="1"/>
    <col min="13599" max="13601" width="3.375" style="686" customWidth="1"/>
    <col min="13602" max="13824" width="9" style="686"/>
    <col min="13825" max="13854" width="3.875" style="686" customWidth="1"/>
    <col min="13855" max="13857" width="3.375" style="686" customWidth="1"/>
    <col min="13858" max="14080" width="9" style="686"/>
    <col min="14081" max="14110" width="3.875" style="686" customWidth="1"/>
    <col min="14111" max="14113" width="3.375" style="686" customWidth="1"/>
    <col min="14114" max="14336" width="9" style="686"/>
    <col min="14337" max="14366" width="3.875" style="686" customWidth="1"/>
    <col min="14367" max="14369" width="3.375" style="686" customWidth="1"/>
    <col min="14370" max="14592" width="9" style="686"/>
    <col min="14593" max="14622" width="3.875" style="686" customWidth="1"/>
    <col min="14623" max="14625" width="3.375" style="686" customWidth="1"/>
    <col min="14626" max="14848" width="9" style="686"/>
    <col min="14849" max="14878" width="3.875" style="686" customWidth="1"/>
    <col min="14879" max="14881" width="3.375" style="686" customWidth="1"/>
    <col min="14882" max="15104" width="9" style="686"/>
    <col min="15105" max="15134" width="3.875" style="686" customWidth="1"/>
    <col min="15135" max="15137" width="3.375" style="686" customWidth="1"/>
    <col min="15138" max="15360" width="9" style="686"/>
    <col min="15361" max="15390" width="3.875" style="686" customWidth="1"/>
    <col min="15391" max="15393" width="3.375" style="686" customWidth="1"/>
    <col min="15394" max="15616" width="9" style="686"/>
    <col min="15617" max="15646" width="3.875" style="686" customWidth="1"/>
    <col min="15647" max="15649" width="3.375" style="686" customWidth="1"/>
    <col min="15650" max="15872" width="9" style="686"/>
    <col min="15873" max="15902" width="3.875" style="686" customWidth="1"/>
    <col min="15903" max="15905" width="3.375" style="686" customWidth="1"/>
    <col min="15906" max="16128" width="9" style="686"/>
    <col min="16129" max="16158" width="3.875" style="686" customWidth="1"/>
    <col min="16159" max="16161" width="3.375" style="686" customWidth="1"/>
    <col min="16162" max="16384" width="9" style="686"/>
  </cols>
  <sheetData>
    <row r="1" spans="1:33" ht="18" customHeight="1">
      <c r="A1" s="681" t="s">
        <v>3695</v>
      </c>
      <c r="B1" s="735"/>
      <c r="C1" s="735"/>
      <c r="D1" s="735"/>
      <c r="E1" s="736"/>
      <c r="F1" s="736"/>
      <c r="G1" s="736"/>
      <c r="H1" s="736"/>
      <c r="I1" s="736"/>
      <c r="J1" s="736"/>
      <c r="K1" s="736"/>
      <c r="L1" s="736"/>
      <c r="M1" s="736"/>
      <c r="N1" s="736"/>
      <c r="O1" s="736"/>
      <c r="P1" s="736"/>
      <c r="Q1" s="736"/>
      <c r="R1" s="736"/>
      <c r="S1" s="736"/>
      <c r="T1" s="736"/>
      <c r="U1" s="736"/>
      <c r="V1" s="736"/>
      <c r="W1" s="736"/>
      <c r="X1" s="736"/>
      <c r="Y1" s="736"/>
      <c r="Z1" s="736"/>
      <c r="AA1" s="736"/>
      <c r="AB1" s="2013" t="s">
        <v>3696</v>
      </c>
      <c r="AC1" s="2013"/>
      <c r="AD1" s="2013"/>
      <c r="AE1" s="738"/>
    </row>
    <row r="2" spans="1:33" ht="30" customHeight="1">
      <c r="A2" s="2067" t="s">
        <v>3697</v>
      </c>
      <c r="B2" s="2068"/>
      <c r="C2" s="2068"/>
      <c r="D2" s="2068"/>
      <c r="E2" s="2068"/>
      <c r="F2" s="2068"/>
      <c r="G2" s="2068"/>
      <c r="H2" s="2068"/>
      <c r="I2" s="2068"/>
      <c r="J2" s="2068"/>
      <c r="K2" s="2068"/>
      <c r="L2" s="2068"/>
      <c r="M2" s="2068"/>
      <c r="N2" s="2068"/>
      <c r="O2" s="2068"/>
      <c r="P2" s="2068"/>
      <c r="Q2" s="2068"/>
      <c r="R2" s="2068"/>
      <c r="S2" s="2068"/>
      <c r="T2" s="2068"/>
      <c r="U2" s="2068"/>
      <c r="V2" s="2068"/>
      <c r="W2" s="2068"/>
      <c r="X2" s="2068"/>
      <c r="Y2" s="2068"/>
      <c r="Z2" s="2068"/>
      <c r="AA2" s="2068"/>
      <c r="AB2" s="2068"/>
      <c r="AC2" s="2068"/>
      <c r="AD2" s="2068"/>
    </row>
    <row r="3" spans="1:33" ht="20.100000000000001" customHeight="1">
      <c r="A3" s="739"/>
      <c r="B3" s="739"/>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row>
    <row r="4" spans="1:33" ht="21" customHeight="1">
      <c r="A4" s="2060" t="s">
        <v>3698</v>
      </c>
      <c r="B4" s="2060"/>
      <c r="C4" s="2060"/>
      <c r="D4" s="2061" t="str">
        <f>IF('第二面-3'!A52&lt;&gt;"",'第二面-3'!A52,"")</f>
        <v/>
      </c>
      <c r="E4" s="2061"/>
      <c r="F4" s="2061"/>
      <c r="G4" s="2061"/>
      <c r="H4" s="2061"/>
      <c r="I4" s="2061"/>
      <c r="J4" s="2061"/>
      <c r="K4" s="2061"/>
      <c r="L4" s="2061"/>
      <c r="M4" s="2061"/>
      <c r="N4" s="2061"/>
      <c r="O4" s="2061"/>
      <c r="P4" s="2061"/>
      <c r="Q4" s="2061"/>
      <c r="R4" s="2061"/>
      <c r="S4" s="736"/>
      <c r="T4" s="736"/>
      <c r="U4" s="736"/>
      <c r="V4" s="736"/>
      <c r="W4" s="736"/>
      <c r="X4" s="736"/>
      <c r="Y4" s="736"/>
      <c r="Z4" s="736"/>
      <c r="AA4" s="736"/>
      <c r="AB4" s="736"/>
      <c r="AC4" s="736"/>
      <c r="AD4" s="736"/>
    </row>
    <row r="5" spans="1:33" s="736" customFormat="1" ht="5.0999999999999996" customHeight="1">
      <c r="A5" s="741"/>
      <c r="B5" s="741"/>
      <c r="C5" s="741"/>
    </row>
    <row r="6" spans="1:33" ht="21" customHeight="1">
      <c r="A6" s="2060" t="s">
        <v>3699</v>
      </c>
      <c r="B6" s="2060"/>
      <c r="C6" s="2060"/>
      <c r="D6" s="2061" t="str">
        <f>IF(第三面!F4="","",第三面!F4)</f>
        <v/>
      </c>
      <c r="E6" s="2061"/>
      <c r="F6" s="2061"/>
      <c r="G6" s="2061"/>
      <c r="H6" s="2061"/>
      <c r="I6" s="2061"/>
      <c r="J6" s="2061"/>
      <c r="K6" s="2061"/>
      <c r="L6" s="2061"/>
      <c r="M6" s="2061"/>
      <c r="N6" s="2061"/>
      <c r="O6" s="2061"/>
      <c r="P6" s="2061"/>
      <c r="Q6" s="2061"/>
      <c r="R6" s="2061"/>
      <c r="S6" s="736"/>
      <c r="T6" s="2062" t="s">
        <v>3700</v>
      </c>
      <c r="U6" s="2062"/>
      <c r="V6" s="2062"/>
      <c r="W6" s="2069"/>
      <c r="X6" s="2069"/>
      <c r="Y6" s="2069"/>
      <c r="Z6" s="2069"/>
      <c r="AA6" s="2069"/>
      <c r="AB6" s="2069"/>
      <c r="AC6" s="2069"/>
      <c r="AD6" s="2069"/>
    </row>
    <row r="7" spans="1:33" ht="5.0999999999999996" customHeight="1">
      <c r="A7" s="741"/>
      <c r="B7" s="741"/>
      <c r="C7" s="741"/>
      <c r="D7" s="736"/>
      <c r="E7" s="736"/>
      <c r="F7" s="736"/>
      <c r="G7" s="736"/>
      <c r="H7" s="736"/>
      <c r="I7" s="736"/>
      <c r="J7" s="736"/>
      <c r="K7" s="736"/>
      <c r="L7" s="736"/>
      <c r="M7" s="736"/>
      <c r="N7" s="736"/>
      <c r="O7" s="736"/>
      <c r="P7" s="736"/>
      <c r="Q7" s="736"/>
      <c r="R7" s="736"/>
      <c r="S7" s="736"/>
      <c r="T7" s="742"/>
      <c r="U7" s="742"/>
      <c r="V7" s="742"/>
      <c r="W7" s="736"/>
      <c r="X7" s="736"/>
      <c r="Y7" s="736"/>
      <c r="Z7" s="736"/>
      <c r="AA7" s="736"/>
      <c r="AB7" s="736"/>
      <c r="AC7" s="736"/>
      <c r="AD7" s="736"/>
    </row>
    <row r="8" spans="1:33" ht="21" customHeight="1">
      <c r="A8" s="2060" t="s">
        <v>3701</v>
      </c>
      <c r="B8" s="2060"/>
      <c r="C8" s="2060"/>
      <c r="D8" s="2061" t="str">
        <f>IF(第二面!K5="","",第二面!K5)</f>
        <v/>
      </c>
      <c r="E8" s="2061"/>
      <c r="F8" s="2061"/>
      <c r="G8" s="2061"/>
      <c r="H8" s="2061"/>
      <c r="I8" s="2061"/>
      <c r="J8" s="2061"/>
      <c r="K8" s="2061"/>
      <c r="L8" s="2061"/>
      <c r="M8" s="2061"/>
      <c r="N8" s="2061"/>
      <c r="O8" s="2061"/>
      <c r="P8" s="2061"/>
      <c r="Q8" s="2061"/>
      <c r="R8" s="2061"/>
      <c r="S8" s="736"/>
      <c r="T8" s="2062" t="s">
        <v>3702</v>
      </c>
      <c r="U8" s="2062"/>
      <c r="V8" s="2062"/>
      <c r="W8" s="2063"/>
      <c r="X8" s="2063"/>
      <c r="Y8" s="2063"/>
      <c r="Z8" s="2063"/>
      <c r="AA8" s="2063"/>
      <c r="AB8" s="2063"/>
      <c r="AC8" s="2063"/>
      <c r="AD8" s="2063"/>
    </row>
    <row r="9" spans="1:33" ht="5.0999999999999996" customHeight="1" thickBot="1">
      <c r="A9" s="742"/>
      <c r="B9" s="742"/>
      <c r="C9" s="742"/>
      <c r="D9" s="736"/>
      <c r="E9" s="736"/>
      <c r="F9" s="736"/>
      <c r="G9" s="736"/>
      <c r="H9" s="736"/>
      <c r="I9" s="736"/>
      <c r="J9" s="736"/>
      <c r="K9" s="736"/>
      <c r="L9" s="736"/>
      <c r="M9" s="736"/>
      <c r="N9" s="736"/>
      <c r="O9" s="736"/>
      <c r="P9" s="736"/>
      <c r="Q9" s="736"/>
      <c r="R9" s="736"/>
      <c r="S9" s="736"/>
      <c r="T9" s="742"/>
      <c r="U9" s="742"/>
      <c r="V9" s="742"/>
      <c r="W9" s="735"/>
      <c r="X9" s="735"/>
      <c r="Y9" s="735"/>
      <c r="Z9" s="735"/>
      <c r="AA9" s="735"/>
      <c r="AB9" s="735"/>
      <c r="AC9" s="735"/>
      <c r="AD9" s="735"/>
    </row>
    <row r="10" spans="1:33" ht="23.1" customHeight="1" thickBot="1">
      <c r="A10" s="2064" t="s">
        <v>3703</v>
      </c>
      <c r="B10" s="1968"/>
      <c r="C10" s="1968"/>
      <c r="D10" s="1968"/>
      <c r="E10" s="2065"/>
      <c r="F10" s="1968" t="s">
        <v>3704</v>
      </c>
      <c r="G10" s="1968"/>
      <c r="H10" s="1968"/>
      <c r="I10" s="1968"/>
      <c r="J10" s="1968"/>
      <c r="K10" s="1968"/>
      <c r="L10" s="1968"/>
      <c r="M10" s="1968"/>
      <c r="N10" s="1968"/>
      <c r="O10" s="1968"/>
      <c r="P10" s="1968"/>
      <c r="Q10" s="1968"/>
      <c r="R10" s="1968"/>
      <c r="S10" s="1968"/>
      <c r="T10" s="1968"/>
      <c r="U10" s="1968"/>
      <c r="V10" s="1968"/>
      <c r="W10" s="1968"/>
      <c r="X10" s="2066"/>
      <c r="Y10" s="2019" t="s">
        <v>3705</v>
      </c>
      <c r="Z10" s="2020"/>
      <c r="AA10" s="2021"/>
      <c r="AB10" s="2022" t="s">
        <v>3706</v>
      </c>
      <c r="AC10" s="1968"/>
      <c r="AD10" s="1969"/>
      <c r="AE10" s="744"/>
      <c r="AF10" s="744"/>
      <c r="AG10" s="744"/>
    </row>
    <row r="11" spans="1:33" ht="23.1" customHeight="1" thickTop="1">
      <c r="A11" s="2003" t="s">
        <v>3707</v>
      </c>
      <c r="B11" s="2004"/>
      <c r="C11" s="2004"/>
      <c r="D11" s="2004"/>
      <c r="E11" s="2005"/>
      <c r="F11" s="745" t="str">
        <f>第三面!D7</f>
        <v>□</v>
      </c>
      <c r="G11" s="703" t="s">
        <v>3708</v>
      </c>
      <c r="H11" s="746"/>
      <c r="I11" s="746"/>
      <c r="J11" s="746"/>
      <c r="K11" s="746"/>
      <c r="L11" s="746"/>
      <c r="M11" s="746"/>
      <c r="N11" s="746"/>
      <c r="O11" s="746"/>
      <c r="P11" s="745" t="str">
        <f>第三面!K8</f>
        <v>□</v>
      </c>
      <c r="Q11" s="703" t="s">
        <v>3709</v>
      </c>
      <c r="R11" s="746"/>
      <c r="S11" s="746"/>
      <c r="T11" s="746"/>
      <c r="U11" s="746"/>
      <c r="V11" s="746"/>
      <c r="W11" s="746"/>
      <c r="X11" s="747"/>
      <c r="Y11" s="2009"/>
      <c r="Z11" s="2010"/>
      <c r="AA11" s="2011"/>
      <c r="AB11" s="2012"/>
      <c r="AC11" s="1904"/>
      <c r="AD11" s="1905"/>
      <c r="AE11" s="748"/>
      <c r="AF11" s="748"/>
      <c r="AG11" s="748"/>
    </row>
    <row r="12" spans="1:33" ht="23.1" customHeight="1">
      <c r="A12" s="2003"/>
      <c r="B12" s="2004"/>
      <c r="C12" s="2004"/>
      <c r="D12" s="2004"/>
      <c r="E12" s="2005"/>
      <c r="F12" s="749" t="s">
        <v>2568</v>
      </c>
      <c r="G12" s="745" t="str">
        <f>第三面!K7</f>
        <v>□</v>
      </c>
      <c r="H12" s="750" t="s">
        <v>3710</v>
      </c>
      <c r="I12" s="751"/>
      <c r="J12" s="752"/>
      <c r="K12" s="752"/>
      <c r="L12" s="745" t="str">
        <f>第三面!P7</f>
        <v>□</v>
      </c>
      <c r="M12" s="750" t="s">
        <v>3711</v>
      </c>
      <c r="N12" s="752"/>
      <c r="O12" s="751"/>
      <c r="P12" s="752"/>
      <c r="Q12" s="752"/>
      <c r="R12" s="745" t="str">
        <f>第三面!V7</f>
        <v>□</v>
      </c>
      <c r="S12" s="750" t="s">
        <v>3712</v>
      </c>
      <c r="T12" s="751"/>
      <c r="U12" s="752"/>
      <c r="V12" s="752"/>
      <c r="W12" s="752"/>
      <c r="X12" s="753"/>
      <c r="Y12" s="2009"/>
      <c r="Z12" s="2010"/>
      <c r="AA12" s="2011"/>
      <c r="AB12" s="2012"/>
      <c r="AC12" s="1904"/>
      <c r="AD12" s="1905"/>
      <c r="AE12" s="748"/>
      <c r="AF12" s="748"/>
      <c r="AG12" s="748"/>
    </row>
    <row r="13" spans="1:33" ht="23.1" customHeight="1">
      <c r="A13" s="2006"/>
      <c r="B13" s="2007"/>
      <c r="C13" s="2007"/>
      <c r="D13" s="2007"/>
      <c r="E13" s="2008"/>
      <c r="F13" s="740" t="s">
        <v>3713</v>
      </c>
      <c r="G13" s="754"/>
      <c r="H13" s="754"/>
      <c r="I13" s="754"/>
      <c r="J13" s="755"/>
      <c r="K13" s="754"/>
      <c r="L13" s="756" t="s">
        <v>2823</v>
      </c>
      <c r="M13" s="757" t="s">
        <v>3043</v>
      </c>
      <c r="N13" s="754"/>
      <c r="O13" s="754"/>
      <c r="P13" s="758" t="str">
        <f>IF(P11="□","□",IF(AND(L13="■"),"□","■"))</f>
        <v>□</v>
      </c>
      <c r="Q13" s="757" t="s">
        <v>2943</v>
      </c>
      <c r="R13" s="754"/>
      <c r="S13" s="754"/>
      <c r="T13" s="754"/>
      <c r="U13" s="754"/>
      <c r="V13" s="754"/>
      <c r="W13" s="754"/>
      <c r="X13" s="759"/>
      <c r="Y13" s="1993"/>
      <c r="Z13" s="1994"/>
      <c r="AA13" s="1995"/>
      <c r="AB13" s="1997"/>
      <c r="AC13" s="1945"/>
      <c r="AD13" s="1946"/>
      <c r="AE13" s="748"/>
      <c r="AF13" s="748"/>
      <c r="AG13" s="748"/>
    </row>
    <row r="14" spans="1:33" ht="23.1" customHeight="1">
      <c r="A14" s="2000" t="s">
        <v>3714</v>
      </c>
      <c r="B14" s="2001"/>
      <c r="C14" s="2001"/>
      <c r="D14" s="2001"/>
      <c r="E14" s="2002"/>
      <c r="F14" s="758" t="str">
        <f>IF(OR(第三面!J18="第１種低層",第三面!O18="第１種低層",第三面!T18="第１種低層",第三面!Y18="第１種低層"),"■","□")</f>
        <v>□</v>
      </c>
      <c r="G14" s="760" t="s">
        <v>3715</v>
      </c>
      <c r="H14" s="761"/>
      <c r="I14" s="761"/>
      <c r="J14" s="761"/>
      <c r="K14" s="761"/>
      <c r="L14" s="761"/>
      <c r="M14" s="761"/>
      <c r="N14" s="761"/>
      <c r="O14" s="758" t="str">
        <f>IF(OR(第三面!J18="第２種低層",第三面!O18="第２種低層",第三面!T18="第２種低層",第三面!Y18="第２種低層"),"■","□")</f>
        <v>□</v>
      </c>
      <c r="P14" s="760" t="s">
        <v>3716</v>
      </c>
      <c r="Q14" s="761"/>
      <c r="R14" s="761"/>
      <c r="S14" s="761"/>
      <c r="T14" s="761"/>
      <c r="U14" s="761"/>
      <c r="V14" s="761"/>
      <c r="W14" s="761"/>
      <c r="X14" s="762"/>
      <c r="Y14" s="2057"/>
      <c r="Z14" s="1991"/>
      <c r="AA14" s="1992"/>
      <c r="AB14" s="1996"/>
      <c r="AC14" s="1922"/>
      <c r="AD14" s="1923"/>
      <c r="AE14" s="748"/>
      <c r="AF14" s="748"/>
      <c r="AG14" s="748"/>
    </row>
    <row r="15" spans="1:33" ht="23.1" customHeight="1">
      <c r="A15" s="2003"/>
      <c r="B15" s="2004"/>
      <c r="C15" s="2004"/>
      <c r="D15" s="2004"/>
      <c r="E15" s="2005"/>
      <c r="F15" s="758" t="str">
        <f>IF(OR(第三面!J18="第１種中高層",第三面!O18="第１種中高層",第三面!T18="第１種中高層",第三面!Y18="第１種中高層"),"■","□")</f>
        <v>□</v>
      </c>
      <c r="G15" s="763" t="s">
        <v>3717</v>
      </c>
      <c r="H15" s="764"/>
      <c r="I15" s="764"/>
      <c r="J15" s="764"/>
      <c r="K15" s="764"/>
      <c r="L15" s="764"/>
      <c r="M15" s="764"/>
      <c r="N15" s="764"/>
      <c r="O15" s="758" t="str">
        <f>IF(OR(第三面!J18="第２種中高層",第三面!O18="第２種中高層",第三面!T18="第２種中高層",第三面!Y18="第２種中高層"),"■","□")</f>
        <v>□</v>
      </c>
      <c r="P15" s="763" t="s">
        <v>3718</v>
      </c>
      <c r="Q15" s="764"/>
      <c r="R15" s="764"/>
      <c r="S15" s="764"/>
      <c r="T15" s="764"/>
      <c r="U15" s="764"/>
      <c r="V15" s="764"/>
      <c r="W15" s="764"/>
      <c r="X15" s="765"/>
      <c r="Y15" s="2058"/>
      <c r="Z15" s="2010"/>
      <c r="AA15" s="2011"/>
      <c r="AB15" s="2012"/>
      <c r="AC15" s="1904"/>
      <c r="AD15" s="1905"/>
      <c r="AE15" s="748"/>
      <c r="AF15" s="748"/>
      <c r="AG15" s="748"/>
    </row>
    <row r="16" spans="1:33" ht="23.1" customHeight="1">
      <c r="A16" s="2003"/>
      <c r="B16" s="2004"/>
      <c r="C16" s="2004"/>
      <c r="D16" s="2004"/>
      <c r="E16" s="2005"/>
      <c r="F16" s="758" t="str">
        <f>IF(OR(第三面!J18="第１種住居",第三面!O18="第１種住居",第三面!T18="第１種住居",第三面!Y18="第１種住居"),"■","□")</f>
        <v>□</v>
      </c>
      <c r="G16" s="763" t="s">
        <v>3719</v>
      </c>
      <c r="H16" s="764"/>
      <c r="I16" s="764"/>
      <c r="J16" s="764"/>
      <c r="K16" s="764"/>
      <c r="L16" s="758" t="str">
        <f>IF(OR(第三面!J18="第２種住居",第三面!O18="第２種住居",第三面!T18="第２種住居",第三面!Y18="第２種住居"),"■","□")</f>
        <v>□</v>
      </c>
      <c r="M16" s="763" t="s">
        <v>3720</v>
      </c>
      <c r="N16" s="764"/>
      <c r="O16" s="764"/>
      <c r="P16" s="764"/>
      <c r="Q16" s="764"/>
      <c r="R16" s="764"/>
      <c r="S16" s="758" t="str">
        <f>IF(OR(第三面!J18="準住居地域",第三面!O18="準住居地域",第三面!T18="準住居地域",第三面!Y18="準住居地域"),"■","□")</f>
        <v>□</v>
      </c>
      <c r="T16" s="763" t="s">
        <v>3721</v>
      </c>
      <c r="U16" s="764"/>
      <c r="V16" s="764"/>
      <c r="W16" s="764"/>
      <c r="X16" s="765"/>
      <c r="Y16" s="2058"/>
      <c r="Z16" s="2010"/>
      <c r="AA16" s="2011"/>
      <c r="AB16" s="2012"/>
      <c r="AC16" s="1904"/>
      <c r="AD16" s="1905"/>
      <c r="AE16" s="748"/>
      <c r="AF16" s="748"/>
      <c r="AG16" s="748"/>
    </row>
    <row r="17" spans="1:34" ht="23.1" customHeight="1">
      <c r="A17" s="2003"/>
      <c r="B17" s="2004"/>
      <c r="C17" s="2004"/>
      <c r="D17" s="2004"/>
      <c r="E17" s="2005"/>
      <c r="F17" s="758" t="str">
        <f>IF(OR(第三面!J18="近隣商業地域",第三面!O18="近隣商業地域",第三面!T18="近隣商業地域",第三面!Y18="近隣商業地域"),"■","□")</f>
        <v>□</v>
      </c>
      <c r="G17" s="763" t="s">
        <v>3722</v>
      </c>
      <c r="H17" s="764"/>
      <c r="I17" s="764"/>
      <c r="J17" s="764"/>
      <c r="K17" s="764"/>
      <c r="L17" s="758" t="str">
        <f>IF(OR(第三面!J18="商業地域",第三面!O18="商業地域",第三面!T18="商業地域",第三面!Y18="商業地域"),"■","□")</f>
        <v>□</v>
      </c>
      <c r="M17" s="763" t="s">
        <v>3723</v>
      </c>
      <c r="N17" s="764"/>
      <c r="O17" s="764"/>
      <c r="P17" s="764"/>
      <c r="Q17" s="764"/>
      <c r="R17" s="764"/>
      <c r="S17" s="764"/>
      <c r="T17" s="764"/>
      <c r="U17" s="764"/>
      <c r="V17" s="764"/>
      <c r="W17" s="764"/>
      <c r="X17" s="765"/>
      <c r="Y17" s="2058"/>
      <c r="Z17" s="2010"/>
      <c r="AA17" s="2011"/>
      <c r="AB17" s="2012"/>
      <c r="AC17" s="1904"/>
      <c r="AD17" s="1905"/>
      <c r="AE17" s="748"/>
      <c r="AF17" s="748"/>
      <c r="AG17" s="748"/>
    </row>
    <row r="18" spans="1:34" ht="23.1" customHeight="1">
      <c r="A18" s="2003"/>
      <c r="B18" s="2004"/>
      <c r="C18" s="2004"/>
      <c r="D18" s="2004"/>
      <c r="E18" s="2005"/>
      <c r="F18" s="758" t="str">
        <f>IF(OR(第三面!J18="準工業地域",第三面!O18="準工業地域",第三面!T18="準工業地域",第三面!Y18="準工業地域"),"■","□")</f>
        <v>□</v>
      </c>
      <c r="G18" s="763" t="s">
        <v>3724</v>
      </c>
      <c r="H18" s="764"/>
      <c r="I18" s="764"/>
      <c r="J18" s="764"/>
      <c r="K18" s="758" t="str">
        <f>IF(OR(第三面!J18="工業地域",第三面!O18="工業地域",第三面!T18="工業地域",第三面!Y18="工業地域"),"■","□")</f>
        <v>□</v>
      </c>
      <c r="L18" s="763" t="s">
        <v>3725</v>
      </c>
      <c r="M18" s="763"/>
      <c r="N18" s="764"/>
      <c r="O18" s="764"/>
      <c r="P18" s="758" t="str">
        <f>IF(OR(第三面!J18="工業専用地域",第三面!O18="工業専用地域",第三面!T18="工業専用地域",第三面!Y18="工業専用地域"),"■","□")</f>
        <v>□</v>
      </c>
      <c r="Q18" s="763" t="s">
        <v>3726</v>
      </c>
      <c r="R18" s="764"/>
      <c r="S18" s="764"/>
      <c r="T18" s="764"/>
      <c r="U18" s="764"/>
      <c r="V18" s="764"/>
      <c r="W18" s="764"/>
      <c r="X18" s="765"/>
      <c r="Y18" s="2058"/>
      <c r="Z18" s="2010"/>
      <c r="AA18" s="2011"/>
      <c r="AB18" s="2012"/>
      <c r="AC18" s="1904"/>
      <c r="AD18" s="1905"/>
      <c r="AE18" s="748"/>
      <c r="AF18" s="748"/>
      <c r="AG18" s="748"/>
    </row>
    <row r="19" spans="1:34" ht="23.1" customHeight="1">
      <c r="A19" s="2006"/>
      <c r="B19" s="2007"/>
      <c r="C19" s="2007"/>
      <c r="D19" s="2007"/>
      <c r="E19" s="2008"/>
      <c r="F19" s="758" t="str">
        <f>IF(OR(第三面!J18="指定なし",第三面!O18="指定なし",第三面!T18="指定なし",第三面!Y18="指定なし"),"■","□")</f>
        <v>□</v>
      </c>
      <c r="G19" s="763" t="s">
        <v>3727</v>
      </c>
      <c r="H19" s="764"/>
      <c r="I19" s="764"/>
      <c r="J19" s="764"/>
      <c r="K19" s="764"/>
      <c r="L19" s="764"/>
      <c r="M19" s="764"/>
      <c r="N19" s="764"/>
      <c r="O19" s="764"/>
      <c r="P19" s="764"/>
      <c r="Q19" s="764"/>
      <c r="R19" s="764"/>
      <c r="S19" s="764"/>
      <c r="T19" s="764"/>
      <c r="U19" s="764"/>
      <c r="V19" s="764"/>
      <c r="W19" s="764"/>
      <c r="X19" s="765"/>
      <c r="Y19" s="2059"/>
      <c r="Z19" s="1994"/>
      <c r="AA19" s="1995"/>
      <c r="AB19" s="1997"/>
      <c r="AC19" s="1945"/>
      <c r="AD19" s="1946"/>
      <c r="AE19" s="748"/>
      <c r="AF19" s="748"/>
      <c r="AG19" s="748"/>
    </row>
    <row r="20" spans="1:34" ht="23.1" customHeight="1">
      <c r="A20" s="2050" t="s">
        <v>3728</v>
      </c>
      <c r="B20" s="2051"/>
      <c r="C20" s="2051"/>
      <c r="D20" s="2051"/>
      <c r="E20" s="2052"/>
      <c r="F20" s="766" t="s">
        <v>2568</v>
      </c>
      <c r="G20" s="767">
        <f>第三面!J20</f>
        <v>0</v>
      </c>
      <c r="H20" s="767" t="s">
        <v>3729</v>
      </c>
      <c r="I20" s="767">
        <f>第三面!J22</f>
        <v>0</v>
      </c>
      <c r="J20" s="767" t="s">
        <v>2842</v>
      </c>
      <c r="K20" s="767" t="str">
        <f>IF(第三面!O20="","",第三面!O20)</f>
        <v/>
      </c>
      <c r="L20" s="767" t="s">
        <v>3730</v>
      </c>
      <c r="M20" s="767" t="str">
        <f>IF(第三面!O22="","",第三面!O22)</f>
        <v/>
      </c>
      <c r="N20" s="767" t="s">
        <v>3731</v>
      </c>
      <c r="O20" s="767" t="str">
        <f>IF(第三面!T20="","",第三面!T20)</f>
        <v/>
      </c>
      <c r="P20" s="767" t="s">
        <v>3730</v>
      </c>
      <c r="Q20" s="767" t="str">
        <f>IF(第三面!T22="","",第三面!T22)</f>
        <v/>
      </c>
      <c r="R20" s="767" t="s">
        <v>3731</v>
      </c>
      <c r="S20" s="767" t="str">
        <f>IF(第三面!Y20="","",第三面!Y20)</f>
        <v/>
      </c>
      <c r="T20" s="767" t="s">
        <v>3730</v>
      </c>
      <c r="U20" s="767" t="str">
        <f>IF(第三面!Y22="","",第三面!Y22)</f>
        <v/>
      </c>
      <c r="V20" s="767" t="s">
        <v>3222</v>
      </c>
      <c r="W20" s="768"/>
      <c r="X20" s="769"/>
      <c r="Y20" s="1974"/>
      <c r="Z20" s="1975"/>
      <c r="AA20" s="1976"/>
      <c r="AB20" s="1977"/>
      <c r="AC20" s="1978"/>
      <c r="AD20" s="1979"/>
      <c r="AE20" s="748"/>
      <c r="AF20" s="748"/>
      <c r="AG20" s="748"/>
    </row>
    <row r="21" spans="1:34" ht="23.1" customHeight="1">
      <c r="A21" s="2000" t="s">
        <v>2831</v>
      </c>
      <c r="B21" s="2001"/>
      <c r="C21" s="2001"/>
      <c r="D21" s="2001"/>
      <c r="E21" s="2002"/>
      <c r="F21" s="770" t="str">
        <f>第三面!K9</f>
        <v>□</v>
      </c>
      <c r="G21" s="771" t="s">
        <v>3732</v>
      </c>
      <c r="H21" s="772"/>
      <c r="I21" s="772"/>
      <c r="J21" s="770" t="str">
        <f>第三面!P9</f>
        <v>□</v>
      </c>
      <c r="K21" s="771" t="s">
        <v>3733</v>
      </c>
      <c r="L21" s="772"/>
      <c r="M21" s="772"/>
      <c r="N21" s="772"/>
      <c r="O21" s="770" t="str">
        <f>第三面!V9</f>
        <v>□</v>
      </c>
      <c r="P21" s="771" t="s">
        <v>3727</v>
      </c>
      <c r="Q21" s="772"/>
      <c r="R21" s="772"/>
      <c r="S21" s="772"/>
      <c r="T21" s="772"/>
      <c r="U21" s="772"/>
      <c r="V21" s="772"/>
      <c r="W21" s="772"/>
      <c r="X21" s="773"/>
      <c r="Y21" s="1991"/>
      <c r="Z21" s="1991"/>
      <c r="AA21" s="1992"/>
      <c r="AB21" s="1996"/>
      <c r="AC21" s="1922"/>
      <c r="AD21" s="1923"/>
      <c r="AE21" s="748"/>
      <c r="AF21" s="748"/>
      <c r="AG21" s="748"/>
      <c r="AH21" s="774"/>
    </row>
    <row r="22" spans="1:34" ht="23.1" customHeight="1">
      <c r="A22" s="2006"/>
      <c r="B22" s="2007"/>
      <c r="C22" s="2007"/>
      <c r="D22" s="2007"/>
      <c r="E22" s="2008"/>
      <c r="F22" s="775" t="s">
        <v>2823</v>
      </c>
      <c r="G22" s="750" t="s">
        <v>3734</v>
      </c>
      <c r="H22" s="736"/>
      <c r="I22" s="736"/>
      <c r="J22" s="736"/>
      <c r="K22" s="736"/>
      <c r="L22" s="775" t="s">
        <v>2823</v>
      </c>
      <c r="M22" s="750" t="s">
        <v>3735</v>
      </c>
      <c r="N22" s="736"/>
      <c r="O22" s="736"/>
      <c r="P22" s="736"/>
      <c r="Q22" s="736"/>
      <c r="R22" s="736"/>
      <c r="S22" s="736"/>
      <c r="T22" s="736"/>
      <c r="U22" s="736"/>
      <c r="V22" s="736"/>
      <c r="W22" s="736"/>
      <c r="X22" s="776"/>
      <c r="Y22" s="1994"/>
      <c r="Z22" s="1994"/>
      <c r="AA22" s="1995"/>
      <c r="AB22" s="1997"/>
      <c r="AC22" s="1945"/>
      <c r="AD22" s="1946"/>
      <c r="AE22" s="748"/>
      <c r="AF22" s="748"/>
      <c r="AG22" s="748"/>
    </row>
    <row r="23" spans="1:34" ht="23.1" customHeight="1">
      <c r="A23" s="2000" t="s">
        <v>3736</v>
      </c>
      <c r="B23" s="2001"/>
      <c r="C23" s="2001"/>
      <c r="D23" s="2001"/>
      <c r="E23" s="2002"/>
      <c r="F23" s="777" t="s">
        <v>2823</v>
      </c>
      <c r="G23" s="2055"/>
      <c r="H23" s="2055"/>
      <c r="I23" s="779" t="s">
        <v>3737</v>
      </c>
      <c r="J23" s="780"/>
      <c r="K23" s="771" t="s">
        <v>3738</v>
      </c>
      <c r="L23" s="771"/>
      <c r="M23" s="771"/>
      <c r="N23" s="771"/>
      <c r="O23" s="771"/>
      <c r="P23" s="777" t="s">
        <v>2823</v>
      </c>
      <c r="Q23" s="771" t="s">
        <v>3739</v>
      </c>
      <c r="R23" s="771"/>
      <c r="S23" s="2048"/>
      <c r="T23" s="2048"/>
      <c r="U23" s="2048"/>
      <c r="V23" s="2048"/>
      <c r="W23" s="771" t="s">
        <v>2807</v>
      </c>
      <c r="X23" s="781"/>
      <c r="Y23" s="1991"/>
      <c r="Z23" s="1991"/>
      <c r="AA23" s="1992"/>
      <c r="AB23" s="1996"/>
      <c r="AC23" s="1922"/>
      <c r="AD23" s="1923"/>
      <c r="AE23" s="748"/>
      <c r="AF23" s="748"/>
      <c r="AG23" s="748"/>
    </row>
    <row r="24" spans="1:34" ht="23.1" customHeight="1">
      <c r="A24" s="2006"/>
      <c r="B24" s="2007"/>
      <c r="C24" s="2007"/>
      <c r="D24" s="2007"/>
      <c r="E24" s="2008"/>
      <c r="F24" s="756" t="s">
        <v>2823</v>
      </c>
      <c r="G24" s="740" t="s">
        <v>3740</v>
      </c>
      <c r="H24" s="740"/>
      <c r="I24" s="740"/>
      <c r="J24" s="740"/>
      <c r="K24" s="782"/>
      <c r="L24" s="740" t="s">
        <v>3741</v>
      </c>
      <c r="M24" s="756" t="s">
        <v>2823</v>
      </c>
      <c r="N24" s="740" t="s">
        <v>3742</v>
      </c>
      <c r="O24" s="740"/>
      <c r="P24" s="740"/>
      <c r="Q24" s="740"/>
      <c r="R24" s="782" t="s">
        <v>3244</v>
      </c>
      <c r="S24" s="740" t="s">
        <v>3738</v>
      </c>
      <c r="T24" s="783"/>
      <c r="U24" s="783"/>
      <c r="V24" s="758" t="str">
        <f>IF(OR(F23="■",P23="■",F24="■",M24="■"),"□","■")</f>
        <v>■</v>
      </c>
      <c r="W24" s="783" t="s">
        <v>3743</v>
      </c>
      <c r="X24" s="784"/>
      <c r="Y24" s="1994"/>
      <c r="Z24" s="1994"/>
      <c r="AA24" s="1995"/>
      <c r="AB24" s="1997"/>
      <c r="AC24" s="1945"/>
      <c r="AD24" s="1946"/>
      <c r="AE24" s="748"/>
      <c r="AF24" s="748"/>
      <c r="AG24" s="748"/>
    </row>
    <row r="25" spans="1:34" ht="23.1" customHeight="1">
      <c r="A25" s="2000" t="s">
        <v>3744</v>
      </c>
      <c r="B25" s="2001"/>
      <c r="C25" s="2001"/>
      <c r="D25" s="2001"/>
      <c r="E25" s="2001"/>
      <c r="F25" s="785" t="s">
        <v>2823</v>
      </c>
      <c r="G25" s="771" t="s">
        <v>3745</v>
      </c>
      <c r="H25" s="771"/>
      <c r="I25" s="771"/>
      <c r="J25" s="786">
        <v>5</v>
      </c>
      <c r="K25" s="787" t="s">
        <v>3746</v>
      </c>
      <c r="L25" s="786">
        <v>3</v>
      </c>
      <c r="M25" s="771" t="s">
        <v>3747</v>
      </c>
      <c r="N25" s="771" t="s">
        <v>3748</v>
      </c>
      <c r="O25" s="771"/>
      <c r="P25" s="786">
        <v>4</v>
      </c>
      <c r="Q25" s="771" t="s">
        <v>3749</v>
      </c>
      <c r="R25" s="788"/>
      <c r="S25" s="788"/>
      <c r="T25" s="771"/>
      <c r="U25" s="788"/>
      <c r="V25" s="789" t="str">
        <f>IF(F25="■","□","■")</f>
        <v>■</v>
      </c>
      <c r="W25" s="771" t="s">
        <v>3743</v>
      </c>
      <c r="X25" s="781"/>
      <c r="Y25" s="1991"/>
      <c r="Z25" s="1991"/>
      <c r="AA25" s="1992"/>
      <c r="AB25" s="1996"/>
      <c r="AC25" s="1922"/>
      <c r="AD25" s="1923"/>
      <c r="AE25" s="748"/>
      <c r="AF25" s="748"/>
      <c r="AG25" s="748"/>
    </row>
    <row r="26" spans="1:34" ht="23.1" customHeight="1">
      <c r="A26" s="2006"/>
      <c r="B26" s="2007"/>
      <c r="C26" s="2007"/>
      <c r="D26" s="2007"/>
      <c r="E26" s="2007"/>
      <c r="F26" s="790" t="s">
        <v>2823</v>
      </c>
      <c r="G26" s="740" t="s">
        <v>3750</v>
      </c>
      <c r="H26" s="740"/>
      <c r="I26" s="756" t="s">
        <v>2823</v>
      </c>
      <c r="J26" s="740" t="s">
        <v>3751</v>
      </c>
      <c r="K26" s="740"/>
      <c r="L26" s="740"/>
      <c r="M26" s="740"/>
      <c r="N26" s="2056" t="str">
        <f>IF(I26="■",#REF!,"")</f>
        <v/>
      </c>
      <c r="O26" s="2056"/>
      <c r="P26" s="740" t="s">
        <v>3752</v>
      </c>
      <c r="Q26" s="756" t="s">
        <v>2823</v>
      </c>
      <c r="R26" s="740" t="s">
        <v>3753</v>
      </c>
      <c r="S26" s="740"/>
      <c r="T26" s="740"/>
      <c r="U26" s="740"/>
      <c r="V26" s="2056" t="str">
        <f>IF(Q26="■",#REF!,"")</f>
        <v/>
      </c>
      <c r="W26" s="2056"/>
      <c r="X26" s="791" t="s">
        <v>3752</v>
      </c>
      <c r="Y26" s="1994"/>
      <c r="Z26" s="1994"/>
      <c r="AA26" s="1995"/>
      <c r="AB26" s="1997"/>
      <c r="AC26" s="1945"/>
      <c r="AD26" s="1946"/>
      <c r="AE26" s="748"/>
      <c r="AF26" s="748"/>
      <c r="AG26" s="748"/>
    </row>
    <row r="27" spans="1:34" ht="23.1" customHeight="1">
      <c r="A27" s="2050" t="s">
        <v>3754</v>
      </c>
      <c r="B27" s="2051"/>
      <c r="C27" s="2051"/>
      <c r="D27" s="2051"/>
      <c r="E27" s="2052"/>
      <c r="F27" s="777" t="s">
        <v>2823</v>
      </c>
      <c r="G27" s="771" t="s">
        <v>3755</v>
      </c>
      <c r="H27" s="771"/>
      <c r="I27" s="771"/>
      <c r="J27" s="777" t="s">
        <v>2823</v>
      </c>
      <c r="K27" s="771" t="s">
        <v>3756</v>
      </c>
      <c r="L27" s="771"/>
      <c r="M27" s="771"/>
      <c r="N27" s="777" t="s">
        <v>2823</v>
      </c>
      <c r="O27" s="771" t="s">
        <v>3757</v>
      </c>
      <c r="P27" s="771"/>
      <c r="Q27" s="771"/>
      <c r="R27" s="771"/>
      <c r="S27" s="777" t="s">
        <v>2823</v>
      </c>
      <c r="T27" s="771" t="s">
        <v>3758</v>
      </c>
      <c r="U27" s="771"/>
      <c r="V27" s="789" t="str">
        <f>IF(OR(F27="■",J27="■",N27="■",S27="■"),"□","■")</f>
        <v>■</v>
      </c>
      <c r="W27" s="771" t="s">
        <v>3743</v>
      </c>
      <c r="X27" s="781"/>
      <c r="Y27" s="1975"/>
      <c r="Z27" s="1975"/>
      <c r="AA27" s="1976"/>
      <c r="AB27" s="1977"/>
      <c r="AC27" s="1978"/>
      <c r="AD27" s="1979"/>
      <c r="AE27" s="748"/>
      <c r="AF27" s="748"/>
      <c r="AG27" s="748"/>
    </row>
    <row r="28" spans="1:34" ht="23.1" customHeight="1">
      <c r="A28" s="2000" t="s">
        <v>3759</v>
      </c>
      <c r="B28" s="2001"/>
      <c r="C28" s="2001"/>
      <c r="D28" s="2001"/>
      <c r="E28" s="2002"/>
      <c r="F28" s="777" t="s">
        <v>2823</v>
      </c>
      <c r="G28" s="792" t="s">
        <v>3760</v>
      </c>
      <c r="H28" s="792"/>
      <c r="I28" s="777" t="s">
        <v>2823</v>
      </c>
      <c r="J28" s="792" t="s">
        <v>3761</v>
      </c>
      <c r="K28" s="792"/>
      <c r="L28" s="777" t="s">
        <v>2823</v>
      </c>
      <c r="M28" s="793" t="s">
        <v>3762</v>
      </c>
      <c r="N28" s="792"/>
      <c r="O28" s="2053"/>
      <c r="P28" s="2053"/>
      <c r="Q28" s="2053"/>
      <c r="R28" s="2053"/>
      <c r="S28" s="793" t="s">
        <v>2807</v>
      </c>
      <c r="T28" s="792"/>
      <c r="U28" s="792"/>
      <c r="V28" s="789" t="str">
        <f>IF(OR(F28="■",I28="■",L28="■"),"□","■")</f>
        <v>■</v>
      </c>
      <c r="W28" s="793" t="s">
        <v>3743</v>
      </c>
      <c r="X28" s="794"/>
      <c r="Y28" s="1991"/>
      <c r="Z28" s="1991"/>
      <c r="AA28" s="1992"/>
      <c r="AB28" s="1996"/>
      <c r="AC28" s="1922"/>
      <c r="AD28" s="1923"/>
      <c r="AE28" s="748"/>
      <c r="AF28" s="748"/>
      <c r="AG28" s="748"/>
    </row>
    <row r="29" spans="1:34" ht="23.1" customHeight="1">
      <c r="A29" s="2006"/>
      <c r="B29" s="2007"/>
      <c r="C29" s="2007"/>
      <c r="D29" s="2007"/>
      <c r="E29" s="2008"/>
      <c r="F29" s="2054" t="s">
        <v>3763</v>
      </c>
      <c r="G29" s="2054"/>
      <c r="H29" s="756" t="s">
        <v>2823</v>
      </c>
      <c r="I29" s="796" t="s">
        <v>3764</v>
      </c>
      <c r="J29" s="758" t="str">
        <f>IF(V28="■","□",IF(AND(H29="■"),"□","■"))</f>
        <v>□</v>
      </c>
      <c r="K29" s="795" t="s">
        <v>3743</v>
      </c>
      <c r="L29" s="797"/>
      <c r="M29" s="797"/>
      <c r="N29" s="797"/>
      <c r="O29" s="797"/>
      <c r="P29" s="797"/>
      <c r="Q29" s="797"/>
      <c r="R29" s="797"/>
      <c r="S29" s="797"/>
      <c r="T29" s="797"/>
      <c r="U29" s="797"/>
      <c r="V29" s="797"/>
      <c r="W29" s="797"/>
      <c r="X29" s="798"/>
      <c r="Y29" s="1994"/>
      <c r="Z29" s="1994"/>
      <c r="AA29" s="1995"/>
      <c r="AB29" s="1997"/>
      <c r="AC29" s="1945"/>
      <c r="AD29" s="1946"/>
      <c r="AE29" s="748"/>
      <c r="AF29" s="748"/>
      <c r="AG29" s="748"/>
    </row>
    <row r="30" spans="1:34" ht="23.1" customHeight="1">
      <c r="A30" s="2000" t="s">
        <v>3765</v>
      </c>
      <c r="B30" s="2001"/>
      <c r="C30" s="2001"/>
      <c r="D30" s="2001"/>
      <c r="E30" s="2002"/>
      <c r="F30" s="777" t="s">
        <v>2823</v>
      </c>
      <c r="G30" s="771" t="s">
        <v>3043</v>
      </c>
      <c r="H30" s="799" t="s">
        <v>2806</v>
      </c>
      <c r="I30" s="2048"/>
      <c r="J30" s="2048"/>
      <c r="K30" s="771" t="s">
        <v>3766</v>
      </c>
      <c r="L30" s="771"/>
      <c r="M30" s="771"/>
      <c r="N30" s="771"/>
      <c r="O30" s="771"/>
      <c r="P30" s="771"/>
      <c r="Q30" s="771"/>
      <c r="R30" s="771"/>
      <c r="S30" s="788"/>
      <c r="T30" s="788"/>
      <c r="U30" s="788"/>
      <c r="V30" s="789" t="str">
        <f>IF(F30="■","□","■")</f>
        <v>■</v>
      </c>
      <c r="W30" s="771" t="s">
        <v>2943</v>
      </c>
      <c r="X30" s="781"/>
      <c r="Y30" s="1991"/>
      <c r="Z30" s="1991"/>
      <c r="AA30" s="1992"/>
      <c r="AB30" s="1996"/>
      <c r="AC30" s="1922"/>
      <c r="AD30" s="1923"/>
      <c r="AE30" s="748"/>
      <c r="AF30" s="748"/>
      <c r="AG30" s="748"/>
    </row>
    <row r="31" spans="1:34" ht="23.1" customHeight="1">
      <c r="A31" s="2006"/>
      <c r="B31" s="2007"/>
      <c r="C31" s="2007"/>
      <c r="D31" s="2007"/>
      <c r="E31" s="2008"/>
      <c r="F31" s="2049" t="s">
        <v>3767</v>
      </c>
      <c r="G31" s="2049"/>
      <c r="H31" s="756" t="s">
        <v>2823</v>
      </c>
      <c r="I31" s="740" t="s">
        <v>3768</v>
      </c>
      <c r="J31" s="800"/>
      <c r="K31" s="758" t="str">
        <f>IF(V30="■","□",IF(AND(H31="■"),"□","■"))</f>
        <v>□</v>
      </c>
      <c r="L31" s="740" t="s">
        <v>3769</v>
      </c>
      <c r="M31" s="800"/>
      <c r="N31" s="800"/>
      <c r="O31" s="2049" t="s">
        <v>3770</v>
      </c>
      <c r="P31" s="2049"/>
      <c r="Q31" s="756" t="s">
        <v>2823</v>
      </c>
      <c r="R31" s="740" t="s">
        <v>3043</v>
      </c>
      <c r="S31" s="800"/>
      <c r="T31" s="758" t="str">
        <f>IF(V30="■","□",IF(AND(Q31="■"),"□","■"))</f>
        <v>□</v>
      </c>
      <c r="U31" s="740" t="s">
        <v>3044</v>
      </c>
      <c r="V31" s="740"/>
      <c r="W31" s="740"/>
      <c r="X31" s="784"/>
      <c r="Y31" s="1994"/>
      <c r="Z31" s="1994"/>
      <c r="AA31" s="1995"/>
      <c r="AB31" s="1997"/>
      <c r="AC31" s="1945"/>
      <c r="AD31" s="1946"/>
      <c r="AE31" s="748"/>
      <c r="AF31" s="748"/>
      <c r="AG31" s="748"/>
    </row>
    <row r="32" spans="1:34" ht="23.1" customHeight="1">
      <c r="A32" s="2000" t="s">
        <v>3771</v>
      </c>
      <c r="B32" s="2001"/>
      <c r="C32" s="2001"/>
      <c r="D32" s="2001"/>
      <c r="E32" s="2002"/>
      <c r="F32" s="771" t="s">
        <v>3772</v>
      </c>
      <c r="G32" s="801"/>
      <c r="H32" s="801"/>
      <c r="I32" s="801"/>
      <c r="J32" s="777" t="s">
        <v>2823</v>
      </c>
      <c r="K32" s="771" t="s">
        <v>3773</v>
      </c>
      <c r="L32" s="780"/>
      <c r="M32" s="771" t="s">
        <v>3774</v>
      </c>
      <c r="N32" s="801"/>
      <c r="O32" s="788"/>
      <c r="P32" s="788"/>
      <c r="Q32" s="736"/>
      <c r="R32" s="736"/>
      <c r="S32" s="801"/>
      <c r="T32" s="801"/>
      <c r="U32" s="801"/>
      <c r="V32" s="789" t="str">
        <f>IF(J32="■","□","■")</f>
        <v>■</v>
      </c>
      <c r="W32" s="771" t="s">
        <v>3743</v>
      </c>
      <c r="X32" s="802"/>
      <c r="Y32" s="1991"/>
      <c r="Z32" s="1991"/>
      <c r="AA32" s="1992"/>
      <c r="AB32" s="1996"/>
      <c r="AC32" s="1922"/>
      <c r="AD32" s="1923"/>
      <c r="AE32" s="748"/>
      <c r="AF32" s="748"/>
      <c r="AG32" s="748"/>
    </row>
    <row r="33" spans="1:33" ht="23.1" customHeight="1">
      <c r="A33" s="2006"/>
      <c r="B33" s="2007"/>
      <c r="C33" s="2007"/>
      <c r="D33" s="2007"/>
      <c r="E33" s="2008"/>
      <c r="F33" s="2013" t="s">
        <v>3775</v>
      </c>
      <c r="G33" s="2013"/>
      <c r="H33" s="2013"/>
      <c r="I33" s="775" t="s">
        <v>2823</v>
      </c>
      <c r="J33" s="750" t="s">
        <v>3776</v>
      </c>
      <c r="K33" s="750"/>
      <c r="L33" s="803"/>
      <c r="M33" s="750" t="s">
        <v>3777</v>
      </c>
      <c r="N33" s="750"/>
      <c r="O33" s="750"/>
      <c r="P33" s="804"/>
      <c r="Q33" s="750" t="s">
        <v>3778</v>
      </c>
      <c r="R33" s="750"/>
      <c r="S33" s="750"/>
      <c r="T33" s="736"/>
      <c r="U33" s="736"/>
      <c r="V33" s="805" t="str">
        <f>IF(I33="■","□","■")</f>
        <v>■</v>
      </c>
      <c r="W33" s="750" t="s">
        <v>3743</v>
      </c>
      <c r="X33" s="806"/>
      <c r="Y33" s="1994"/>
      <c r="Z33" s="1994"/>
      <c r="AA33" s="1995"/>
      <c r="AB33" s="1997"/>
      <c r="AC33" s="1945"/>
      <c r="AD33" s="1946"/>
      <c r="AE33" s="748"/>
      <c r="AF33" s="748"/>
      <c r="AG33" s="748"/>
    </row>
    <row r="34" spans="1:33" ht="23.1" customHeight="1">
      <c r="A34" s="2000" t="s">
        <v>3779</v>
      </c>
      <c r="B34" s="2001"/>
      <c r="C34" s="2001"/>
      <c r="D34" s="2001"/>
      <c r="E34" s="2002"/>
      <c r="F34" s="777" t="s">
        <v>2823</v>
      </c>
      <c r="G34" s="771" t="s">
        <v>3780</v>
      </c>
      <c r="H34" s="771"/>
      <c r="I34" s="771"/>
      <c r="J34" s="778"/>
      <c r="K34" s="787" t="s">
        <v>3781</v>
      </c>
      <c r="L34" s="771"/>
      <c r="M34" s="771"/>
      <c r="N34" s="779" t="s">
        <v>3782</v>
      </c>
      <c r="O34" s="788"/>
      <c r="P34" s="2046"/>
      <c r="Q34" s="2046"/>
      <c r="R34" s="771" t="s">
        <v>2837</v>
      </c>
      <c r="S34" s="787" t="s">
        <v>3783</v>
      </c>
      <c r="T34" s="2046"/>
      <c r="U34" s="2046"/>
      <c r="V34" s="771" t="s">
        <v>3752</v>
      </c>
      <c r="W34" s="771"/>
      <c r="X34" s="781"/>
      <c r="Y34" s="1991"/>
      <c r="Z34" s="1991"/>
      <c r="AA34" s="1992"/>
      <c r="AB34" s="1996"/>
      <c r="AC34" s="1922"/>
      <c r="AD34" s="1923"/>
      <c r="AE34" s="748"/>
      <c r="AF34" s="748"/>
      <c r="AG34" s="748"/>
    </row>
    <row r="35" spans="1:33" ht="23.1" customHeight="1">
      <c r="A35" s="2003"/>
      <c r="B35" s="2004"/>
      <c r="C35" s="2004"/>
      <c r="D35" s="2004"/>
      <c r="E35" s="2005"/>
      <c r="F35" s="775" t="s">
        <v>2823</v>
      </c>
      <c r="G35" s="703" t="s">
        <v>3780</v>
      </c>
      <c r="H35" s="703"/>
      <c r="I35" s="703"/>
      <c r="J35" s="807"/>
      <c r="K35" s="737" t="s">
        <v>3781</v>
      </c>
      <c r="L35" s="703"/>
      <c r="M35" s="703"/>
      <c r="N35" s="750" t="s">
        <v>3782</v>
      </c>
      <c r="O35" s="736"/>
      <c r="P35" s="2041"/>
      <c r="Q35" s="2041"/>
      <c r="R35" s="703" t="s">
        <v>2837</v>
      </c>
      <c r="S35" s="737" t="s">
        <v>3783</v>
      </c>
      <c r="T35" s="2041"/>
      <c r="U35" s="2041"/>
      <c r="V35" s="703" t="s">
        <v>3752</v>
      </c>
      <c r="W35" s="703"/>
      <c r="X35" s="808"/>
      <c r="Y35" s="2010"/>
      <c r="Z35" s="2010"/>
      <c r="AA35" s="2011"/>
      <c r="AB35" s="2012"/>
      <c r="AC35" s="1904"/>
      <c r="AD35" s="1905"/>
      <c r="AE35" s="748"/>
      <c r="AF35" s="748"/>
      <c r="AG35" s="748"/>
    </row>
    <row r="36" spans="1:33" ht="23.1" customHeight="1">
      <c r="A36" s="2003"/>
      <c r="B36" s="2004"/>
      <c r="C36" s="2004"/>
      <c r="D36" s="2004"/>
      <c r="E36" s="2005"/>
      <c r="F36" s="775" t="s">
        <v>2823</v>
      </c>
      <c r="G36" s="703" t="s">
        <v>3780</v>
      </c>
      <c r="H36" s="703"/>
      <c r="I36" s="703"/>
      <c r="J36" s="807"/>
      <c r="K36" s="737" t="s">
        <v>3781</v>
      </c>
      <c r="L36" s="703"/>
      <c r="M36" s="703"/>
      <c r="N36" s="750" t="s">
        <v>3782</v>
      </c>
      <c r="O36" s="736"/>
      <c r="P36" s="2041"/>
      <c r="Q36" s="2041"/>
      <c r="R36" s="703" t="s">
        <v>2837</v>
      </c>
      <c r="S36" s="737" t="s">
        <v>3783</v>
      </c>
      <c r="T36" s="2041"/>
      <c r="U36" s="2041"/>
      <c r="V36" s="703" t="s">
        <v>3752</v>
      </c>
      <c r="W36" s="703"/>
      <c r="X36" s="808"/>
      <c r="Y36" s="2010"/>
      <c r="Z36" s="2010"/>
      <c r="AA36" s="2011"/>
      <c r="AB36" s="2012"/>
      <c r="AC36" s="1904"/>
      <c r="AD36" s="1905"/>
      <c r="AE36" s="748"/>
      <c r="AF36" s="748"/>
      <c r="AG36" s="748"/>
    </row>
    <row r="37" spans="1:33" ht="23.1" customHeight="1">
      <c r="A37" s="2003"/>
      <c r="B37" s="2004"/>
      <c r="C37" s="2004"/>
      <c r="D37" s="2004"/>
      <c r="E37" s="2005"/>
      <c r="F37" s="775" t="s">
        <v>2823</v>
      </c>
      <c r="G37" s="750" t="s">
        <v>3784</v>
      </c>
      <c r="H37" s="750"/>
      <c r="I37" s="750"/>
      <c r="J37" s="750"/>
      <c r="K37" s="750"/>
      <c r="L37" s="750"/>
      <c r="M37" s="750"/>
      <c r="N37" s="750" t="s">
        <v>3782</v>
      </c>
      <c r="O37" s="736"/>
      <c r="P37" s="2041"/>
      <c r="Q37" s="2041"/>
      <c r="R37" s="703" t="s">
        <v>2837</v>
      </c>
      <c r="S37" s="737" t="s">
        <v>3783</v>
      </c>
      <c r="T37" s="2041"/>
      <c r="U37" s="2041"/>
      <c r="V37" s="703" t="s">
        <v>3752</v>
      </c>
      <c r="W37" s="750"/>
      <c r="X37" s="806"/>
      <c r="Y37" s="2010"/>
      <c r="Z37" s="2010"/>
      <c r="AA37" s="2011"/>
      <c r="AB37" s="2012"/>
      <c r="AC37" s="1904"/>
      <c r="AD37" s="1905"/>
      <c r="AE37" s="748"/>
      <c r="AF37" s="748"/>
      <c r="AG37" s="748"/>
    </row>
    <row r="38" spans="1:33" ht="23.1" customHeight="1">
      <c r="A38" s="2003"/>
      <c r="B38" s="2004"/>
      <c r="C38" s="2004"/>
      <c r="D38" s="2004"/>
      <c r="E38" s="2005"/>
      <c r="F38" s="2040" t="s">
        <v>3785</v>
      </c>
      <c r="G38" s="2040"/>
      <c r="H38" s="2042"/>
      <c r="I38" s="2042"/>
      <c r="J38" s="737" t="s">
        <v>5</v>
      </c>
      <c r="K38" s="804"/>
      <c r="L38" s="737" t="s">
        <v>2713</v>
      </c>
      <c r="M38" s="804"/>
      <c r="N38" s="737" t="s">
        <v>3</v>
      </c>
      <c r="O38" s="750"/>
      <c r="P38" s="737" t="s">
        <v>16</v>
      </c>
      <c r="Q38" s="2042"/>
      <c r="R38" s="2042"/>
      <c r="S38" s="2042"/>
      <c r="T38" s="2042"/>
      <c r="U38" s="2042"/>
      <c r="V38" s="2042"/>
      <c r="W38" s="750" t="s">
        <v>3786</v>
      </c>
      <c r="X38" s="806"/>
      <c r="Y38" s="2010"/>
      <c r="Z38" s="2010"/>
      <c r="AA38" s="2011"/>
      <c r="AB38" s="2012"/>
      <c r="AC38" s="1904"/>
      <c r="AD38" s="1905"/>
      <c r="AE38" s="748"/>
      <c r="AF38" s="748"/>
      <c r="AG38" s="748"/>
    </row>
    <row r="39" spans="1:33" ht="23.1" customHeight="1">
      <c r="A39" s="2003"/>
      <c r="B39" s="2004"/>
      <c r="C39" s="2004"/>
      <c r="D39" s="2004"/>
      <c r="E39" s="2005"/>
      <c r="F39" s="775" t="s">
        <v>2823</v>
      </c>
      <c r="G39" s="750" t="s">
        <v>3787</v>
      </c>
      <c r="H39" s="750"/>
      <c r="I39" s="750"/>
      <c r="J39" s="2039"/>
      <c r="K39" s="2039"/>
      <c r="L39" s="2040" t="s">
        <v>3782</v>
      </c>
      <c r="M39" s="2040"/>
      <c r="N39" s="2041"/>
      <c r="O39" s="2041"/>
      <c r="P39" s="750" t="s">
        <v>3752</v>
      </c>
      <c r="Q39" s="2040" t="s">
        <v>3788</v>
      </c>
      <c r="R39" s="2040"/>
      <c r="S39" s="2040"/>
      <c r="T39" s="2041"/>
      <c r="U39" s="2041"/>
      <c r="V39" s="750" t="s">
        <v>3752</v>
      </c>
      <c r="W39" s="750"/>
      <c r="X39" s="806"/>
      <c r="Y39" s="2010"/>
      <c r="Z39" s="2010"/>
      <c r="AA39" s="2011"/>
      <c r="AB39" s="2012"/>
      <c r="AC39" s="1904"/>
      <c r="AD39" s="1905"/>
      <c r="AE39" s="748"/>
      <c r="AF39" s="748"/>
      <c r="AG39" s="748"/>
    </row>
    <row r="40" spans="1:33" ht="23.1" customHeight="1">
      <c r="A40" s="2003"/>
      <c r="B40" s="2004"/>
      <c r="C40" s="2004"/>
      <c r="D40" s="2004"/>
      <c r="E40" s="2005"/>
      <c r="F40" s="2040" t="s">
        <v>3789</v>
      </c>
      <c r="G40" s="2040"/>
      <c r="H40" s="2040"/>
      <c r="I40" s="2040"/>
      <c r="J40" s="775" t="s">
        <v>2823</v>
      </c>
      <c r="K40" s="750" t="s">
        <v>3790</v>
      </c>
      <c r="L40" s="2042"/>
      <c r="M40" s="2042"/>
      <c r="N40" s="750" t="s">
        <v>5</v>
      </c>
      <c r="O40" s="804"/>
      <c r="P40" s="750" t="s">
        <v>2713</v>
      </c>
      <c r="Q40" s="804"/>
      <c r="R40" s="750" t="s">
        <v>3</v>
      </c>
      <c r="S40" s="750" t="s">
        <v>16</v>
      </c>
      <c r="T40" s="2042"/>
      <c r="U40" s="2042"/>
      <c r="V40" s="2042"/>
      <c r="W40" s="2042"/>
      <c r="X40" s="806" t="s">
        <v>3786</v>
      </c>
      <c r="Y40" s="2010"/>
      <c r="Z40" s="2010"/>
      <c r="AA40" s="2011"/>
      <c r="AB40" s="2012"/>
      <c r="AC40" s="1904"/>
      <c r="AD40" s="1905"/>
      <c r="AE40" s="748"/>
      <c r="AF40" s="748"/>
      <c r="AG40" s="748"/>
    </row>
    <row r="41" spans="1:33" ht="23.1" customHeight="1">
      <c r="A41" s="2043"/>
      <c r="B41" s="2044"/>
      <c r="C41" s="2044"/>
      <c r="D41" s="2044"/>
      <c r="E41" s="2045"/>
      <c r="F41" s="756" t="s">
        <v>2823</v>
      </c>
      <c r="G41" s="740" t="s">
        <v>3791</v>
      </c>
      <c r="H41" s="740"/>
      <c r="I41" s="740"/>
      <c r="J41" s="740"/>
      <c r="K41" s="809" t="s">
        <v>3792</v>
      </c>
      <c r="L41" s="2047"/>
      <c r="M41" s="2047"/>
      <c r="N41" s="740" t="s">
        <v>5</v>
      </c>
      <c r="O41" s="743"/>
      <c r="P41" s="740" t="s">
        <v>2713</v>
      </c>
      <c r="Q41" s="743"/>
      <c r="R41" s="740" t="s">
        <v>3</v>
      </c>
      <c r="S41" s="740" t="s">
        <v>16</v>
      </c>
      <c r="T41" s="2047"/>
      <c r="U41" s="2047"/>
      <c r="V41" s="2047"/>
      <c r="W41" s="2047"/>
      <c r="X41" s="784" t="s">
        <v>3786</v>
      </c>
      <c r="Y41" s="2010"/>
      <c r="Z41" s="2010"/>
      <c r="AA41" s="2011"/>
      <c r="AB41" s="2012"/>
      <c r="AC41" s="1904"/>
      <c r="AD41" s="1905"/>
      <c r="AE41" s="748"/>
      <c r="AF41" s="748"/>
      <c r="AG41" s="748"/>
    </row>
    <row r="42" spans="1:33" ht="23.1" customHeight="1">
      <c r="A42" s="2027" t="s">
        <v>3793</v>
      </c>
      <c r="B42" s="2028"/>
      <c r="C42" s="2028"/>
      <c r="D42" s="2028"/>
      <c r="E42" s="2029"/>
      <c r="F42" s="2030"/>
      <c r="G42" s="2030"/>
      <c r="H42" s="2030"/>
      <c r="I42" s="2030"/>
      <c r="J42" s="2030"/>
      <c r="K42" s="2030"/>
      <c r="L42" s="2030"/>
      <c r="M42" s="2030"/>
      <c r="N42" s="2030"/>
      <c r="O42" s="2030"/>
      <c r="P42" s="2030"/>
      <c r="Q42" s="2030"/>
      <c r="R42" s="2030"/>
      <c r="S42" s="2030"/>
      <c r="T42" s="2030"/>
      <c r="U42" s="2030"/>
      <c r="V42" s="2030"/>
      <c r="W42" s="2030"/>
      <c r="X42" s="2031"/>
      <c r="Y42" s="2034"/>
      <c r="Z42" s="2034"/>
      <c r="AA42" s="2035"/>
      <c r="AB42" s="2036"/>
      <c r="AC42" s="2037"/>
      <c r="AD42" s="2038"/>
      <c r="AE42" s="748"/>
      <c r="AF42" s="748"/>
      <c r="AG42" s="748"/>
    </row>
    <row r="43" spans="1:33" ht="23.1" customHeight="1">
      <c r="A43" s="1930"/>
      <c r="B43" s="1931"/>
      <c r="C43" s="1931"/>
      <c r="D43" s="1931"/>
      <c r="E43" s="1932"/>
      <c r="F43" s="2030"/>
      <c r="G43" s="2030"/>
      <c r="H43" s="2030"/>
      <c r="I43" s="2030"/>
      <c r="J43" s="2030"/>
      <c r="K43" s="2030"/>
      <c r="L43" s="2030"/>
      <c r="M43" s="2030"/>
      <c r="N43" s="2030"/>
      <c r="O43" s="2030"/>
      <c r="P43" s="2030"/>
      <c r="Q43" s="2030"/>
      <c r="R43" s="2030"/>
      <c r="S43" s="2030"/>
      <c r="T43" s="2030"/>
      <c r="U43" s="2030"/>
      <c r="V43" s="2030"/>
      <c r="W43" s="2030"/>
      <c r="X43" s="2031"/>
      <c r="Y43" s="1901"/>
      <c r="Z43" s="1901"/>
      <c r="AA43" s="1902"/>
      <c r="AB43" s="1903"/>
      <c r="AC43" s="1904"/>
      <c r="AD43" s="1905"/>
      <c r="AE43" s="748"/>
      <c r="AF43" s="748"/>
      <c r="AG43" s="748"/>
    </row>
    <row r="44" spans="1:33" ht="23.1" customHeight="1" thickBot="1">
      <c r="A44" s="1933"/>
      <c r="B44" s="1934"/>
      <c r="C44" s="1934"/>
      <c r="D44" s="1934"/>
      <c r="E44" s="1935"/>
      <c r="F44" s="2032"/>
      <c r="G44" s="2032"/>
      <c r="H44" s="2032"/>
      <c r="I44" s="2032"/>
      <c r="J44" s="2032"/>
      <c r="K44" s="2032"/>
      <c r="L44" s="2032"/>
      <c r="M44" s="2032"/>
      <c r="N44" s="2032"/>
      <c r="O44" s="2032"/>
      <c r="P44" s="2032"/>
      <c r="Q44" s="2032"/>
      <c r="R44" s="2032"/>
      <c r="S44" s="2032"/>
      <c r="T44" s="2032"/>
      <c r="U44" s="2032"/>
      <c r="V44" s="2032"/>
      <c r="W44" s="2032"/>
      <c r="X44" s="2033"/>
      <c r="Y44" s="1913"/>
      <c r="Z44" s="1913"/>
      <c r="AA44" s="1914"/>
      <c r="AB44" s="1906"/>
      <c r="AC44" s="1907"/>
      <c r="AD44" s="1908"/>
      <c r="AE44" s="748"/>
      <c r="AF44" s="748"/>
      <c r="AG44" s="748"/>
    </row>
    <row r="45" spans="1:33" ht="23.1" customHeight="1">
      <c r="A45" s="810" t="s">
        <v>3794</v>
      </c>
      <c r="B45" s="811"/>
      <c r="C45" s="811"/>
      <c r="D45" s="811"/>
      <c r="E45" s="812"/>
      <c r="F45" s="804" t="s">
        <v>3795</v>
      </c>
      <c r="G45" s="804"/>
      <c r="H45" s="804"/>
      <c r="I45" s="804"/>
      <c r="J45" s="804"/>
      <c r="K45" s="804"/>
      <c r="L45" s="804"/>
      <c r="M45" s="804"/>
      <c r="N45" s="804"/>
      <c r="O45" s="804"/>
      <c r="P45" s="804"/>
      <c r="Q45" s="804"/>
      <c r="R45" s="804"/>
      <c r="S45" s="804"/>
      <c r="T45" s="804"/>
      <c r="U45" s="804"/>
      <c r="V45" s="804"/>
      <c r="W45" s="804"/>
      <c r="X45" s="804"/>
    </row>
    <row r="46" spans="1:33" ht="23.1" customHeight="1">
      <c r="A46" s="813"/>
      <c r="B46" s="813"/>
      <c r="C46" s="813"/>
      <c r="D46" s="813"/>
      <c r="E46" s="812"/>
      <c r="F46" s="804" t="s">
        <v>3796</v>
      </c>
      <c r="G46" s="804"/>
      <c r="H46" s="804"/>
      <c r="I46" s="804"/>
      <c r="J46" s="804"/>
      <c r="K46" s="804"/>
      <c r="L46" s="804"/>
      <c r="M46" s="804"/>
      <c r="N46" s="804"/>
      <c r="O46" s="804"/>
      <c r="P46" s="804"/>
      <c r="Q46" s="804"/>
      <c r="R46" s="804"/>
      <c r="S46" s="804"/>
      <c r="T46" s="804"/>
      <c r="U46" s="804"/>
      <c r="V46" s="804"/>
      <c r="W46" s="804"/>
      <c r="X46" s="804"/>
    </row>
    <row r="47" spans="1:33" ht="23.1" customHeight="1">
      <c r="A47" s="813"/>
      <c r="B47" s="813"/>
      <c r="C47" s="813"/>
      <c r="D47" s="813"/>
      <c r="E47" s="812"/>
      <c r="F47" s="804" t="s">
        <v>3797</v>
      </c>
      <c r="G47" s="804"/>
      <c r="H47" s="804"/>
      <c r="I47" s="804"/>
      <c r="J47" s="804"/>
      <c r="K47" s="804"/>
      <c r="L47" s="804"/>
      <c r="M47" s="804"/>
      <c r="N47" s="804"/>
      <c r="O47" s="804"/>
      <c r="P47" s="804"/>
      <c r="Q47" s="804"/>
      <c r="R47" s="804"/>
      <c r="S47" s="804"/>
      <c r="T47" s="804"/>
      <c r="U47" s="804"/>
      <c r="V47" s="804"/>
      <c r="W47" s="804"/>
      <c r="X47" s="804"/>
    </row>
    <row r="48" spans="1:33" ht="23.1" customHeight="1" thickBot="1">
      <c r="A48" s="814"/>
      <c r="B48" s="814"/>
      <c r="C48" s="814"/>
      <c r="D48" s="814"/>
      <c r="E48" s="736"/>
      <c r="F48" s="750"/>
      <c r="G48" s="750"/>
      <c r="H48" s="750"/>
      <c r="I48" s="750"/>
      <c r="J48" s="750"/>
      <c r="K48" s="750"/>
      <c r="L48" s="750"/>
      <c r="M48" s="750"/>
      <c r="N48" s="750"/>
      <c r="O48" s="750"/>
      <c r="P48" s="750"/>
      <c r="Q48" s="750"/>
      <c r="R48" s="750"/>
      <c r="S48" s="750"/>
      <c r="T48" s="750"/>
      <c r="U48" s="750"/>
      <c r="V48" s="750"/>
      <c r="W48" s="750"/>
      <c r="X48" s="750"/>
      <c r="Y48" s="736"/>
      <c r="Z48" s="736"/>
      <c r="AA48" s="736"/>
      <c r="AB48" s="2013" t="s">
        <v>3798</v>
      </c>
      <c r="AC48" s="2013"/>
      <c r="AD48" s="2013"/>
    </row>
    <row r="49" spans="1:33" ht="21" customHeight="1" thickBot="1">
      <c r="A49" s="2014" t="s">
        <v>3703</v>
      </c>
      <c r="B49" s="2015"/>
      <c r="C49" s="2015"/>
      <c r="D49" s="2015"/>
      <c r="E49" s="2016"/>
      <c r="F49" s="2017" t="s">
        <v>3704</v>
      </c>
      <c r="G49" s="2017"/>
      <c r="H49" s="2017"/>
      <c r="I49" s="2017"/>
      <c r="J49" s="2017"/>
      <c r="K49" s="2017"/>
      <c r="L49" s="2017"/>
      <c r="M49" s="2017"/>
      <c r="N49" s="2017"/>
      <c r="O49" s="2017"/>
      <c r="P49" s="2017"/>
      <c r="Q49" s="2017"/>
      <c r="R49" s="2017"/>
      <c r="S49" s="2017"/>
      <c r="T49" s="2017"/>
      <c r="U49" s="2017"/>
      <c r="V49" s="2017"/>
      <c r="W49" s="2017"/>
      <c r="X49" s="2018"/>
      <c r="Y49" s="2019" t="s">
        <v>3705</v>
      </c>
      <c r="Z49" s="2020"/>
      <c r="AA49" s="2021"/>
      <c r="AB49" s="2022" t="s">
        <v>3706</v>
      </c>
      <c r="AC49" s="1968"/>
      <c r="AD49" s="1969"/>
      <c r="AE49" s="744"/>
      <c r="AF49" s="744"/>
      <c r="AG49" s="744"/>
    </row>
    <row r="50" spans="1:33" ht="21" customHeight="1" thickTop="1">
      <c r="A50" s="2023" t="s">
        <v>3799</v>
      </c>
      <c r="B50" s="2024"/>
      <c r="C50" s="2024"/>
      <c r="D50" s="2024"/>
      <c r="E50" s="2025"/>
      <c r="F50" s="815" t="s">
        <v>3800</v>
      </c>
      <c r="G50" s="816" t="s">
        <v>3801</v>
      </c>
      <c r="H50" s="816"/>
      <c r="I50" s="2026"/>
      <c r="J50" s="2026"/>
      <c r="K50" s="2026"/>
      <c r="L50" s="2026"/>
      <c r="M50" s="2026"/>
      <c r="N50" s="2026"/>
      <c r="O50" s="2026"/>
      <c r="P50" s="2026"/>
      <c r="Q50" s="2026"/>
      <c r="R50" s="817" t="s">
        <v>2807</v>
      </c>
      <c r="S50" s="818" t="str">
        <f>IF(F50="■","□","■")</f>
        <v>■</v>
      </c>
      <c r="T50" s="819" t="s">
        <v>3743</v>
      </c>
      <c r="U50" s="816"/>
      <c r="V50" s="816"/>
      <c r="W50" s="816"/>
      <c r="X50" s="820"/>
      <c r="Y50" s="1993"/>
      <c r="Z50" s="1994"/>
      <c r="AA50" s="1995"/>
      <c r="AB50" s="1997"/>
      <c r="AC50" s="1945"/>
      <c r="AD50" s="1946"/>
      <c r="AE50" s="748"/>
      <c r="AF50" s="748"/>
      <c r="AG50" s="748"/>
    </row>
    <row r="51" spans="1:33" ht="21" customHeight="1">
      <c r="A51" s="1970" t="s">
        <v>3802</v>
      </c>
      <c r="B51" s="1971"/>
      <c r="C51" s="1971"/>
      <c r="D51" s="1971"/>
      <c r="E51" s="1972"/>
      <c r="F51" s="756" t="s">
        <v>2823</v>
      </c>
      <c r="G51" s="821" t="s">
        <v>3803</v>
      </c>
      <c r="H51" s="821"/>
      <c r="I51" s="821"/>
      <c r="J51" s="1999"/>
      <c r="K51" s="1999"/>
      <c r="L51" s="1999"/>
      <c r="M51" s="1999"/>
      <c r="N51" s="1999"/>
      <c r="O51" s="1999"/>
      <c r="P51" s="1999"/>
      <c r="Q51" s="1999"/>
      <c r="R51" s="795" t="s">
        <v>2807</v>
      </c>
      <c r="S51" s="758" t="str">
        <f>IF(F51="■","□","■")</f>
        <v>■</v>
      </c>
      <c r="T51" s="822" t="s">
        <v>3804</v>
      </c>
      <c r="U51" s="821"/>
      <c r="V51" s="821"/>
      <c r="W51" s="821"/>
      <c r="X51" s="823"/>
      <c r="Y51" s="1982"/>
      <c r="Z51" s="1975"/>
      <c r="AA51" s="1976"/>
      <c r="AB51" s="1977"/>
      <c r="AC51" s="1978"/>
      <c r="AD51" s="1979"/>
      <c r="AE51" s="748"/>
      <c r="AF51" s="748"/>
      <c r="AG51" s="748"/>
    </row>
    <row r="52" spans="1:33" ht="21" customHeight="1">
      <c r="A52" s="2000" t="s">
        <v>3805</v>
      </c>
      <c r="B52" s="2001"/>
      <c r="C52" s="2001"/>
      <c r="D52" s="2001"/>
      <c r="E52" s="2002"/>
      <c r="F52" s="824" t="s">
        <v>3806</v>
      </c>
      <c r="G52" s="792"/>
      <c r="H52" s="792"/>
      <c r="I52" s="792"/>
      <c r="J52" s="792"/>
      <c r="K52" s="777" t="s">
        <v>2823</v>
      </c>
      <c r="L52" s="792" t="s">
        <v>3807</v>
      </c>
      <c r="M52" s="792"/>
      <c r="N52" s="792"/>
      <c r="O52" s="777" t="s">
        <v>2823</v>
      </c>
      <c r="P52" s="825" t="s">
        <v>3808</v>
      </c>
      <c r="Q52" s="792"/>
      <c r="R52" s="792"/>
      <c r="S52" s="789" t="str">
        <f>IF(OR(K52="■",O52="■"),"□","■")</f>
        <v>■</v>
      </c>
      <c r="T52" s="826" t="s">
        <v>3727</v>
      </c>
      <c r="U52" s="792"/>
      <c r="V52" s="792"/>
      <c r="W52" s="792"/>
      <c r="X52" s="794"/>
      <c r="Y52" s="1990"/>
      <c r="Z52" s="1991"/>
      <c r="AA52" s="1992"/>
      <c r="AB52" s="1996"/>
      <c r="AC52" s="1922"/>
      <c r="AD52" s="1923"/>
      <c r="AE52" s="748"/>
      <c r="AF52" s="748"/>
      <c r="AG52" s="748"/>
    </row>
    <row r="53" spans="1:33" ht="21" customHeight="1">
      <c r="A53" s="2003"/>
      <c r="B53" s="2004"/>
      <c r="C53" s="2004"/>
      <c r="D53" s="2004"/>
      <c r="E53" s="2005"/>
      <c r="F53" s="827" t="s">
        <v>3809</v>
      </c>
      <c r="G53" s="827"/>
      <c r="H53" s="827"/>
      <c r="I53" s="827"/>
      <c r="J53" s="827"/>
      <c r="K53" s="775" t="s">
        <v>2823</v>
      </c>
      <c r="L53" s="827" t="s">
        <v>3807</v>
      </c>
      <c r="M53" s="827"/>
      <c r="N53" s="827"/>
      <c r="O53" s="775" t="s">
        <v>2823</v>
      </c>
      <c r="P53" s="827" t="s">
        <v>3810</v>
      </c>
      <c r="Q53" s="827"/>
      <c r="R53" s="827"/>
      <c r="S53" s="805" t="str">
        <f>IF(OR(K53="■",O53="■"),"□","■")</f>
        <v>■</v>
      </c>
      <c r="T53" s="828" t="s">
        <v>3727</v>
      </c>
      <c r="U53" s="827"/>
      <c r="V53" s="827"/>
      <c r="W53" s="827"/>
      <c r="X53" s="829"/>
      <c r="Y53" s="2009"/>
      <c r="Z53" s="2010"/>
      <c r="AA53" s="2011"/>
      <c r="AB53" s="2012"/>
      <c r="AC53" s="1904"/>
      <c r="AD53" s="1905"/>
      <c r="AE53" s="748"/>
      <c r="AF53" s="748"/>
      <c r="AG53" s="748"/>
    </row>
    <row r="54" spans="1:33" ht="21" customHeight="1">
      <c r="A54" s="2006"/>
      <c r="B54" s="2007"/>
      <c r="C54" s="2007"/>
      <c r="D54" s="2007"/>
      <c r="E54" s="2008"/>
      <c r="F54" s="827" t="s">
        <v>3811</v>
      </c>
      <c r="G54" s="827"/>
      <c r="H54" s="827"/>
      <c r="I54" s="827"/>
      <c r="J54" s="827"/>
      <c r="K54" s="775" t="s">
        <v>2823</v>
      </c>
      <c r="L54" s="830" t="s">
        <v>3812</v>
      </c>
      <c r="M54" s="827"/>
      <c r="N54" s="827"/>
      <c r="O54" s="775" t="s">
        <v>2823</v>
      </c>
      <c r="P54" s="827" t="s">
        <v>3813</v>
      </c>
      <c r="Q54" s="827"/>
      <c r="R54" s="827"/>
      <c r="S54" s="805" t="str">
        <f>IF(OR(K54="■",O54="■"),"□","■")</f>
        <v>■</v>
      </c>
      <c r="T54" s="827" t="s">
        <v>3814</v>
      </c>
      <c r="U54" s="827"/>
      <c r="V54" s="827"/>
      <c r="W54" s="827"/>
      <c r="X54" s="829"/>
      <c r="Y54" s="1993"/>
      <c r="Z54" s="1994"/>
      <c r="AA54" s="1995"/>
      <c r="AB54" s="1997"/>
      <c r="AC54" s="1945"/>
      <c r="AD54" s="1946"/>
      <c r="AE54" s="748"/>
      <c r="AF54" s="748"/>
      <c r="AG54" s="748"/>
    </row>
    <row r="55" spans="1:33" ht="21" customHeight="1">
      <c r="A55" s="1984" t="s">
        <v>3815</v>
      </c>
      <c r="B55" s="1985"/>
      <c r="C55" s="1985"/>
      <c r="D55" s="1985"/>
      <c r="E55" s="1986"/>
      <c r="F55" s="824" t="s">
        <v>3816</v>
      </c>
      <c r="G55" s="771"/>
      <c r="H55" s="771"/>
      <c r="I55" s="777" t="s">
        <v>2823</v>
      </c>
      <c r="J55" s="771" t="s">
        <v>3817</v>
      </c>
      <c r="K55" s="789" t="str">
        <f>IF(V56="■","□",IF(AND(I55="■"),"□","■"))</f>
        <v>□</v>
      </c>
      <c r="L55" s="771" t="s">
        <v>3818</v>
      </c>
      <c r="M55" s="771"/>
      <c r="N55" s="777" t="s">
        <v>2823</v>
      </c>
      <c r="O55" s="771" t="s">
        <v>3819</v>
      </c>
      <c r="P55" s="771"/>
      <c r="Q55" s="771"/>
      <c r="R55" s="771"/>
      <c r="S55" s="771"/>
      <c r="T55" s="777" t="s">
        <v>2823</v>
      </c>
      <c r="U55" s="771" t="s">
        <v>3820</v>
      </c>
      <c r="V55" s="771"/>
      <c r="W55" s="771"/>
      <c r="X55" s="781"/>
      <c r="Y55" s="1990"/>
      <c r="Z55" s="1991"/>
      <c r="AA55" s="1992"/>
      <c r="AB55" s="1996"/>
      <c r="AC55" s="1922"/>
      <c r="AD55" s="1923"/>
      <c r="AE55" s="748"/>
      <c r="AF55" s="748"/>
      <c r="AG55" s="748"/>
    </row>
    <row r="56" spans="1:33" ht="21" customHeight="1">
      <c r="A56" s="1987"/>
      <c r="B56" s="1988"/>
      <c r="C56" s="1988"/>
      <c r="D56" s="1988"/>
      <c r="E56" s="1989"/>
      <c r="F56" s="756" t="s">
        <v>2823</v>
      </c>
      <c r="G56" s="740" t="s">
        <v>3821</v>
      </c>
      <c r="H56" s="740"/>
      <c r="I56" s="740"/>
      <c r="J56" s="740"/>
      <c r="K56" s="740"/>
      <c r="L56" s="740"/>
      <c r="M56" s="756" t="s">
        <v>2823</v>
      </c>
      <c r="N56" s="740" t="s">
        <v>3822</v>
      </c>
      <c r="O56" s="740"/>
      <c r="P56" s="740"/>
      <c r="Q56" s="740"/>
      <c r="R56" s="740"/>
      <c r="S56" s="740"/>
      <c r="T56" s="736"/>
      <c r="U56" s="736"/>
      <c r="V56" s="758" t="str">
        <f>IF(OR(N55="■",T55="■",F56="■",M56="■"),"□","■")</f>
        <v>■</v>
      </c>
      <c r="W56" s="740" t="s">
        <v>3743</v>
      </c>
      <c r="X56" s="784"/>
      <c r="Y56" s="1993"/>
      <c r="Z56" s="1994"/>
      <c r="AA56" s="1995"/>
      <c r="AB56" s="1997"/>
      <c r="AC56" s="1945"/>
      <c r="AD56" s="1946"/>
      <c r="AE56" s="748"/>
      <c r="AF56" s="748"/>
      <c r="AG56" s="748"/>
    </row>
    <row r="57" spans="1:33" ht="21" customHeight="1">
      <c r="A57" s="1970" t="s">
        <v>3823</v>
      </c>
      <c r="B57" s="1971"/>
      <c r="C57" s="1971"/>
      <c r="D57" s="1971"/>
      <c r="E57" s="1971"/>
      <c r="F57" s="831" t="s">
        <v>2823</v>
      </c>
      <c r="G57" s="816" t="s">
        <v>3824</v>
      </c>
      <c r="H57" s="816"/>
      <c r="I57" s="1998"/>
      <c r="J57" s="1998"/>
      <c r="K57" s="817" t="s">
        <v>5</v>
      </c>
      <c r="L57" s="832"/>
      <c r="M57" s="817" t="s">
        <v>2713</v>
      </c>
      <c r="N57" s="832"/>
      <c r="O57" s="817" t="s">
        <v>3825</v>
      </c>
      <c r="P57" s="833"/>
      <c r="Q57" s="833"/>
      <c r="R57" s="816"/>
      <c r="S57" s="818" t="str">
        <f>IF(F57="■","□","■")</f>
        <v>■</v>
      </c>
      <c r="T57" s="819" t="s">
        <v>3743</v>
      </c>
      <c r="U57" s="816"/>
      <c r="V57" s="816"/>
      <c r="W57" s="816"/>
      <c r="X57" s="820"/>
      <c r="Y57" s="1975"/>
      <c r="Z57" s="1975"/>
      <c r="AA57" s="1976"/>
      <c r="AB57" s="1977"/>
      <c r="AC57" s="1978"/>
      <c r="AD57" s="1979"/>
      <c r="AE57" s="748"/>
      <c r="AF57" s="748"/>
      <c r="AG57" s="748"/>
    </row>
    <row r="58" spans="1:33" ht="21" customHeight="1">
      <c r="A58" s="1970" t="s">
        <v>3826</v>
      </c>
      <c r="B58" s="1971"/>
      <c r="C58" s="1971"/>
      <c r="D58" s="1971"/>
      <c r="E58" s="1972"/>
      <c r="F58" s="756" t="s">
        <v>2823</v>
      </c>
      <c r="G58" s="834" t="s">
        <v>3827</v>
      </c>
      <c r="H58" s="834" t="s">
        <v>3828</v>
      </c>
      <c r="I58" s="835"/>
      <c r="J58" s="1983"/>
      <c r="K58" s="1983"/>
      <c r="L58" s="1983"/>
      <c r="M58" s="1983"/>
      <c r="N58" s="1983"/>
      <c r="O58" s="1983"/>
      <c r="P58" s="1983"/>
      <c r="Q58" s="1983"/>
      <c r="R58" s="834" t="s">
        <v>2807</v>
      </c>
      <c r="S58" s="758" t="str">
        <f>IF(F58="■","□","■")</f>
        <v>■</v>
      </c>
      <c r="T58" s="834" t="s">
        <v>3804</v>
      </c>
      <c r="U58" s="835"/>
      <c r="V58" s="835"/>
      <c r="W58" s="835"/>
      <c r="X58" s="836"/>
      <c r="Y58" s="1974"/>
      <c r="Z58" s="1975"/>
      <c r="AA58" s="1976"/>
      <c r="AB58" s="1977"/>
      <c r="AC58" s="1978"/>
      <c r="AD58" s="1979"/>
      <c r="AE58" s="748"/>
      <c r="AF58" s="748"/>
      <c r="AG58" s="748"/>
    </row>
    <row r="59" spans="1:33" ht="21" customHeight="1">
      <c r="A59" s="1970" t="s">
        <v>3829</v>
      </c>
      <c r="B59" s="1971"/>
      <c r="C59" s="1971"/>
      <c r="D59" s="1971"/>
      <c r="E59" s="1972"/>
      <c r="F59" s="837" t="s">
        <v>3830</v>
      </c>
      <c r="G59" s="838"/>
      <c r="H59" s="838"/>
      <c r="I59" s="838"/>
      <c r="J59" s="777" t="s">
        <v>2823</v>
      </c>
      <c r="K59" s="838" t="s">
        <v>3831</v>
      </c>
      <c r="L59" s="838"/>
      <c r="M59" s="838"/>
      <c r="N59" s="789" t="str">
        <f>IF(J59="■","□","■")</f>
        <v>■</v>
      </c>
      <c r="O59" s="839" t="s">
        <v>3804</v>
      </c>
      <c r="P59" s="838"/>
      <c r="Q59" s="838"/>
      <c r="R59" s="838"/>
      <c r="S59" s="838"/>
      <c r="T59" s="838"/>
      <c r="U59" s="838"/>
      <c r="V59" s="838"/>
      <c r="W59" s="838"/>
      <c r="X59" s="840"/>
      <c r="Y59" s="1974"/>
      <c r="Z59" s="1975"/>
      <c r="AA59" s="1976"/>
      <c r="AB59" s="1977"/>
      <c r="AC59" s="1978"/>
      <c r="AD59" s="1979"/>
      <c r="AE59" s="748"/>
      <c r="AF59" s="748"/>
      <c r="AG59" s="748"/>
    </row>
    <row r="60" spans="1:33" ht="21" customHeight="1">
      <c r="A60" s="1970" t="s">
        <v>3832</v>
      </c>
      <c r="B60" s="1971"/>
      <c r="C60" s="1971"/>
      <c r="D60" s="1971"/>
      <c r="E60" s="1972"/>
      <c r="F60" s="815" t="s">
        <v>2823</v>
      </c>
      <c r="G60" s="816" t="s">
        <v>3833</v>
      </c>
      <c r="H60" s="816"/>
      <c r="I60" s="816"/>
      <c r="J60" s="816"/>
      <c r="K60" s="815" t="s">
        <v>2823</v>
      </c>
      <c r="L60" s="816" t="s">
        <v>3834</v>
      </c>
      <c r="M60" s="816"/>
      <c r="N60" s="816"/>
      <c r="O60" s="816"/>
      <c r="P60" s="816"/>
      <c r="Q60" s="819" t="s">
        <v>3835</v>
      </c>
      <c r="R60" s="816"/>
      <c r="S60" s="816"/>
      <c r="T60" s="815" t="s">
        <v>2823</v>
      </c>
      <c r="U60" s="819" t="s">
        <v>3043</v>
      </c>
      <c r="V60" s="818" t="str">
        <f>IF(T60="■","□","■")</f>
        <v>■</v>
      </c>
      <c r="W60" s="819" t="s">
        <v>2943</v>
      </c>
      <c r="X60" s="820"/>
      <c r="Y60" s="1982"/>
      <c r="Z60" s="1975"/>
      <c r="AA60" s="1976"/>
      <c r="AB60" s="1977"/>
      <c r="AC60" s="1978"/>
      <c r="AD60" s="1979"/>
      <c r="AE60" s="748"/>
      <c r="AF60" s="748"/>
      <c r="AG60" s="748"/>
    </row>
    <row r="61" spans="1:33" ht="21" customHeight="1">
      <c r="A61" s="1970" t="s">
        <v>3836</v>
      </c>
      <c r="B61" s="1971"/>
      <c r="C61" s="1971"/>
      <c r="D61" s="1971"/>
      <c r="E61" s="1972"/>
      <c r="F61" s="815" t="s">
        <v>2823</v>
      </c>
      <c r="G61" s="841" t="s">
        <v>3837</v>
      </c>
      <c r="H61" s="841"/>
      <c r="I61" s="841"/>
      <c r="J61" s="841"/>
      <c r="K61" s="815" t="s">
        <v>2823</v>
      </c>
      <c r="L61" s="841" t="s">
        <v>3838</v>
      </c>
      <c r="M61" s="841"/>
      <c r="N61" s="841"/>
      <c r="O61" s="841"/>
      <c r="P61" s="818" t="str">
        <f>IF(OR(F61="■",K61="■"),"□","■")</f>
        <v>■</v>
      </c>
      <c r="Q61" s="841" t="s">
        <v>3743</v>
      </c>
      <c r="R61" s="841"/>
      <c r="S61" s="841"/>
      <c r="T61" s="841"/>
      <c r="U61" s="841"/>
      <c r="V61" s="841"/>
      <c r="W61" s="841"/>
      <c r="X61" s="842"/>
      <c r="Y61" s="1974"/>
      <c r="Z61" s="1975"/>
      <c r="AA61" s="1976"/>
      <c r="AB61" s="1977"/>
      <c r="AC61" s="1978"/>
      <c r="AD61" s="1979"/>
      <c r="AE61" s="748"/>
      <c r="AF61" s="748"/>
      <c r="AG61" s="748"/>
    </row>
    <row r="62" spans="1:33" ht="21" customHeight="1">
      <c r="A62" s="1970" t="s">
        <v>3839</v>
      </c>
      <c r="B62" s="1971"/>
      <c r="C62" s="1971"/>
      <c r="D62" s="1971"/>
      <c r="E62" s="1972"/>
      <c r="F62" s="815" t="s">
        <v>2823</v>
      </c>
      <c r="G62" s="1980" t="s">
        <v>3840</v>
      </c>
      <c r="H62" s="1980"/>
      <c r="I62" s="815" t="s">
        <v>2823</v>
      </c>
      <c r="J62" s="843" t="s">
        <v>3841</v>
      </c>
      <c r="K62" s="843"/>
      <c r="L62" s="815" t="s">
        <v>2823</v>
      </c>
      <c r="M62" s="1981" t="s">
        <v>3842</v>
      </c>
      <c r="N62" s="1981"/>
      <c r="O62" s="736"/>
      <c r="P62" s="843"/>
      <c r="Q62" s="818" t="str">
        <f>IF(F62="■","□","■")</f>
        <v>■</v>
      </c>
      <c r="R62" s="845" t="s">
        <v>3804</v>
      </c>
      <c r="S62" s="843"/>
      <c r="T62" s="843"/>
      <c r="U62" s="843"/>
      <c r="V62" s="843"/>
      <c r="W62" s="843"/>
      <c r="X62" s="846"/>
      <c r="Y62" s="1974"/>
      <c r="Z62" s="1975"/>
      <c r="AA62" s="1976"/>
      <c r="AB62" s="1977"/>
      <c r="AC62" s="1978"/>
      <c r="AD62" s="1979"/>
      <c r="AE62" s="748"/>
      <c r="AF62" s="748"/>
      <c r="AG62" s="748"/>
    </row>
    <row r="63" spans="1:33" ht="21" customHeight="1">
      <c r="A63" s="1970" t="s">
        <v>3843</v>
      </c>
      <c r="B63" s="1971"/>
      <c r="C63" s="1971"/>
      <c r="D63" s="1971"/>
      <c r="E63" s="1972"/>
      <c r="F63" s="777" t="s">
        <v>3844</v>
      </c>
      <c r="G63" s="838" t="s">
        <v>3845</v>
      </c>
      <c r="H63" s="838"/>
      <c r="I63" s="838"/>
      <c r="J63" s="838"/>
      <c r="K63" s="789" t="str">
        <f>IF(F63="■","□","■")</f>
        <v>□</v>
      </c>
      <c r="L63" s="839" t="s">
        <v>3846</v>
      </c>
      <c r="M63" s="838"/>
      <c r="N63" s="838"/>
      <c r="O63" s="838"/>
      <c r="P63" s="838"/>
      <c r="Q63" s="838"/>
      <c r="R63" s="838"/>
      <c r="S63" s="838"/>
      <c r="T63" s="838"/>
      <c r="U63" s="838"/>
      <c r="V63" s="838"/>
      <c r="W63" s="838"/>
      <c r="X63" s="840"/>
      <c r="Y63" s="1974"/>
      <c r="Z63" s="1975"/>
      <c r="AA63" s="1976"/>
      <c r="AB63" s="1977"/>
      <c r="AC63" s="1978"/>
      <c r="AD63" s="1979"/>
      <c r="AE63" s="748"/>
      <c r="AF63" s="748"/>
      <c r="AG63" s="748"/>
    </row>
    <row r="64" spans="1:33" ht="21" customHeight="1">
      <c r="A64" s="1970" t="s">
        <v>3847</v>
      </c>
      <c r="B64" s="1971"/>
      <c r="C64" s="1971"/>
      <c r="D64" s="1971"/>
      <c r="E64" s="1971"/>
      <c r="F64" s="831" t="s">
        <v>2823</v>
      </c>
      <c r="G64" s="816" t="s">
        <v>3848</v>
      </c>
      <c r="H64" s="816"/>
      <c r="I64" s="815" t="s">
        <v>2823</v>
      </c>
      <c r="J64" s="816" t="s">
        <v>3849</v>
      </c>
      <c r="K64" s="816"/>
      <c r="L64" s="815" t="s">
        <v>2823</v>
      </c>
      <c r="M64" s="816" t="s">
        <v>3850</v>
      </c>
      <c r="N64" s="818" t="str">
        <f>IF(I64="□","□",IF(L64="■","□","■"))</f>
        <v>□</v>
      </c>
      <c r="O64" s="816" t="s">
        <v>3851</v>
      </c>
      <c r="P64" s="816"/>
      <c r="Q64" s="816"/>
      <c r="R64" s="818" t="str">
        <f>IF(F64="■","□","■")</f>
        <v>■</v>
      </c>
      <c r="S64" s="816" t="s">
        <v>3852</v>
      </c>
      <c r="T64" s="816"/>
      <c r="U64" s="816"/>
      <c r="V64" s="816"/>
      <c r="W64" s="816"/>
      <c r="X64" s="820"/>
      <c r="Y64" s="1975"/>
      <c r="Z64" s="1975"/>
      <c r="AA64" s="1976"/>
      <c r="AB64" s="1977"/>
      <c r="AC64" s="1978"/>
      <c r="AD64" s="1979"/>
      <c r="AE64" s="748"/>
      <c r="AF64" s="748"/>
      <c r="AG64" s="748"/>
    </row>
    <row r="65" spans="1:33" ht="21" customHeight="1">
      <c r="A65" s="1970" t="s">
        <v>3853</v>
      </c>
      <c r="B65" s="1971"/>
      <c r="C65" s="1971"/>
      <c r="D65" s="1971"/>
      <c r="E65" s="1972"/>
      <c r="F65" s="756" t="s">
        <v>2823</v>
      </c>
      <c r="G65" s="835" t="s">
        <v>3854</v>
      </c>
      <c r="H65" s="835"/>
      <c r="I65" s="835"/>
      <c r="J65" s="758" t="str">
        <f>IF(F65="■","□","■")</f>
        <v>■</v>
      </c>
      <c r="K65" s="834" t="s">
        <v>3743</v>
      </c>
      <c r="L65" s="835"/>
      <c r="M65" s="835"/>
      <c r="N65" s="835"/>
      <c r="O65" s="835"/>
      <c r="P65" s="835"/>
      <c r="Q65" s="835"/>
      <c r="R65" s="835"/>
      <c r="S65" s="835"/>
      <c r="T65" s="835"/>
      <c r="U65" s="835"/>
      <c r="V65" s="835"/>
      <c r="W65" s="835"/>
      <c r="X65" s="836"/>
      <c r="Y65" s="1974"/>
      <c r="Z65" s="1975"/>
      <c r="AA65" s="1976"/>
      <c r="AB65" s="1977"/>
      <c r="AC65" s="1978"/>
      <c r="AD65" s="1979"/>
      <c r="AE65" s="748"/>
      <c r="AF65" s="748"/>
      <c r="AG65" s="748"/>
    </row>
    <row r="66" spans="1:33" ht="21" customHeight="1">
      <c r="A66" s="1970" t="s">
        <v>3855</v>
      </c>
      <c r="B66" s="1971"/>
      <c r="C66" s="1971"/>
      <c r="D66" s="1971"/>
      <c r="E66" s="1972"/>
      <c r="F66" s="815" t="s">
        <v>2823</v>
      </c>
      <c r="G66" s="843" t="s">
        <v>3856</v>
      </c>
      <c r="H66" s="843"/>
      <c r="I66" s="818" t="str">
        <f>IF(F66="■","□","■")</f>
        <v>■</v>
      </c>
      <c r="J66" s="843" t="s">
        <v>3857</v>
      </c>
      <c r="K66" s="843"/>
      <c r="L66" s="843"/>
      <c r="M66" s="843"/>
      <c r="N66" s="1973" t="s">
        <v>3858</v>
      </c>
      <c r="O66" s="1973"/>
      <c r="P66" s="815" t="s">
        <v>2823</v>
      </c>
      <c r="Q66" s="847" t="s">
        <v>3764</v>
      </c>
      <c r="R66" s="818" t="str">
        <f>IF(F66="□","□",IF(AND(P66="■"),"□","■"))</f>
        <v>□</v>
      </c>
      <c r="S66" s="844" t="s">
        <v>2943</v>
      </c>
      <c r="T66" s="843"/>
      <c r="U66" s="843"/>
      <c r="V66" s="843"/>
      <c r="W66" s="843"/>
      <c r="X66" s="846"/>
      <c r="Y66" s="1974"/>
      <c r="Z66" s="1975"/>
      <c r="AA66" s="1976"/>
      <c r="AB66" s="1977"/>
      <c r="AC66" s="1978"/>
      <c r="AD66" s="1979"/>
      <c r="AE66" s="748"/>
      <c r="AF66" s="748"/>
      <c r="AG66" s="748"/>
    </row>
    <row r="67" spans="1:33" ht="21" customHeight="1">
      <c r="A67" s="1970" t="s">
        <v>3859</v>
      </c>
      <c r="B67" s="1971"/>
      <c r="C67" s="1971"/>
      <c r="D67" s="1971"/>
      <c r="E67" s="1972"/>
      <c r="F67" s="815" t="s">
        <v>2823</v>
      </c>
      <c r="G67" s="845" t="s">
        <v>3860</v>
      </c>
      <c r="H67" s="843"/>
      <c r="I67" s="818" t="str">
        <f>IF(F67="■","□","■")</f>
        <v>■</v>
      </c>
      <c r="J67" s="843" t="s">
        <v>3857</v>
      </c>
      <c r="K67" s="843"/>
      <c r="L67" s="843"/>
      <c r="M67" s="843"/>
      <c r="N67" s="1973" t="s">
        <v>3858</v>
      </c>
      <c r="O67" s="1973"/>
      <c r="P67" s="815" t="s">
        <v>2823</v>
      </c>
      <c r="Q67" s="847" t="s">
        <v>3764</v>
      </c>
      <c r="R67" s="818" t="str">
        <f>IF(F67="□","□",IF(AND(P67="■"),"□","■"))</f>
        <v>□</v>
      </c>
      <c r="S67" s="844" t="s">
        <v>2943</v>
      </c>
      <c r="T67" s="843"/>
      <c r="U67" s="843"/>
      <c r="V67" s="843"/>
      <c r="W67" s="843"/>
      <c r="X67" s="846"/>
      <c r="Y67" s="1974"/>
      <c r="Z67" s="1975"/>
      <c r="AA67" s="1976"/>
      <c r="AB67" s="1977"/>
      <c r="AC67" s="1978"/>
      <c r="AD67" s="1979"/>
      <c r="AE67" s="748"/>
      <c r="AF67" s="748"/>
      <c r="AG67" s="748"/>
    </row>
    <row r="68" spans="1:33" ht="21" customHeight="1" thickBot="1">
      <c r="A68" s="1952" t="s">
        <v>3861</v>
      </c>
      <c r="B68" s="1953"/>
      <c r="C68" s="1953"/>
      <c r="D68" s="1953"/>
      <c r="E68" s="1954"/>
      <c r="F68" s="848" t="s">
        <v>2823</v>
      </c>
      <c r="G68" s="849" t="s">
        <v>3768</v>
      </c>
      <c r="H68" s="849" t="s">
        <v>3862</v>
      </c>
      <c r="I68" s="850"/>
      <c r="J68" s="1955"/>
      <c r="K68" s="1955"/>
      <c r="L68" s="1955"/>
      <c r="M68" s="1955"/>
      <c r="N68" s="1955"/>
      <c r="O68" s="1955"/>
      <c r="P68" s="1955"/>
      <c r="Q68" s="849" t="s">
        <v>2807</v>
      </c>
      <c r="R68" s="851" t="str">
        <f>IF(F68="■","□","■")</f>
        <v>■</v>
      </c>
      <c r="S68" s="852" t="s">
        <v>2943</v>
      </c>
      <c r="T68" s="850"/>
      <c r="U68" s="850"/>
      <c r="V68" s="850"/>
      <c r="W68" s="850"/>
      <c r="X68" s="853"/>
      <c r="Y68" s="1956"/>
      <c r="Z68" s="1957"/>
      <c r="AA68" s="1958"/>
      <c r="AB68" s="1959"/>
      <c r="AC68" s="1960"/>
      <c r="AD68" s="1961"/>
      <c r="AE68" s="748"/>
      <c r="AF68" s="748"/>
      <c r="AG68" s="748"/>
    </row>
    <row r="69" spans="1:33" ht="14.25" customHeight="1" thickBot="1">
      <c r="A69" s="854"/>
      <c r="B69" s="855"/>
      <c r="C69" s="855"/>
      <c r="D69" s="855"/>
      <c r="E69" s="855"/>
      <c r="F69" s="856"/>
      <c r="G69" s="856"/>
      <c r="H69" s="856"/>
      <c r="I69" s="856"/>
      <c r="J69" s="856"/>
      <c r="K69" s="856"/>
      <c r="L69" s="856"/>
      <c r="M69" s="856"/>
      <c r="N69" s="856"/>
      <c r="O69" s="856"/>
      <c r="P69" s="856"/>
      <c r="Q69" s="856"/>
      <c r="R69" s="856"/>
      <c r="S69" s="856"/>
      <c r="T69" s="856"/>
      <c r="U69" s="856"/>
      <c r="V69" s="856"/>
      <c r="W69" s="856"/>
      <c r="X69" s="856"/>
      <c r="Y69" s="752"/>
      <c r="Z69" s="752"/>
      <c r="AA69" s="752"/>
      <c r="AB69" s="752"/>
      <c r="AC69" s="752"/>
      <c r="AD69" s="857"/>
      <c r="AE69" s="748"/>
      <c r="AF69" s="748"/>
      <c r="AG69" s="748"/>
    </row>
    <row r="70" spans="1:33" ht="41.25" customHeight="1" thickBot="1">
      <c r="A70" s="1962" t="s">
        <v>3863</v>
      </c>
      <c r="B70" s="1963"/>
      <c r="C70" s="1963"/>
      <c r="D70" s="1963"/>
      <c r="E70" s="1963"/>
      <c r="F70" s="1963"/>
      <c r="G70" s="1963"/>
      <c r="H70" s="1963"/>
      <c r="I70" s="1963"/>
      <c r="J70" s="1963"/>
      <c r="K70" s="1963"/>
      <c r="L70" s="1963"/>
      <c r="M70" s="1963"/>
      <c r="N70" s="1963"/>
      <c r="O70" s="1963"/>
      <c r="P70" s="1963"/>
      <c r="Q70" s="1963"/>
      <c r="R70" s="1963"/>
      <c r="S70" s="1963"/>
      <c r="T70" s="1963"/>
      <c r="U70" s="1963"/>
      <c r="V70" s="1963"/>
      <c r="W70" s="1963"/>
      <c r="X70" s="1963"/>
      <c r="Y70" s="1963"/>
      <c r="Z70" s="1963"/>
      <c r="AA70" s="1963"/>
      <c r="AB70" s="1963"/>
      <c r="AC70" s="1963"/>
      <c r="AD70" s="1964"/>
      <c r="AE70" s="858"/>
      <c r="AF70" s="858"/>
      <c r="AG70" s="858"/>
    </row>
    <row r="71" spans="1:33" ht="20.100000000000001" customHeight="1" thickBot="1">
      <c r="A71" s="1894" t="s">
        <v>3864</v>
      </c>
      <c r="B71" s="1895"/>
      <c r="C71" s="1895"/>
      <c r="D71" s="1965"/>
      <c r="E71" s="1895" t="s">
        <v>3865</v>
      </c>
      <c r="F71" s="1895"/>
      <c r="G71" s="1895"/>
      <c r="H71" s="1895"/>
      <c r="I71" s="1896"/>
      <c r="J71" s="1966" t="s">
        <v>3866</v>
      </c>
      <c r="K71" s="1895"/>
      <c r="L71" s="1895"/>
      <c r="M71" s="1896"/>
      <c r="N71" s="1966" t="s">
        <v>3867</v>
      </c>
      <c r="O71" s="1895"/>
      <c r="P71" s="1895"/>
      <c r="Q71" s="1896"/>
      <c r="R71" s="1966" t="s">
        <v>3868</v>
      </c>
      <c r="S71" s="1895"/>
      <c r="T71" s="1895"/>
      <c r="U71" s="1895"/>
      <c r="V71" s="1895"/>
      <c r="W71" s="1895"/>
      <c r="X71" s="1895"/>
      <c r="Y71" s="1895"/>
      <c r="Z71" s="1895"/>
      <c r="AA71" s="1896"/>
      <c r="AB71" s="1967" t="s">
        <v>3869</v>
      </c>
      <c r="AC71" s="1968"/>
      <c r="AD71" s="1969"/>
      <c r="AE71" s="859"/>
      <c r="AF71" s="859"/>
      <c r="AG71" s="859"/>
    </row>
    <row r="72" spans="1:33" ht="20.100000000000001" customHeight="1" thickTop="1">
      <c r="A72" s="1930" t="s">
        <v>3870</v>
      </c>
      <c r="B72" s="1931"/>
      <c r="C72" s="1931"/>
      <c r="D72" s="1932"/>
      <c r="E72" s="1947"/>
      <c r="F72" s="1947"/>
      <c r="G72" s="1947"/>
      <c r="H72" s="1947"/>
      <c r="I72" s="1948"/>
      <c r="J72" s="1949"/>
      <c r="K72" s="1947"/>
      <c r="L72" s="1947"/>
      <c r="M72" s="1948"/>
      <c r="N72" s="1949"/>
      <c r="O72" s="1947"/>
      <c r="P72" s="1947"/>
      <c r="Q72" s="1947"/>
      <c r="R72" s="1950"/>
      <c r="S72" s="1924"/>
      <c r="T72" s="1924"/>
      <c r="U72" s="1924"/>
      <c r="V72" s="1924"/>
      <c r="W72" s="1924"/>
      <c r="X72" s="1924"/>
      <c r="Y72" s="1924"/>
      <c r="Z72" s="1924"/>
      <c r="AA72" s="1951"/>
      <c r="AB72" s="1904"/>
      <c r="AC72" s="1904"/>
      <c r="AD72" s="1905"/>
      <c r="AE72" s="748"/>
      <c r="AF72" s="748"/>
      <c r="AG72" s="748"/>
    </row>
    <row r="73" spans="1:33" ht="20.100000000000001" customHeight="1">
      <c r="A73" s="1930"/>
      <c r="B73" s="1931"/>
      <c r="C73" s="1931"/>
      <c r="D73" s="1932"/>
      <c r="E73" s="1924"/>
      <c r="F73" s="1924"/>
      <c r="G73" s="1924"/>
      <c r="H73" s="1924"/>
      <c r="I73" s="1925"/>
      <c r="J73" s="1926"/>
      <c r="K73" s="1924"/>
      <c r="L73" s="1924"/>
      <c r="M73" s="1925"/>
      <c r="N73" s="1926"/>
      <c r="O73" s="1924"/>
      <c r="P73" s="1924"/>
      <c r="Q73" s="1924"/>
      <c r="R73" s="1884"/>
      <c r="S73" s="1885"/>
      <c r="T73" s="1885"/>
      <c r="U73" s="1885"/>
      <c r="V73" s="1885"/>
      <c r="W73" s="1885"/>
      <c r="X73" s="1885"/>
      <c r="Y73" s="1885"/>
      <c r="Z73" s="1885"/>
      <c r="AA73" s="1886"/>
      <c r="AB73" s="1904"/>
      <c r="AC73" s="1904"/>
      <c r="AD73" s="1905"/>
      <c r="AE73" s="748"/>
      <c r="AF73" s="748"/>
      <c r="AG73" s="748"/>
    </row>
    <row r="74" spans="1:33" ht="20.100000000000001" customHeight="1">
      <c r="A74" s="1930"/>
      <c r="B74" s="1931"/>
      <c r="C74" s="1931"/>
      <c r="D74" s="1932"/>
      <c r="E74" s="1885"/>
      <c r="F74" s="1885"/>
      <c r="G74" s="1885"/>
      <c r="H74" s="1885"/>
      <c r="I74" s="1887"/>
      <c r="J74" s="1915"/>
      <c r="K74" s="1885"/>
      <c r="L74" s="1885"/>
      <c r="M74" s="1887"/>
      <c r="N74" s="1915"/>
      <c r="O74" s="1885"/>
      <c r="P74" s="1885"/>
      <c r="Q74" s="1885"/>
      <c r="R74" s="1884"/>
      <c r="S74" s="1885"/>
      <c r="T74" s="1885"/>
      <c r="U74" s="1885"/>
      <c r="V74" s="1885"/>
      <c r="W74" s="1885"/>
      <c r="X74" s="1885"/>
      <c r="Y74" s="1885"/>
      <c r="Z74" s="1885"/>
      <c r="AA74" s="1886"/>
      <c r="AB74" s="1904"/>
      <c r="AC74" s="1904"/>
      <c r="AD74" s="1905"/>
      <c r="AE74" s="748"/>
      <c r="AF74" s="748"/>
      <c r="AG74" s="748"/>
    </row>
    <row r="75" spans="1:33" ht="20.100000000000001" customHeight="1">
      <c r="A75" s="1930"/>
      <c r="B75" s="1931"/>
      <c r="C75" s="1931"/>
      <c r="D75" s="1932"/>
      <c r="E75" s="1885"/>
      <c r="F75" s="1885"/>
      <c r="G75" s="1885"/>
      <c r="H75" s="1885"/>
      <c r="I75" s="1887"/>
      <c r="J75" s="1915"/>
      <c r="K75" s="1885"/>
      <c r="L75" s="1885"/>
      <c r="M75" s="1887"/>
      <c r="N75" s="1915"/>
      <c r="O75" s="1885"/>
      <c r="P75" s="1885"/>
      <c r="Q75" s="1885"/>
      <c r="R75" s="1884"/>
      <c r="S75" s="1885"/>
      <c r="T75" s="1885"/>
      <c r="U75" s="1885"/>
      <c r="V75" s="1885"/>
      <c r="W75" s="1885"/>
      <c r="X75" s="1885"/>
      <c r="Y75" s="1885"/>
      <c r="Z75" s="1885"/>
      <c r="AA75" s="1886"/>
      <c r="AB75" s="1904"/>
      <c r="AC75" s="1904"/>
      <c r="AD75" s="1905"/>
      <c r="AE75" s="748"/>
      <c r="AF75" s="748"/>
      <c r="AG75" s="748"/>
    </row>
    <row r="76" spans="1:33" ht="20.100000000000001" customHeight="1">
      <c r="A76" s="1942"/>
      <c r="B76" s="1943"/>
      <c r="C76" s="1943"/>
      <c r="D76" s="1944"/>
      <c r="E76" s="1889"/>
      <c r="F76" s="1889"/>
      <c r="G76" s="1889"/>
      <c r="H76" s="1889"/>
      <c r="I76" s="1890"/>
      <c r="J76" s="1888"/>
      <c r="K76" s="1889"/>
      <c r="L76" s="1889"/>
      <c r="M76" s="1890"/>
      <c r="N76" s="1888"/>
      <c r="O76" s="1889"/>
      <c r="P76" s="1889"/>
      <c r="Q76" s="1889"/>
      <c r="R76" s="1891"/>
      <c r="S76" s="1892"/>
      <c r="T76" s="1892"/>
      <c r="U76" s="1892"/>
      <c r="V76" s="1892"/>
      <c r="W76" s="1892"/>
      <c r="X76" s="1892"/>
      <c r="Y76" s="1892"/>
      <c r="Z76" s="1892"/>
      <c r="AA76" s="1893"/>
      <c r="AB76" s="1945"/>
      <c r="AC76" s="1945"/>
      <c r="AD76" s="1946"/>
      <c r="AE76" s="748"/>
      <c r="AF76" s="748"/>
      <c r="AG76" s="748"/>
    </row>
    <row r="77" spans="1:33" ht="20.100000000000001" customHeight="1">
      <c r="A77" s="1927" t="s">
        <v>3871</v>
      </c>
      <c r="B77" s="1928"/>
      <c r="C77" s="1928"/>
      <c r="D77" s="1929"/>
      <c r="E77" s="1936"/>
      <c r="F77" s="1936"/>
      <c r="G77" s="1936"/>
      <c r="H77" s="1936"/>
      <c r="I77" s="1937"/>
      <c r="J77" s="1938"/>
      <c r="K77" s="1936"/>
      <c r="L77" s="1936"/>
      <c r="M77" s="1937"/>
      <c r="N77" s="1938"/>
      <c r="O77" s="1936"/>
      <c r="P77" s="1936"/>
      <c r="Q77" s="1937"/>
      <c r="R77" s="1939"/>
      <c r="S77" s="1940"/>
      <c r="T77" s="1940"/>
      <c r="U77" s="1940"/>
      <c r="V77" s="1940"/>
      <c r="W77" s="1940"/>
      <c r="X77" s="1940"/>
      <c r="Y77" s="1940"/>
      <c r="Z77" s="1940"/>
      <c r="AA77" s="1941"/>
      <c r="AB77" s="1904"/>
      <c r="AC77" s="1904"/>
      <c r="AD77" s="1905"/>
      <c r="AE77" s="748"/>
      <c r="AF77" s="748"/>
      <c r="AG77" s="748"/>
    </row>
    <row r="78" spans="1:33" ht="20.100000000000001" customHeight="1">
      <c r="A78" s="1930"/>
      <c r="B78" s="1931"/>
      <c r="C78" s="1931"/>
      <c r="D78" s="1932"/>
      <c r="E78" s="1924"/>
      <c r="F78" s="1924"/>
      <c r="G78" s="1924"/>
      <c r="H78" s="1924"/>
      <c r="I78" s="1925"/>
      <c r="J78" s="1926"/>
      <c r="K78" s="1924"/>
      <c r="L78" s="1924"/>
      <c r="M78" s="1925"/>
      <c r="N78" s="1926"/>
      <c r="O78" s="1924"/>
      <c r="P78" s="1924"/>
      <c r="Q78" s="1925"/>
      <c r="R78" s="1884"/>
      <c r="S78" s="1885"/>
      <c r="T78" s="1885"/>
      <c r="U78" s="1885"/>
      <c r="V78" s="1885"/>
      <c r="W78" s="1885"/>
      <c r="X78" s="1885"/>
      <c r="Y78" s="1885"/>
      <c r="Z78" s="1885"/>
      <c r="AA78" s="1886"/>
      <c r="AB78" s="1904"/>
      <c r="AC78" s="1904"/>
      <c r="AD78" s="1905"/>
      <c r="AE78" s="748"/>
      <c r="AF78" s="748"/>
      <c r="AG78" s="748"/>
    </row>
    <row r="79" spans="1:33" ht="20.100000000000001" customHeight="1">
      <c r="A79" s="1930"/>
      <c r="B79" s="1931"/>
      <c r="C79" s="1931"/>
      <c r="D79" s="1932"/>
      <c r="E79" s="1885"/>
      <c r="F79" s="1885"/>
      <c r="G79" s="1885"/>
      <c r="H79" s="1885"/>
      <c r="I79" s="1887"/>
      <c r="J79" s="1915"/>
      <c r="K79" s="1885"/>
      <c r="L79" s="1885"/>
      <c r="M79" s="1887"/>
      <c r="N79" s="1915"/>
      <c r="O79" s="1885"/>
      <c r="P79" s="1885"/>
      <c r="Q79" s="1887"/>
      <c r="R79" s="1884"/>
      <c r="S79" s="1885"/>
      <c r="T79" s="1885"/>
      <c r="U79" s="1885"/>
      <c r="V79" s="1885"/>
      <c r="W79" s="1885"/>
      <c r="X79" s="1885"/>
      <c r="Y79" s="1885"/>
      <c r="Z79" s="1885"/>
      <c r="AA79" s="1886"/>
      <c r="AB79" s="1904"/>
      <c r="AC79" s="1904"/>
      <c r="AD79" s="1905"/>
      <c r="AE79" s="748"/>
      <c r="AF79" s="748"/>
      <c r="AG79" s="748"/>
    </row>
    <row r="80" spans="1:33" ht="20.100000000000001" customHeight="1">
      <c r="A80" s="1930"/>
      <c r="B80" s="1931"/>
      <c r="C80" s="1931"/>
      <c r="D80" s="1932"/>
      <c r="E80" s="1885"/>
      <c r="F80" s="1885"/>
      <c r="G80" s="1885"/>
      <c r="H80" s="1885"/>
      <c r="I80" s="1887"/>
      <c r="J80" s="1915"/>
      <c r="K80" s="1885"/>
      <c r="L80" s="1885"/>
      <c r="M80" s="1887"/>
      <c r="N80" s="1915"/>
      <c r="O80" s="1885"/>
      <c r="P80" s="1885"/>
      <c r="Q80" s="1887"/>
      <c r="R80" s="1884"/>
      <c r="S80" s="1885"/>
      <c r="T80" s="1885"/>
      <c r="U80" s="1885"/>
      <c r="V80" s="1885"/>
      <c r="W80" s="1885"/>
      <c r="X80" s="1885"/>
      <c r="Y80" s="1885"/>
      <c r="Z80" s="1885"/>
      <c r="AA80" s="1886"/>
      <c r="AB80" s="1904"/>
      <c r="AC80" s="1904"/>
      <c r="AD80" s="1905"/>
      <c r="AE80" s="748"/>
      <c r="AF80" s="748"/>
      <c r="AG80" s="748"/>
    </row>
    <row r="81" spans="1:33" ht="20.100000000000001" customHeight="1">
      <c r="A81" s="1942"/>
      <c r="B81" s="1943"/>
      <c r="C81" s="1943"/>
      <c r="D81" s="1944"/>
      <c r="E81" s="1889"/>
      <c r="F81" s="1889"/>
      <c r="G81" s="1889"/>
      <c r="H81" s="1889"/>
      <c r="I81" s="1890"/>
      <c r="J81" s="1888"/>
      <c r="K81" s="1889"/>
      <c r="L81" s="1889"/>
      <c r="M81" s="1890"/>
      <c r="N81" s="1888"/>
      <c r="O81" s="1889"/>
      <c r="P81" s="1889"/>
      <c r="Q81" s="1890"/>
      <c r="R81" s="1891"/>
      <c r="S81" s="1892"/>
      <c r="T81" s="1892"/>
      <c r="U81" s="1892"/>
      <c r="V81" s="1892"/>
      <c r="W81" s="1892"/>
      <c r="X81" s="1892"/>
      <c r="Y81" s="1892"/>
      <c r="Z81" s="1892"/>
      <c r="AA81" s="1893"/>
      <c r="AB81" s="1945"/>
      <c r="AC81" s="1945"/>
      <c r="AD81" s="1946"/>
      <c r="AE81" s="748"/>
      <c r="AF81" s="748"/>
      <c r="AG81" s="748"/>
    </row>
    <row r="82" spans="1:33" ht="20.100000000000001" customHeight="1">
      <c r="A82" s="1927" t="s">
        <v>3872</v>
      </c>
      <c r="B82" s="1928"/>
      <c r="C82" s="1928"/>
      <c r="D82" s="1929"/>
      <c r="E82" s="1936"/>
      <c r="F82" s="1936"/>
      <c r="G82" s="1936"/>
      <c r="H82" s="1936"/>
      <c r="I82" s="1937"/>
      <c r="J82" s="1938"/>
      <c r="K82" s="1936"/>
      <c r="L82" s="1936"/>
      <c r="M82" s="1937"/>
      <c r="N82" s="1938"/>
      <c r="O82" s="1936"/>
      <c r="P82" s="1936"/>
      <c r="Q82" s="1937"/>
      <c r="R82" s="1939"/>
      <c r="S82" s="1940"/>
      <c r="T82" s="1940"/>
      <c r="U82" s="1940"/>
      <c r="V82" s="1940"/>
      <c r="W82" s="1940"/>
      <c r="X82" s="1940"/>
      <c r="Y82" s="1940"/>
      <c r="Z82" s="1940"/>
      <c r="AA82" s="1941"/>
      <c r="AB82" s="1904"/>
      <c r="AC82" s="1904"/>
      <c r="AD82" s="1905"/>
      <c r="AE82" s="748"/>
      <c r="AF82" s="748"/>
      <c r="AG82" s="748"/>
    </row>
    <row r="83" spans="1:33" ht="20.100000000000001" customHeight="1">
      <c r="A83" s="1930"/>
      <c r="B83" s="1931"/>
      <c r="C83" s="1931"/>
      <c r="D83" s="1932"/>
      <c r="E83" s="1924"/>
      <c r="F83" s="1924"/>
      <c r="G83" s="1924"/>
      <c r="H83" s="1924"/>
      <c r="I83" s="1925"/>
      <c r="J83" s="1926"/>
      <c r="K83" s="1924"/>
      <c r="L83" s="1924"/>
      <c r="M83" s="1925"/>
      <c r="N83" s="1926"/>
      <c r="O83" s="1924"/>
      <c r="P83" s="1924"/>
      <c r="Q83" s="1925"/>
      <c r="R83" s="1884"/>
      <c r="S83" s="1885"/>
      <c r="T83" s="1885"/>
      <c r="U83" s="1885"/>
      <c r="V83" s="1885"/>
      <c r="W83" s="1885"/>
      <c r="X83" s="1885"/>
      <c r="Y83" s="1885"/>
      <c r="Z83" s="1885"/>
      <c r="AA83" s="1886"/>
      <c r="AB83" s="1904"/>
      <c r="AC83" s="1904"/>
      <c r="AD83" s="1905"/>
      <c r="AE83" s="748"/>
      <c r="AF83" s="748"/>
      <c r="AG83" s="748"/>
    </row>
    <row r="84" spans="1:33" ht="20.100000000000001" customHeight="1">
      <c r="A84" s="1930"/>
      <c r="B84" s="1931"/>
      <c r="C84" s="1931"/>
      <c r="D84" s="1932"/>
      <c r="E84" s="1885"/>
      <c r="F84" s="1885"/>
      <c r="G84" s="1885"/>
      <c r="H84" s="1885"/>
      <c r="I84" s="1887"/>
      <c r="J84" s="1915"/>
      <c r="K84" s="1885"/>
      <c r="L84" s="1885"/>
      <c r="M84" s="1887"/>
      <c r="N84" s="1915"/>
      <c r="O84" s="1885"/>
      <c r="P84" s="1885"/>
      <c r="Q84" s="1887"/>
      <c r="R84" s="1884"/>
      <c r="S84" s="1885"/>
      <c r="T84" s="1885"/>
      <c r="U84" s="1885"/>
      <c r="V84" s="1885"/>
      <c r="W84" s="1885"/>
      <c r="X84" s="1885"/>
      <c r="Y84" s="1885"/>
      <c r="Z84" s="1885"/>
      <c r="AA84" s="1886"/>
      <c r="AB84" s="1904"/>
      <c r="AC84" s="1904"/>
      <c r="AD84" s="1905"/>
      <c r="AE84" s="748"/>
      <c r="AF84" s="748"/>
      <c r="AG84" s="748"/>
    </row>
    <row r="85" spans="1:33" ht="20.100000000000001" customHeight="1">
      <c r="A85" s="1930"/>
      <c r="B85" s="1931"/>
      <c r="C85" s="1931"/>
      <c r="D85" s="1932"/>
      <c r="E85" s="1885"/>
      <c r="F85" s="1885"/>
      <c r="G85" s="1885"/>
      <c r="H85" s="1885"/>
      <c r="I85" s="1887"/>
      <c r="J85" s="1915"/>
      <c r="K85" s="1885"/>
      <c r="L85" s="1885"/>
      <c r="M85" s="1887"/>
      <c r="N85" s="1915"/>
      <c r="O85" s="1885"/>
      <c r="P85" s="1885"/>
      <c r="Q85" s="1887"/>
      <c r="R85" s="1884"/>
      <c r="S85" s="1885"/>
      <c r="T85" s="1885"/>
      <c r="U85" s="1885"/>
      <c r="V85" s="1885"/>
      <c r="W85" s="1885"/>
      <c r="X85" s="1885"/>
      <c r="Y85" s="1885"/>
      <c r="Z85" s="1885"/>
      <c r="AA85" s="1886"/>
      <c r="AB85" s="1904"/>
      <c r="AC85" s="1904"/>
      <c r="AD85" s="1905"/>
      <c r="AE85" s="748"/>
      <c r="AF85" s="748"/>
      <c r="AG85" s="748"/>
    </row>
    <row r="86" spans="1:33" ht="20.100000000000001" customHeight="1">
      <c r="A86" s="1942"/>
      <c r="B86" s="1943"/>
      <c r="C86" s="1943"/>
      <c r="D86" s="1944"/>
      <c r="E86" s="1889"/>
      <c r="F86" s="1889"/>
      <c r="G86" s="1889"/>
      <c r="H86" s="1889"/>
      <c r="I86" s="1890"/>
      <c r="J86" s="1888"/>
      <c r="K86" s="1889"/>
      <c r="L86" s="1889"/>
      <c r="M86" s="1890"/>
      <c r="N86" s="1888"/>
      <c r="O86" s="1889"/>
      <c r="P86" s="1889"/>
      <c r="Q86" s="1890"/>
      <c r="R86" s="1891"/>
      <c r="S86" s="1892"/>
      <c r="T86" s="1892"/>
      <c r="U86" s="1892"/>
      <c r="V86" s="1892"/>
      <c r="W86" s="1892"/>
      <c r="X86" s="1892"/>
      <c r="Y86" s="1892"/>
      <c r="Z86" s="1892"/>
      <c r="AA86" s="1893"/>
      <c r="AB86" s="1945"/>
      <c r="AC86" s="1945"/>
      <c r="AD86" s="1946"/>
      <c r="AE86" s="748"/>
      <c r="AF86" s="748"/>
      <c r="AG86" s="748"/>
    </row>
    <row r="87" spans="1:33" ht="20.100000000000001" customHeight="1">
      <c r="A87" s="1927" t="s">
        <v>3873</v>
      </c>
      <c r="B87" s="1928"/>
      <c r="C87" s="1928"/>
      <c r="D87" s="1929"/>
      <c r="E87" s="1936"/>
      <c r="F87" s="1936"/>
      <c r="G87" s="1936"/>
      <c r="H87" s="1936"/>
      <c r="I87" s="1937"/>
      <c r="J87" s="1938"/>
      <c r="K87" s="1936"/>
      <c r="L87" s="1936"/>
      <c r="M87" s="1937"/>
      <c r="N87" s="1938"/>
      <c r="O87" s="1936"/>
      <c r="P87" s="1936"/>
      <c r="Q87" s="1937"/>
      <c r="R87" s="1939"/>
      <c r="S87" s="1940"/>
      <c r="T87" s="1940"/>
      <c r="U87" s="1940"/>
      <c r="V87" s="1940"/>
      <c r="W87" s="1940"/>
      <c r="X87" s="1940"/>
      <c r="Y87" s="1940"/>
      <c r="Z87" s="1940"/>
      <c r="AA87" s="1941"/>
      <c r="AB87" s="1921"/>
      <c r="AC87" s="1922"/>
      <c r="AD87" s="1923"/>
      <c r="AE87" s="748"/>
      <c r="AF87" s="748"/>
      <c r="AG87" s="748"/>
    </row>
    <row r="88" spans="1:33" ht="20.100000000000001" customHeight="1">
      <c r="A88" s="1930"/>
      <c r="B88" s="1931"/>
      <c r="C88" s="1931"/>
      <c r="D88" s="1932"/>
      <c r="E88" s="1924"/>
      <c r="F88" s="1924"/>
      <c r="G88" s="1924"/>
      <c r="H88" s="1924"/>
      <c r="I88" s="1925"/>
      <c r="J88" s="1926"/>
      <c r="K88" s="1924"/>
      <c r="L88" s="1924"/>
      <c r="M88" s="1925"/>
      <c r="N88" s="1926"/>
      <c r="O88" s="1924"/>
      <c r="P88" s="1924"/>
      <c r="Q88" s="1925"/>
      <c r="R88" s="1884"/>
      <c r="S88" s="1885"/>
      <c r="T88" s="1885"/>
      <c r="U88" s="1885"/>
      <c r="V88" s="1885"/>
      <c r="W88" s="1885"/>
      <c r="X88" s="1885"/>
      <c r="Y88" s="1885"/>
      <c r="Z88" s="1885"/>
      <c r="AA88" s="1886"/>
      <c r="AB88" s="1903"/>
      <c r="AC88" s="1904"/>
      <c r="AD88" s="1905"/>
      <c r="AE88" s="748"/>
      <c r="AF88" s="748"/>
      <c r="AG88" s="748"/>
    </row>
    <row r="89" spans="1:33" ht="20.100000000000001" customHeight="1">
      <c r="A89" s="1930"/>
      <c r="B89" s="1931"/>
      <c r="C89" s="1931"/>
      <c r="D89" s="1932"/>
      <c r="E89" s="1885"/>
      <c r="F89" s="1885"/>
      <c r="G89" s="1885"/>
      <c r="H89" s="1885"/>
      <c r="I89" s="1887"/>
      <c r="J89" s="1915"/>
      <c r="K89" s="1885"/>
      <c r="L89" s="1885"/>
      <c r="M89" s="1887"/>
      <c r="N89" s="1915"/>
      <c r="O89" s="1885"/>
      <c r="P89" s="1885"/>
      <c r="Q89" s="1887"/>
      <c r="R89" s="1884"/>
      <c r="S89" s="1885"/>
      <c r="T89" s="1885"/>
      <c r="U89" s="1885"/>
      <c r="V89" s="1885"/>
      <c r="W89" s="1885"/>
      <c r="X89" s="1885"/>
      <c r="Y89" s="1885"/>
      <c r="Z89" s="1885"/>
      <c r="AA89" s="1886"/>
      <c r="AB89" s="1903"/>
      <c r="AC89" s="1904"/>
      <c r="AD89" s="1905"/>
      <c r="AE89" s="748"/>
      <c r="AF89" s="748"/>
      <c r="AG89" s="748"/>
    </row>
    <row r="90" spans="1:33" ht="20.100000000000001" customHeight="1">
      <c r="A90" s="1930"/>
      <c r="B90" s="1931"/>
      <c r="C90" s="1931"/>
      <c r="D90" s="1932"/>
      <c r="E90" s="1885"/>
      <c r="F90" s="1885"/>
      <c r="G90" s="1885"/>
      <c r="H90" s="1885"/>
      <c r="I90" s="1887"/>
      <c r="J90" s="1915"/>
      <c r="K90" s="1885"/>
      <c r="L90" s="1885"/>
      <c r="M90" s="1887"/>
      <c r="N90" s="1915"/>
      <c r="O90" s="1885"/>
      <c r="P90" s="1885"/>
      <c r="Q90" s="1887"/>
      <c r="R90" s="1884"/>
      <c r="S90" s="1885"/>
      <c r="T90" s="1885"/>
      <c r="U90" s="1885"/>
      <c r="V90" s="1885"/>
      <c r="W90" s="1885"/>
      <c r="X90" s="1885"/>
      <c r="Y90" s="1885"/>
      <c r="Z90" s="1885"/>
      <c r="AA90" s="1886"/>
      <c r="AB90" s="1903"/>
      <c r="AC90" s="1904"/>
      <c r="AD90" s="1905"/>
      <c r="AE90" s="748"/>
      <c r="AF90" s="748"/>
      <c r="AG90" s="748"/>
    </row>
    <row r="91" spans="1:33" ht="20.100000000000001" customHeight="1" thickBot="1">
      <c r="A91" s="1933"/>
      <c r="B91" s="1934"/>
      <c r="C91" s="1934"/>
      <c r="D91" s="1935"/>
      <c r="E91" s="1916"/>
      <c r="F91" s="1916"/>
      <c r="G91" s="1916"/>
      <c r="H91" s="1916"/>
      <c r="I91" s="1917"/>
      <c r="J91" s="1918"/>
      <c r="K91" s="1916"/>
      <c r="L91" s="1916"/>
      <c r="M91" s="1917"/>
      <c r="N91" s="1918"/>
      <c r="O91" s="1916"/>
      <c r="P91" s="1916"/>
      <c r="Q91" s="1917"/>
      <c r="R91" s="1919"/>
      <c r="S91" s="1916"/>
      <c r="T91" s="1916"/>
      <c r="U91" s="1916"/>
      <c r="V91" s="1916"/>
      <c r="W91" s="1916"/>
      <c r="X91" s="1916"/>
      <c r="Y91" s="1916"/>
      <c r="Z91" s="1916"/>
      <c r="AA91" s="1920"/>
      <c r="AB91" s="1906"/>
      <c r="AC91" s="1907"/>
      <c r="AD91" s="1908"/>
      <c r="AE91" s="748"/>
      <c r="AF91" s="748"/>
      <c r="AG91" s="748"/>
    </row>
    <row r="92" spans="1:33" ht="20.100000000000001" customHeight="1" thickBot="1">
      <c r="A92" s="1894" t="s">
        <v>3874</v>
      </c>
      <c r="B92" s="1895"/>
      <c r="C92" s="1895"/>
      <c r="D92" s="1895"/>
      <c r="E92" s="1895"/>
      <c r="F92" s="1895"/>
      <c r="G92" s="1895"/>
      <c r="H92" s="1895"/>
      <c r="I92" s="1895"/>
      <c r="J92" s="1895"/>
      <c r="K92" s="1895"/>
      <c r="L92" s="1895"/>
      <c r="M92" s="1895"/>
      <c r="N92" s="1895"/>
      <c r="O92" s="1895"/>
      <c r="P92" s="1895"/>
      <c r="Q92" s="1895"/>
      <c r="R92" s="1895"/>
      <c r="S92" s="1895"/>
      <c r="T92" s="1895"/>
      <c r="U92" s="1895"/>
      <c r="V92" s="1895"/>
      <c r="W92" s="1895"/>
      <c r="X92" s="1895"/>
      <c r="Y92" s="1895"/>
      <c r="Z92" s="1895"/>
      <c r="AA92" s="1896"/>
      <c r="AB92" s="1897" t="s">
        <v>3875</v>
      </c>
      <c r="AC92" s="1898"/>
      <c r="AD92" s="1899"/>
      <c r="AE92" s="859"/>
      <c r="AF92" s="859"/>
      <c r="AG92" s="859"/>
    </row>
    <row r="93" spans="1:33" ht="20.100000000000001" customHeight="1" thickTop="1">
      <c r="A93" s="1900"/>
      <c r="B93" s="1901"/>
      <c r="C93" s="1901"/>
      <c r="D93" s="1901"/>
      <c r="E93" s="1901"/>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2"/>
      <c r="AB93" s="1903"/>
      <c r="AC93" s="1904"/>
      <c r="AD93" s="1905"/>
      <c r="AE93" s="748"/>
      <c r="AF93" s="748"/>
      <c r="AG93" s="748"/>
    </row>
    <row r="94" spans="1:33" ht="20.100000000000001" customHeight="1">
      <c r="A94" s="1909"/>
      <c r="B94" s="1910"/>
      <c r="C94" s="1910"/>
      <c r="D94" s="1910"/>
      <c r="E94" s="1910"/>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1"/>
      <c r="AB94" s="1903"/>
      <c r="AC94" s="1904"/>
      <c r="AD94" s="1905"/>
      <c r="AE94" s="748"/>
      <c r="AF94" s="748"/>
      <c r="AG94" s="748"/>
    </row>
    <row r="95" spans="1:33" ht="20.100000000000001" customHeight="1">
      <c r="A95" s="1909"/>
      <c r="B95" s="1910"/>
      <c r="C95" s="1910"/>
      <c r="D95" s="1910"/>
      <c r="E95" s="1910"/>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1"/>
      <c r="AB95" s="1903"/>
      <c r="AC95" s="1904"/>
      <c r="AD95" s="1905"/>
      <c r="AE95" s="748"/>
      <c r="AF95" s="748"/>
      <c r="AG95" s="748"/>
    </row>
    <row r="96" spans="1:33" ht="20.100000000000001" customHeight="1">
      <c r="A96" s="1909"/>
      <c r="B96" s="1910"/>
      <c r="C96" s="1910"/>
      <c r="D96" s="1910"/>
      <c r="E96" s="1910"/>
      <c r="F96" s="1910"/>
      <c r="G96" s="1910"/>
      <c r="H96" s="1910"/>
      <c r="I96" s="1910"/>
      <c r="J96" s="1910"/>
      <c r="K96" s="1910"/>
      <c r="L96" s="1910"/>
      <c r="M96" s="1910"/>
      <c r="N96" s="1910"/>
      <c r="O96" s="1910"/>
      <c r="P96" s="1910"/>
      <c r="Q96" s="1910"/>
      <c r="R96" s="1910"/>
      <c r="S96" s="1910"/>
      <c r="T96" s="1910"/>
      <c r="U96" s="1910"/>
      <c r="V96" s="1910"/>
      <c r="W96" s="1910"/>
      <c r="X96" s="1910"/>
      <c r="Y96" s="1910"/>
      <c r="Z96" s="1910"/>
      <c r="AA96" s="1911"/>
      <c r="AB96" s="1903"/>
      <c r="AC96" s="1904"/>
      <c r="AD96" s="1905"/>
      <c r="AE96" s="748"/>
      <c r="AF96" s="748"/>
      <c r="AG96" s="748"/>
    </row>
    <row r="97" spans="1:33" ht="20.100000000000001" customHeight="1" thickBot="1">
      <c r="A97" s="1912"/>
      <c r="B97" s="1913"/>
      <c r="C97" s="1913"/>
      <c r="D97" s="1913"/>
      <c r="E97" s="1913"/>
      <c r="F97" s="1913"/>
      <c r="G97" s="1913"/>
      <c r="H97" s="1913"/>
      <c r="I97" s="1913"/>
      <c r="J97" s="1913"/>
      <c r="K97" s="1913"/>
      <c r="L97" s="1913"/>
      <c r="M97" s="1913"/>
      <c r="N97" s="1913"/>
      <c r="O97" s="1913"/>
      <c r="P97" s="1913"/>
      <c r="Q97" s="1913"/>
      <c r="R97" s="1913"/>
      <c r="S97" s="1913"/>
      <c r="T97" s="1913"/>
      <c r="U97" s="1913"/>
      <c r="V97" s="1913"/>
      <c r="W97" s="1913"/>
      <c r="X97" s="1913"/>
      <c r="Y97" s="1913"/>
      <c r="Z97" s="1913"/>
      <c r="AA97" s="1914"/>
      <c r="AB97" s="1906"/>
      <c r="AC97" s="1907"/>
      <c r="AD97" s="1908"/>
      <c r="AE97" s="748"/>
      <c r="AF97" s="748"/>
      <c r="AG97" s="748"/>
    </row>
    <row r="110" spans="1:33">
      <c r="A110" s="686" t="s">
        <v>3876</v>
      </c>
    </row>
    <row r="111" spans="1:33">
      <c r="A111" s="686" t="s">
        <v>3877</v>
      </c>
    </row>
    <row r="112" spans="1:33">
      <c r="A112" s="686" t="s">
        <v>3878</v>
      </c>
    </row>
    <row r="113" spans="1:1">
      <c r="A113" s="686" t="s">
        <v>3879</v>
      </c>
    </row>
    <row r="114" spans="1:1">
      <c r="A114" s="686" t="s">
        <v>3880</v>
      </c>
    </row>
    <row r="115" spans="1:1">
      <c r="A115" s="686" t="s">
        <v>3881</v>
      </c>
    </row>
    <row r="116" spans="1:1">
      <c r="A116" s="686" t="s">
        <v>3882</v>
      </c>
    </row>
  </sheetData>
  <mergeCells count="24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 ref="A20:E20"/>
    <mergeCell ref="Y20:AA20"/>
    <mergeCell ref="AB20:AD20"/>
    <mergeCell ref="A21:E22"/>
    <mergeCell ref="Y21:AA22"/>
    <mergeCell ref="AB21:AD22"/>
    <mergeCell ref="A11:E13"/>
    <mergeCell ref="Y11:AA13"/>
    <mergeCell ref="AB11:AD13"/>
    <mergeCell ref="A14:E19"/>
    <mergeCell ref="Y14:AA19"/>
    <mergeCell ref="AB14:AD19"/>
    <mergeCell ref="A23:E24"/>
    <mergeCell ref="G23:H23"/>
    <mergeCell ref="S23:V23"/>
    <mergeCell ref="Y23:AA24"/>
    <mergeCell ref="AB23:AD24"/>
    <mergeCell ref="A25:E26"/>
    <mergeCell ref="Y25:AA26"/>
    <mergeCell ref="AB25:AD26"/>
    <mergeCell ref="N26:O26"/>
    <mergeCell ref="V26:W26"/>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42:E44"/>
    <mergeCell ref="F42:X44"/>
    <mergeCell ref="Y42:AA44"/>
    <mergeCell ref="AB42:AD44"/>
    <mergeCell ref="J39:K39"/>
    <mergeCell ref="L39:M39"/>
    <mergeCell ref="N39:O39"/>
    <mergeCell ref="Q39:S39"/>
    <mergeCell ref="T39:U39"/>
    <mergeCell ref="F40:I40"/>
    <mergeCell ref="L40:M40"/>
    <mergeCell ref="T40:W40"/>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8:E68"/>
    <mergeCell ref="J68:P68"/>
    <mergeCell ref="Y68:AA68"/>
    <mergeCell ref="AB68:AD68"/>
    <mergeCell ref="A70:AD70"/>
    <mergeCell ref="A71:D71"/>
    <mergeCell ref="E71:I71"/>
    <mergeCell ref="J71:M71"/>
    <mergeCell ref="N71:Q71"/>
    <mergeCell ref="R71:AA71"/>
    <mergeCell ref="AB71:AD71"/>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861"/>
  </cols>
  <sheetData>
    <row r="6" spans="4:10" ht="42">
      <c r="D6" s="860" t="s">
        <v>3883</v>
      </c>
    </row>
    <row r="9" spans="4:10" ht="14.25">
      <c r="D9" s="862" t="s">
        <v>3884</v>
      </c>
    </row>
    <row r="12" spans="4:10" ht="14.25" thickBot="1"/>
    <row r="13" spans="4:10" ht="15" thickBot="1">
      <c r="D13" s="863" t="s">
        <v>3885</v>
      </c>
      <c r="J13" s="864" t="s">
        <v>3886</v>
      </c>
    </row>
    <row r="15" spans="4:10">
      <c r="D15" s="861" t="s">
        <v>3887</v>
      </c>
      <c r="J15" s="861" t="s">
        <v>3888</v>
      </c>
    </row>
    <row r="16" spans="4:10">
      <c r="D16" s="861" t="s">
        <v>3889</v>
      </c>
      <c r="J16" s="861" t="s">
        <v>3889</v>
      </c>
    </row>
    <row r="17" spans="4:14">
      <c r="D17" s="861" t="s">
        <v>3890</v>
      </c>
      <c r="J17" s="861" t="s">
        <v>3890</v>
      </c>
    </row>
    <row r="18" spans="4:14" ht="14.25">
      <c r="D18" s="861" t="s">
        <v>3891</v>
      </c>
      <c r="J18" s="861" t="s">
        <v>3892</v>
      </c>
      <c r="N18" s="865"/>
    </row>
    <row r="19" spans="4:14">
      <c r="D19" s="861" t="s">
        <v>3893</v>
      </c>
      <c r="J19" s="861" t="s">
        <v>3893</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884" customWidth="1"/>
    <col min="10" max="10" width="3.125" style="884" customWidth="1"/>
    <col min="11" max="31" width="3" style="884" customWidth="1"/>
    <col min="32" max="32" width="6.25" style="884" customWidth="1"/>
    <col min="33" max="33" width="4.625" style="884" customWidth="1"/>
    <col min="34" max="256" width="9" style="884"/>
    <col min="257" max="265" width="3" style="884" customWidth="1"/>
    <col min="266" max="266" width="3.125" style="884" customWidth="1"/>
    <col min="267" max="287" width="3" style="884" customWidth="1"/>
    <col min="288" max="288" width="6.25" style="884" customWidth="1"/>
    <col min="289" max="289" width="4.625" style="884" customWidth="1"/>
    <col min="290" max="512" width="9" style="884"/>
    <col min="513" max="521" width="3" style="884" customWidth="1"/>
    <col min="522" max="522" width="3.125" style="884" customWidth="1"/>
    <col min="523" max="543" width="3" style="884" customWidth="1"/>
    <col min="544" max="544" width="6.25" style="884" customWidth="1"/>
    <col min="545" max="545" width="4.625" style="884" customWidth="1"/>
    <col min="546" max="768" width="9" style="884"/>
    <col min="769" max="777" width="3" style="884" customWidth="1"/>
    <col min="778" max="778" width="3.125" style="884" customWidth="1"/>
    <col min="779" max="799" width="3" style="884" customWidth="1"/>
    <col min="800" max="800" width="6.25" style="884" customWidth="1"/>
    <col min="801" max="801" width="4.625" style="884" customWidth="1"/>
    <col min="802" max="1024" width="9" style="884"/>
    <col min="1025" max="1033" width="3" style="884" customWidth="1"/>
    <col min="1034" max="1034" width="3.125" style="884" customWidth="1"/>
    <col min="1035" max="1055" width="3" style="884" customWidth="1"/>
    <col min="1056" max="1056" width="6.25" style="884" customWidth="1"/>
    <col min="1057" max="1057" width="4.625" style="884" customWidth="1"/>
    <col min="1058" max="1280" width="9" style="884"/>
    <col min="1281" max="1289" width="3" style="884" customWidth="1"/>
    <col min="1290" max="1290" width="3.125" style="884" customWidth="1"/>
    <col min="1291" max="1311" width="3" style="884" customWidth="1"/>
    <col min="1312" max="1312" width="6.25" style="884" customWidth="1"/>
    <col min="1313" max="1313" width="4.625" style="884" customWidth="1"/>
    <col min="1314" max="1536" width="9" style="884"/>
    <col min="1537" max="1545" width="3" style="884" customWidth="1"/>
    <col min="1546" max="1546" width="3.125" style="884" customWidth="1"/>
    <col min="1547" max="1567" width="3" style="884" customWidth="1"/>
    <col min="1568" max="1568" width="6.25" style="884" customWidth="1"/>
    <col min="1569" max="1569" width="4.625" style="884" customWidth="1"/>
    <col min="1570" max="1792" width="9" style="884"/>
    <col min="1793" max="1801" width="3" style="884" customWidth="1"/>
    <col min="1802" max="1802" width="3.125" style="884" customWidth="1"/>
    <col min="1803" max="1823" width="3" style="884" customWidth="1"/>
    <col min="1824" max="1824" width="6.25" style="884" customWidth="1"/>
    <col min="1825" max="1825" width="4.625" style="884" customWidth="1"/>
    <col min="1826" max="2048" width="9" style="884"/>
    <col min="2049" max="2057" width="3" style="884" customWidth="1"/>
    <col min="2058" max="2058" width="3.125" style="884" customWidth="1"/>
    <col min="2059" max="2079" width="3" style="884" customWidth="1"/>
    <col min="2080" max="2080" width="6.25" style="884" customWidth="1"/>
    <col min="2081" max="2081" width="4.625" style="884" customWidth="1"/>
    <col min="2082" max="2304" width="9" style="884"/>
    <col min="2305" max="2313" width="3" style="884" customWidth="1"/>
    <col min="2314" max="2314" width="3.125" style="884" customWidth="1"/>
    <col min="2315" max="2335" width="3" style="884" customWidth="1"/>
    <col min="2336" max="2336" width="6.25" style="884" customWidth="1"/>
    <col min="2337" max="2337" width="4.625" style="884" customWidth="1"/>
    <col min="2338" max="2560" width="9" style="884"/>
    <col min="2561" max="2569" width="3" style="884" customWidth="1"/>
    <col min="2570" max="2570" width="3.125" style="884" customWidth="1"/>
    <col min="2571" max="2591" width="3" style="884" customWidth="1"/>
    <col min="2592" max="2592" width="6.25" style="884" customWidth="1"/>
    <col min="2593" max="2593" width="4.625" style="884" customWidth="1"/>
    <col min="2594" max="2816" width="9" style="884"/>
    <col min="2817" max="2825" width="3" style="884" customWidth="1"/>
    <col min="2826" max="2826" width="3.125" style="884" customWidth="1"/>
    <col min="2827" max="2847" width="3" style="884" customWidth="1"/>
    <col min="2848" max="2848" width="6.25" style="884" customWidth="1"/>
    <col min="2849" max="2849" width="4.625" style="884" customWidth="1"/>
    <col min="2850" max="3072" width="9" style="884"/>
    <col min="3073" max="3081" width="3" style="884" customWidth="1"/>
    <col min="3082" max="3082" width="3.125" style="884" customWidth="1"/>
    <col min="3083" max="3103" width="3" style="884" customWidth="1"/>
    <col min="3104" max="3104" width="6.25" style="884" customWidth="1"/>
    <col min="3105" max="3105" width="4.625" style="884" customWidth="1"/>
    <col min="3106" max="3328" width="9" style="884"/>
    <col min="3329" max="3337" width="3" style="884" customWidth="1"/>
    <col min="3338" max="3338" width="3.125" style="884" customWidth="1"/>
    <col min="3339" max="3359" width="3" style="884" customWidth="1"/>
    <col min="3360" max="3360" width="6.25" style="884" customWidth="1"/>
    <col min="3361" max="3361" width="4.625" style="884" customWidth="1"/>
    <col min="3362" max="3584" width="9" style="884"/>
    <col min="3585" max="3593" width="3" style="884" customWidth="1"/>
    <col min="3594" max="3594" width="3.125" style="884" customWidth="1"/>
    <col min="3595" max="3615" width="3" style="884" customWidth="1"/>
    <col min="3616" max="3616" width="6.25" style="884" customWidth="1"/>
    <col min="3617" max="3617" width="4.625" style="884" customWidth="1"/>
    <col min="3618" max="3840" width="9" style="884"/>
    <col min="3841" max="3849" width="3" style="884" customWidth="1"/>
    <col min="3850" max="3850" width="3.125" style="884" customWidth="1"/>
    <col min="3851" max="3871" width="3" style="884" customWidth="1"/>
    <col min="3872" max="3872" width="6.25" style="884" customWidth="1"/>
    <col min="3873" max="3873" width="4.625" style="884" customWidth="1"/>
    <col min="3874" max="4096" width="9" style="884"/>
    <col min="4097" max="4105" width="3" style="884" customWidth="1"/>
    <col min="4106" max="4106" width="3.125" style="884" customWidth="1"/>
    <col min="4107" max="4127" width="3" style="884" customWidth="1"/>
    <col min="4128" max="4128" width="6.25" style="884" customWidth="1"/>
    <col min="4129" max="4129" width="4.625" style="884" customWidth="1"/>
    <col min="4130" max="4352" width="9" style="884"/>
    <col min="4353" max="4361" width="3" style="884" customWidth="1"/>
    <col min="4362" max="4362" width="3.125" style="884" customWidth="1"/>
    <col min="4363" max="4383" width="3" style="884" customWidth="1"/>
    <col min="4384" max="4384" width="6.25" style="884" customWidth="1"/>
    <col min="4385" max="4385" width="4.625" style="884" customWidth="1"/>
    <col min="4386" max="4608" width="9" style="884"/>
    <col min="4609" max="4617" width="3" style="884" customWidth="1"/>
    <col min="4618" max="4618" width="3.125" style="884" customWidth="1"/>
    <col min="4619" max="4639" width="3" style="884" customWidth="1"/>
    <col min="4640" max="4640" width="6.25" style="884" customWidth="1"/>
    <col min="4641" max="4641" width="4.625" style="884" customWidth="1"/>
    <col min="4642" max="4864" width="9" style="884"/>
    <col min="4865" max="4873" width="3" style="884" customWidth="1"/>
    <col min="4874" max="4874" width="3.125" style="884" customWidth="1"/>
    <col min="4875" max="4895" width="3" style="884" customWidth="1"/>
    <col min="4896" max="4896" width="6.25" style="884" customWidth="1"/>
    <col min="4897" max="4897" width="4.625" style="884" customWidth="1"/>
    <col min="4898" max="5120" width="9" style="884"/>
    <col min="5121" max="5129" width="3" style="884" customWidth="1"/>
    <col min="5130" max="5130" width="3.125" style="884" customWidth="1"/>
    <col min="5131" max="5151" width="3" style="884" customWidth="1"/>
    <col min="5152" max="5152" width="6.25" style="884" customWidth="1"/>
    <col min="5153" max="5153" width="4.625" style="884" customWidth="1"/>
    <col min="5154" max="5376" width="9" style="884"/>
    <col min="5377" max="5385" width="3" style="884" customWidth="1"/>
    <col min="5386" max="5386" width="3.125" style="884" customWidth="1"/>
    <col min="5387" max="5407" width="3" style="884" customWidth="1"/>
    <col min="5408" max="5408" width="6.25" style="884" customWidth="1"/>
    <col min="5409" max="5409" width="4.625" style="884" customWidth="1"/>
    <col min="5410" max="5632" width="9" style="884"/>
    <col min="5633" max="5641" width="3" style="884" customWidth="1"/>
    <col min="5642" max="5642" width="3.125" style="884" customWidth="1"/>
    <col min="5643" max="5663" width="3" style="884" customWidth="1"/>
    <col min="5664" max="5664" width="6.25" style="884" customWidth="1"/>
    <col min="5665" max="5665" width="4.625" style="884" customWidth="1"/>
    <col min="5666" max="5888" width="9" style="884"/>
    <col min="5889" max="5897" width="3" style="884" customWidth="1"/>
    <col min="5898" max="5898" width="3.125" style="884" customWidth="1"/>
    <col min="5899" max="5919" width="3" style="884" customWidth="1"/>
    <col min="5920" max="5920" width="6.25" style="884" customWidth="1"/>
    <col min="5921" max="5921" width="4.625" style="884" customWidth="1"/>
    <col min="5922" max="6144" width="9" style="884"/>
    <col min="6145" max="6153" width="3" style="884" customWidth="1"/>
    <col min="6154" max="6154" width="3.125" style="884" customWidth="1"/>
    <col min="6155" max="6175" width="3" style="884" customWidth="1"/>
    <col min="6176" max="6176" width="6.25" style="884" customWidth="1"/>
    <col min="6177" max="6177" width="4.625" style="884" customWidth="1"/>
    <col min="6178" max="6400" width="9" style="884"/>
    <col min="6401" max="6409" width="3" style="884" customWidth="1"/>
    <col min="6410" max="6410" width="3.125" style="884" customWidth="1"/>
    <col min="6411" max="6431" width="3" style="884" customWidth="1"/>
    <col min="6432" max="6432" width="6.25" style="884" customWidth="1"/>
    <col min="6433" max="6433" width="4.625" style="884" customWidth="1"/>
    <col min="6434" max="6656" width="9" style="884"/>
    <col min="6657" max="6665" width="3" style="884" customWidth="1"/>
    <col min="6666" max="6666" width="3.125" style="884" customWidth="1"/>
    <col min="6667" max="6687" width="3" style="884" customWidth="1"/>
    <col min="6688" max="6688" width="6.25" style="884" customWidth="1"/>
    <col min="6689" max="6689" width="4.625" style="884" customWidth="1"/>
    <col min="6690" max="6912" width="9" style="884"/>
    <col min="6913" max="6921" width="3" style="884" customWidth="1"/>
    <col min="6922" max="6922" width="3.125" style="884" customWidth="1"/>
    <col min="6923" max="6943" width="3" style="884" customWidth="1"/>
    <col min="6944" max="6944" width="6.25" style="884" customWidth="1"/>
    <col min="6945" max="6945" width="4.625" style="884" customWidth="1"/>
    <col min="6946" max="7168" width="9" style="884"/>
    <col min="7169" max="7177" width="3" style="884" customWidth="1"/>
    <col min="7178" max="7178" width="3.125" style="884" customWidth="1"/>
    <col min="7179" max="7199" width="3" style="884" customWidth="1"/>
    <col min="7200" max="7200" width="6.25" style="884" customWidth="1"/>
    <col min="7201" max="7201" width="4.625" style="884" customWidth="1"/>
    <col min="7202" max="7424" width="9" style="884"/>
    <col min="7425" max="7433" width="3" style="884" customWidth="1"/>
    <col min="7434" max="7434" width="3.125" style="884" customWidth="1"/>
    <col min="7435" max="7455" width="3" style="884" customWidth="1"/>
    <col min="7456" max="7456" width="6.25" style="884" customWidth="1"/>
    <col min="7457" max="7457" width="4.625" style="884" customWidth="1"/>
    <col min="7458" max="7680" width="9" style="884"/>
    <col min="7681" max="7689" width="3" style="884" customWidth="1"/>
    <col min="7690" max="7690" width="3.125" style="884" customWidth="1"/>
    <col min="7691" max="7711" width="3" style="884" customWidth="1"/>
    <col min="7712" max="7712" width="6.25" style="884" customWidth="1"/>
    <col min="7713" max="7713" width="4.625" style="884" customWidth="1"/>
    <col min="7714" max="7936" width="9" style="884"/>
    <col min="7937" max="7945" width="3" style="884" customWidth="1"/>
    <col min="7946" max="7946" width="3.125" style="884" customWidth="1"/>
    <col min="7947" max="7967" width="3" style="884" customWidth="1"/>
    <col min="7968" max="7968" width="6.25" style="884" customWidth="1"/>
    <col min="7969" max="7969" width="4.625" style="884" customWidth="1"/>
    <col min="7970" max="8192" width="9" style="884"/>
    <col min="8193" max="8201" width="3" style="884" customWidth="1"/>
    <col min="8202" max="8202" width="3.125" style="884" customWidth="1"/>
    <col min="8203" max="8223" width="3" style="884" customWidth="1"/>
    <col min="8224" max="8224" width="6.25" style="884" customWidth="1"/>
    <col min="8225" max="8225" width="4.625" style="884" customWidth="1"/>
    <col min="8226" max="8448" width="9" style="884"/>
    <col min="8449" max="8457" width="3" style="884" customWidth="1"/>
    <col min="8458" max="8458" width="3.125" style="884" customWidth="1"/>
    <col min="8459" max="8479" width="3" style="884" customWidth="1"/>
    <col min="8480" max="8480" width="6.25" style="884" customWidth="1"/>
    <col min="8481" max="8481" width="4.625" style="884" customWidth="1"/>
    <col min="8482" max="8704" width="9" style="884"/>
    <col min="8705" max="8713" width="3" style="884" customWidth="1"/>
    <col min="8714" max="8714" width="3.125" style="884" customWidth="1"/>
    <col min="8715" max="8735" width="3" style="884" customWidth="1"/>
    <col min="8736" max="8736" width="6.25" style="884" customWidth="1"/>
    <col min="8737" max="8737" width="4.625" style="884" customWidth="1"/>
    <col min="8738" max="8960" width="9" style="884"/>
    <col min="8961" max="8969" width="3" style="884" customWidth="1"/>
    <col min="8970" max="8970" width="3.125" style="884" customWidth="1"/>
    <col min="8971" max="8991" width="3" style="884" customWidth="1"/>
    <col min="8992" max="8992" width="6.25" style="884" customWidth="1"/>
    <col min="8993" max="8993" width="4.625" style="884" customWidth="1"/>
    <col min="8994" max="9216" width="9" style="884"/>
    <col min="9217" max="9225" width="3" style="884" customWidth="1"/>
    <col min="9226" max="9226" width="3.125" style="884" customWidth="1"/>
    <col min="9227" max="9247" width="3" style="884" customWidth="1"/>
    <col min="9248" max="9248" width="6.25" style="884" customWidth="1"/>
    <col min="9249" max="9249" width="4.625" style="884" customWidth="1"/>
    <col min="9250" max="9472" width="9" style="884"/>
    <col min="9473" max="9481" width="3" style="884" customWidth="1"/>
    <col min="9482" max="9482" width="3.125" style="884" customWidth="1"/>
    <col min="9483" max="9503" width="3" style="884" customWidth="1"/>
    <col min="9504" max="9504" width="6.25" style="884" customWidth="1"/>
    <col min="9505" max="9505" width="4.625" style="884" customWidth="1"/>
    <col min="9506" max="9728" width="9" style="884"/>
    <col min="9729" max="9737" width="3" style="884" customWidth="1"/>
    <col min="9738" max="9738" width="3.125" style="884" customWidth="1"/>
    <col min="9739" max="9759" width="3" style="884" customWidth="1"/>
    <col min="9760" max="9760" width="6.25" style="884" customWidth="1"/>
    <col min="9761" max="9761" width="4.625" style="884" customWidth="1"/>
    <col min="9762" max="9984" width="9" style="884"/>
    <col min="9985" max="9993" width="3" style="884" customWidth="1"/>
    <col min="9994" max="9994" width="3.125" style="884" customWidth="1"/>
    <col min="9995" max="10015" width="3" style="884" customWidth="1"/>
    <col min="10016" max="10016" width="6.25" style="884" customWidth="1"/>
    <col min="10017" max="10017" width="4.625" style="884" customWidth="1"/>
    <col min="10018" max="10240" width="9" style="884"/>
    <col min="10241" max="10249" width="3" style="884" customWidth="1"/>
    <col min="10250" max="10250" width="3.125" style="884" customWidth="1"/>
    <col min="10251" max="10271" width="3" style="884" customWidth="1"/>
    <col min="10272" max="10272" width="6.25" style="884" customWidth="1"/>
    <col min="10273" max="10273" width="4.625" style="884" customWidth="1"/>
    <col min="10274" max="10496" width="9" style="884"/>
    <col min="10497" max="10505" width="3" style="884" customWidth="1"/>
    <col min="10506" max="10506" width="3.125" style="884" customWidth="1"/>
    <col min="10507" max="10527" width="3" style="884" customWidth="1"/>
    <col min="10528" max="10528" width="6.25" style="884" customWidth="1"/>
    <col min="10529" max="10529" width="4.625" style="884" customWidth="1"/>
    <col min="10530" max="10752" width="9" style="884"/>
    <col min="10753" max="10761" width="3" style="884" customWidth="1"/>
    <col min="10762" max="10762" width="3.125" style="884" customWidth="1"/>
    <col min="10763" max="10783" width="3" style="884" customWidth="1"/>
    <col min="10784" max="10784" width="6.25" style="884" customWidth="1"/>
    <col min="10785" max="10785" width="4.625" style="884" customWidth="1"/>
    <col min="10786" max="11008" width="9" style="884"/>
    <col min="11009" max="11017" width="3" style="884" customWidth="1"/>
    <col min="11018" max="11018" width="3.125" style="884" customWidth="1"/>
    <col min="11019" max="11039" width="3" style="884" customWidth="1"/>
    <col min="11040" max="11040" width="6.25" style="884" customWidth="1"/>
    <col min="11041" max="11041" width="4.625" style="884" customWidth="1"/>
    <col min="11042" max="11264" width="9" style="884"/>
    <col min="11265" max="11273" width="3" style="884" customWidth="1"/>
    <col min="11274" max="11274" width="3.125" style="884" customWidth="1"/>
    <col min="11275" max="11295" width="3" style="884" customWidth="1"/>
    <col min="11296" max="11296" width="6.25" style="884" customWidth="1"/>
    <col min="11297" max="11297" width="4.625" style="884" customWidth="1"/>
    <col min="11298" max="11520" width="9" style="884"/>
    <col min="11521" max="11529" width="3" style="884" customWidth="1"/>
    <col min="11530" max="11530" width="3.125" style="884" customWidth="1"/>
    <col min="11531" max="11551" width="3" style="884" customWidth="1"/>
    <col min="11552" max="11552" width="6.25" style="884" customWidth="1"/>
    <col min="11553" max="11553" width="4.625" style="884" customWidth="1"/>
    <col min="11554" max="11776" width="9" style="884"/>
    <col min="11777" max="11785" width="3" style="884" customWidth="1"/>
    <col min="11786" max="11786" width="3.125" style="884" customWidth="1"/>
    <col min="11787" max="11807" width="3" style="884" customWidth="1"/>
    <col min="11808" max="11808" width="6.25" style="884" customWidth="1"/>
    <col min="11809" max="11809" width="4.625" style="884" customWidth="1"/>
    <col min="11810" max="12032" width="9" style="884"/>
    <col min="12033" max="12041" width="3" style="884" customWidth="1"/>
    <col min="12042" max="12042" width="3.125" style="884" customWidth="1"/>
    <col min="12043" max="12063" width="3" style="884" customWidth="1"/>
    <col min="12064" max="12064" width="6.25" style="884" customWidth="1"/>
    <col min="12065" max="12065" width="4.625" style="884" customWidth="1"/>
    <col min="12066" max="12288" width="9" style="884"/>
    <col min="12289" max="12297" width="3" style="884" customWidth="1"/>
    <col min="12298" max="12298" width="3.125" style="884" customWidth="1"/>
    <col min="12299" max="12319" width="3" style="884" customWidth="1"/>
    <col min="12320" max="12320" width="6.25" style="884" customWidth="1"/>
    <col min="12321" max="12321" width="4.625" style="884" customWidth="1"/>
    <col min="12322" max="12544" width="9" style="884"/>
    <col min="12545" max="12553" width="3" style="884" customWidth="1"/>
    <col min="12554" max="12554" width="3.125" style="884" customWidth="1"/>
    <col min="12555" max="12575" width="3" style="884" customWidth="1"/>
    <col min="12576" max="12576" width="6.25" style="884" customWidth="1"/>
    <col min="12577" max="12577" width="4.625" style="884" customWidth="1"/>
    <col min="12578" max="12800" width="9" style="884"/>
    <col min="12801" max="12809" width="3" style="884" customWidth="1"/>
    <col min="12810" max="12810" width="3.125" style="884" customWidth="1"/>
    <col min="12811" max="12831" width="3" style="884" customWidth="1"/>
    <col min="12832" max="12832" width="6.25" style="884" customWidth="1"/>
    <col min="12833" max="12833" width="4.625" style="884" customWidth="1"/>
    <col min="12834" max="13056" width="9" style="884"/>
    <col min="13057" max="13065" width="3" style="884" customWidth="1"/>
    <col min="13066" max="13066" width="3.125" style="884" customWidth="1"/>
    <col min="13067" max="13087" width="3" style="884" customWidth="1"/>
    <col min="13088" max="13088" width="6.25" style="884" customWidth="1"/>
    <col min="13089" max="13089" width="4.625" style="884" customWidth="1"/>
    <col min="13090" max="13312" width="9" style="884"/>
    <col min="13313" max="13321" width="3" style="884" customWidth="1"/>
    <col min="13322" max="13322" width="3.125" style="884" customWidth="1"/>
    <col min="13323" max="13343" width="3" style="884" customWidth="1"/>
    <col min="13344" max="13344" width="6.25" style="884" customWidth="1"/>
    <col min="13345" max="13345" width="4.625" style="884" customWidth="1"/>
    <col min="13346" max="13568" width="9" style="884"/>
    <col min="13569" max="13577" width="3" style="884" customWidth="1"/>
    <col min="13578" max="13578" width="3.125" style="884" customWidth="1"/>
    <col min="13579" max="13599" width="3" style="884" customWidth="1"/>
    <col min="13600" max="13600" width="6.25" style="884" customWidth="1"/>
    <col min="13601" max="13601" width="4.625" style="884" customWidth="1"/>
    <col min="13602" max="13824" width="9" style="884"/>
    <col min="13825" max="13833" width="3" style="884" customWidth="1"/>
    <col min="13834" max="13834" width="3.125" style="884" customWidth="1"/>
    <col min="13835" max="13855" width="3" style="884" customWidth="1"/>
    <col min="13856" max="13856" width="6.25" style="884" customWidth="1"/>
    <col min="13857" max="13857" width="4.625" style="884" customWidth="1"/>
    <col min="13858" max="14080" width="9" style="884"/>
    <col min="14081" max="14089" width="3" style="884" customWidth="1"/>
    <col min="14090" max="14090" width="3.125" style="884" customWidth="1"/>
    <col min="14091" max="14111" width="3" style="884" customWidth="1"/>
    <col min="14112" max="14112" width="6.25" style="884" customWidth="1"/>
    <col min="14113" max="14113" width="4.625" style="884" customWidth="1"/>
    <col min="14114" max="14336" width="9" style="884"/>
    <col min="14337" max="14345" width="3" style="884" customWidth="1"/>
    <col min="14346" max="14346" width="3.125" style="884" customWidth="1"/>
    <col min="14347" max="14367" width="3" style="884" customWidth="1"/>
    <col min="14368" max="14368" width="6.25" style="884" customWidth="1"/>
    <col min="14369" max="14369" width="4.625" style="884" customWidth="1"/>
    <col min="14370" max="14592" width="9" style="884"/>
    <col min="14593" max="14601" width="3" style="884" customWidth="1"/>
    <col min="14602" max="14602" width="3.125" style="884" customWidth="1"/>
    <col min="14603" max="14623" width="3" style="884" customWidth="1"/>
    <col min="14624" max="14624" width="6.25" style="884" customWidth="1"/>
    <col min="14625" max="14625" width="4.625" style="884" customWidth="1"/>
    <col min="14626" max="14848" width="9" style="884"/>
    <col min="14849" max="14857" width="3" style="884" customWidth="1"/>
    <col min="14858" max="14858" width="3.125" style="884" customWidth="1"/>
    <col min="14859" max="14879" width="3" style="884" customWidth="1"/>
    <col min="14880" max="14880" width="6.25" style="884" customWidth="1"/>
    <col min="14881" max="14881" width="4.625" style="884" customWidth="1"/>
    <col min="14882" max="15104" width="9" style="884"/>
    <col min="15105" max="15113" width="3" style="884" customWidth="1"/>
    <col min="15114" max="15114" width="3.125" style="884" customWidth="1"/>
    <col min="15115" max="15135" width="3" style="884" customWidth="1"/>
    <col min="15136" max="15136" width="6.25" style="884" customWidth="1"/>
    <col min="15137" max="15137" width="4.625" style="884" customWidth="1"/>
    <col min="15138" max="15360" width="9" style="884"/>
    <col min="15361" max="15369" width="3" style="884" customWidth="1"/>
    <col min="15370" max="15370" width="3.125" style="884" customWidth="1"/>
    <col min="15371" max="15391" width="3" style="884" customWidth="1"/>
    <col min="15392" max="15392" width="6.25" style="884" customWidth="1"/>
    <col min="15393" max="15393" width="4.625" style="884" customWidth="1"/>
    <col min="15394" max="15616" width="9" style="884"/>
    <col min="15617" max="15625" width="3" style="884" customWidth="1"/>
    <col min="15626" max="15626" width="3.125" style="884" customWidth="1"/>
    <col min="15627" max="15647" width="3" style="884" customWidth="1"/>
    <col min="15648" max="15648" width="6.25" style="884" customWidth="1"/>
    <col min="15649" max="15649" width="4.625" style="884" customWidth="1"/>
    <col min="15650" max="15872" width="9" style="884"/>
    <col min="15873" max="15881" width="3" style="884" customWidth="1"/>
    <col min="15882" max="15882" width="3.125" style="884" customWidth="1"/>
    <col min="15883" max="15903" width="3" style="884" customWidth="1"/>
    <col min="15904" max="15904" width="6.25" style="884" customWidth="1"/>
    <col min="15905" max="15905" width="4.625" style="884" customWidth="1"/>
    <col min="15906" max="16128" width="9" style="884"/>
    <col min="16129" max="16137" width="3" style="884" customWidth="1"/>
    <col min="16138" max="16138" width="3.125" style="884" customWidth="1"/>
    <col min="16139" max="16159" width="3" style="884" customWidth="1"/>
    <col min="16160" max="16160" width="6.25" style="884" customWidth="1"/>
    <col min="16161" max="16161" width="4.625" style="884" customWidth="1"/>
    <col min="16162" max="16384" width="9" style="884"/>
  </cols>
  <sheetData>
    <row r="1" spans="1:33" s="870" customFormat="1" ht="15.75" customHeight="1">
      <c r="A1" s="866" t="s">
        <v>2566</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8"/>
      <c r="AG1" s="869"/>
    </row>
    <row r="2" spans="1:33" s="870" customFormat="1" ht="15.75" customHeight="1">
      <c r="A2" s="871" t="s">
        <v>2567</v>
      </c>
      <c r="B2" s="872"/>
      <c r="C2" s="872"/>
      <c r="D2" s="872"/>
      <c r="E2" s="872"/>
      <c r="F2" s="873"/>
      <c r="G2" s="873"/>
      <c r="H2" s="873"/>
      <c r="I2" s="873"/>
      <c r="J2" s="873"/>
      <c r="K2" s="873" t="s">
        <v>2568</v>
      </c>
      <c r="L2" s="2086"/>
      <c r="M2" s="2086"/>
      <c r="N2" s="2086"/>
      <c r="O2" s="2086"/>
      <c r="P2" s="2082" t="s">
        <v>2569</v>
      </c>
      <c r="Q2" s="2082"/>
      <c r="R2" s="2082"/>
      <c r="S2" s="2086"/>
      <c r="T2" s="2086"/>
      <c r="U2" s="2086"/>
      <c r="V2" s="2086"/>
      <c r="W2" s="2082" t="s">
        <v>2570</v>
      </c>
      <c r="X2" s="2082"/>
      <c r="Y2" s="2082"/>
      <c r="Z2" s="2083"/>
      <c r="AA2" s="2083"/>
      <c r="AB2" s="2083"/>
      <c r="AC2" s="2083"/>
      <c r="AD2" s="2083"/>
      <c r="AE2" s="2083"/>
      <c r="AF2" s="875" t="s">
        <v>17</v>
      </c>
      <c r="AG2" s="869"/>
    </row>
    <row r="3" spans="1:33" s="870" customFormat="1" ht="15.75" customHeight="1">
      <c r="A3" s="871" t="s">
        <v>2571</v>
      </c>
      <c r="B3" s="872"/>
      <c r="C3" s="872"/>
      <c r="D3" s="872"/>
      <c r="E3" s="872"/>
      <c r="F3" s="876"/>
      <c r="G3" s="876"/>
      <c r="H3" s="876"/>
      <c r="I3" s="876"/>
      <c r="J3" s="876"/>
      <c r="K3" s="2079"/>
      <c r="L3" s="2079"/>
      <c r="M3" s="2079"/>
      <c r="N3" s="2079"/>
      <c r="O3" s="2079"/>
      <c r="P3" s="2079"/>
      <c r="Q3" s="2079"/>
      <c r="R3" s="2079"/>
      <c r="S3" s="2079"/>
      <c r="T3" s="2079"/>
      <c r="U3" s="2079"/>
      <c r="V3" s="2079"/>
      <c r="W3" s="2079"/>
      <c r="X3" s="2079"/>
      <c r="Y3" s="2079"/>
      <c r="Z3" s="2079"/>
      <c r="AA3" s="2079"/>
      <c r="AB3" s="2079"/>
      <c r="AC3" s="2079"/>
      <c r="AD3" s="2079"/>
      <c r="AE3" s="2079"/>
      <c r="AF3" s="2080"/>
      <c r="AG3" s="869"/>
    </row>
    <row r="4" spans="1:33" s="870" customFormat="1" ht="15.75" customHeight="1">
      <c r="A4" s="871" t="s">
        <v>2572</v>
      </c>
      <c r="B4" s="872"/>
      <c r="C4" s="872"/>
      <c r="D4" s="872"/>
      <c r="E4" s="872"/>
      <c r="F4" s="872"/>
      <c r="G4" s="872"/>
      <c r="H4" s="872"/>
      <c r="I4" s="872"/>
      <c r="J4" s="872"/>
      <c r="K4" s="873" t="s">
        <v>2568</v>
      </c>
      <c r="L4" s="2081"/>
      <c r="M4" s="2081"/>
      <c r="N4" s="2081"/>
      <c r="O4" s="2082" t="s">
        <v>2573</v>
      </c>
      <c r="P4" s="2082"/>
      <c r="Q4" s="2082"/>
      <c r="R4" s="2082"/>
      <c r="S4" s="2082"/>
      <c r="T4" s="2081"/>
      <c r="U4" s="2081"/>
      <c r="V4" s="2081"/>
      <c r="W4" s="2082" t="s">
        <v>2574</v>
      </c>
      <c r="X4" s="2082"/>
      <c r="Y4" s="2082"/>
      <c r="Z4" s="2082"/>
      <c r="AA4" s="2083"/>
      <c r="AB4" s="2083"/>
      <c r="AC4" s="2083"/>
      <c r="AD4" s="2083"/>
      <c r="AE4" s="2083"/>
      <c r="AF4" s="875" t="s">
        <v>17</v>
      </c>
      <c r="AG4" s="869"/>
    </row>
    <row r="5" spans="1:33" s="870" customFormat="1" ht="15.75" customHeight="1">
      <c r="A5" s="871"/>
      <c r="B5" s="872"/>
      <c r="C5" s="872"/>
      <c r="D5" s="872"/>
      <c r="E5" s="872"/>
      <c r="F5" s="872"/>
      <c r="G5" s="872"/>
      <c r="H5" s="872"/>
      <c r="I5" s="872"/>
      <c r="J5" s="872"/>
      <c r="K5" s="2070"/>
      <c r="L5" s="2070"/>
      <c r="M5" s="2070"/>
      <c r="N5" s="2070"/>
      <c r="O5" s="2070"/>
      <c r="P5" s="2070"/>
      <c r="Q5" s="2070"/>
      <c r="R5" s="2070"/>
      <c r="S5" s="2070"/>
      <c r="T5" s="2070"/>
      <c r="U5" s="2070"/>
      <c r="V5" s="2070"/>
      <c r="W5" s="2070"/>
      <c r="X5" s="2070"/>
      <c r="Y5" s="2070"/>
      <c r="Z5" s="2070"/>
      <c r="AA5" s="2070"/>
      <c r="AB5" s="2070"/>
      <c r="AC5" s="2070"/>
      <c r="AD5" s="2070"/>
      <c r="AE5" s="2070"/>
      <c r="AF5" s="2071"/>
      <c r="AG5" s="869"/>
    </row>
    <row r="6" spans="1:33" s="870" customFormat="1" ht="15.75" customHeight="1">
      <c r="A6" s="871" t="s">
        <v>2575</v>
      </c>
      <c r="B6" s="872"/>
      <c r="C6" s="872"/>
      <c r="D6" s="872"/>
      <c r="E6" s="872"/>
      <c r="F6" s="872"/>
      <c r="G6" s="872"/>
      <c r="H6" s="872"/>
      <c r="I6" s="872"/>
      <c r="J6" s="872"/>
      <c r="K6" s="2072"/>
      <c r="L6" s="2072"/>
      <c r="M6" s="2072"/>
      <c r="N6" s="877"/>
      <c r="O6" s="874"/>
      <c r="P6" s="874"/>
      <c r="Q6" s="874"/>
      <c r="R6" s="872"/>
      <c r="S6" s="872"/>
      <c r="T6" s="872"/>
      <c r="U6" s="872"/>
      <c r="V6" s="872"/>
      <c r="W6" s="872"/>
      <c r="X6" s="872"/>
      <c r="Y6" s="872"/>
      <c r="Z6" s="872"/>
      <c r="AA6" s="872"/>
      <c r="AB6" s="872"/>
      <c r="AC6" s="872"/>
      <c r="AD6" s="872"/>
      <c r="AE6" s="872"/>
      <c r="AF6" s="875"/>
      <c r="AG6" s="869"/>
    </row>
    <row r="7" spans="1:33" s="870" customFormat="1" ht="15.75" customHeight="1">
      <c r="A7" s="871" t="s">
        <v>2576</v>
      </c>
      <c r="B7" s="872"/>
      <c r="C7" s="872"/>
      <c r="D7" s="872"/>
      <c r="E7" s="872"/>
      <c r="F7" s="872"/>
      <c r="G7" s="872"/>
      <c r="H7" s="872"/>
      <c r="I7" s="872"/>
      <c r="J7" s="872"/>
      <c r="K7" s="2073"/>
      <c r="L7" s="2073"/>
      <c r="M7" s="2073"/>
      <c r="N7" s="2073"/>
      <c r="O7" s="2073"/>
      <c r="P7" s="2073"/>
      <c r="Q7" s="2073"/>
      <c r="R7" s="2073"/>
      <c r="S7" s="2073"/>
      <c r="T7" s="2073"/>
      <c r="U7" s="2073"/>
      <c r="V7" s="2073"/>
      <c r="W7" s="2073"/>
      <c r="X7" s="2073"/>
      <c r="Y7" s="2073"/>
      <c r="Z7" s="2073"/>
      <c r="AA7" s="2073"/>
      <c r="AB7" s="2073"/>
      <c r="AC7" s="2073"/>
      <c r="AD7" s="2073"/>
      <c r="AE7" s="2073"/>
      <c r="AF7" s="2074"/>
      <c r="AG7" s="869"/>
    </row>
    <row r="8" spans="1:33" s="870" customFormat="1" ht="15.75" customHeight="1">
      <c r="A8" s="871" t="s">
        <v>2577</v>
      </c>
      <c r="B8" s="872"/>
      <c r="C8" s="872"/>
      <c r="D8" s="872"/>
      <c r="E8" s="872"/>
      <c r="F8" s="872"/>
      <c r="G8" s="872"/>
      <c r="H8" s="872"/>
      <c r="I8" s="872"/>
      <c r="J8" s="872"/>
      <c r="K8" s="2075"/>
      <c r="L8" s="2075"/>
      <c r="M8" s="2075"/>
      <c r="N8" s="2075"/>
      <c r="O8" s="2075"/>
      <c r="P8" s="2075"/>
      <c r="Q8" s="2075"/>
      <c r="R8" s="2075"/>
      <c r="S8" s="2075"/>
      <c r="T8" s="2075"/>
      <c r="U8" s="2075"/>
      <c r="V8" s="2075"/>
      <c r="W8" s="2075"/>
      <c r="X8" s="2075"/>
      <c r="Y8" s="2075"/>
      <c r="Z8" s="2075"/>
      <c r="AA8" s="2075"/>
      <c r="AB8" s="2075"/>
      <c r="AC8" s="2075"/>
      <c r="AD8" s="2075"/>
      <c r="AE8" s="2075"/>
      <c r="AF8" s="2076"/>
      <c r="AG8" s="869"/>
    </row>
    <row r="9" spans="1:33" s="870" customFormat="1" ht="15.75" customHeight="1">
      <c r="A9" s="871" t="s">
        <v>2578</v>
      </c>
      <c r="B9" s="872"/>
      <c r="C9" s="872"/>
      <c r="D9" s="872"/>
      <c r="E9" s="872"/>
      <c r="F9" s="872"/>
      <c r="G9" s="872"/>
      <c r="H9" s="872"/>
      <c r="I9" s="872"/>
      <c r="J9" s="872"/>
      <c r="K9" s="2075"/>
      <c r="L9" s="2075"/>
      <c r="M9" s="2075"/>
      <c r="N9" s="2075"/>
      <c r="O9" s="2075"/>
      <c r="P9" s="2075"/>
      <c r="Q9" s="2075"/>
      <c r="R9" s="2075"/>
      <c r="S9" s="2075"/>
      <c r="T9" s="2075"/>
      <c r="U9" s="2075"/>
      <c r="V9" s="2075"/>
      <c r="W9" s="2075"/>
      <c r="X9" s="2075"/>
      <c r="Y9" s="2075"/>
      <c r="Z9" s="2075"/>
      <c r="AA9" s="2075"/>
      <c r="AB9" s="2075"/>
      <c r="AC9" s="2075"/>
      <c r="AD9" s="2075"/>
      <c r="AE9" s="2075"/>
      <c r="AF9" s="2076"/>
      <c r="AG9" s="869"/>
    </row>
    <row r="10" spans="1:33" s="870" customFormat="1" ht="15.75" customHeight="1" thickBot="1">
      <c r="A10" s="879" t="s">
        <v>2579</v>
      </c>
      <c r="B10" s="880"/>
      <c r="C10" s="880"/>
      <c r="D10" s="880"/>
      <c r="E10" s="880"/>
      <c r="F10" s="880"/>
      <c r="G10" s="880"/>
      <c r="H10" s="880"/>
      <c r="I10" s="880"/>
      <c r="J10" s="880"/>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8"/>
      <c r="AG10" s="869"/>
    </row>
    <row r="11" spans="1:33" s="870" customFormat="1" ht="15.75" customHeight="1">
      <c r="A11" s="866" t="s">
        <v>2580</v>
      </c>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c r="AB11" s="867"/>
      <c r="AC11" s="867"/>
      <c r="AD11" s="867"/>
      <c r="AE11" s="867"/>
      <c r="AF11" s="868"/>
      <c r="AG11" s="869"/>
    </row>
    <row r="12" spans="1:33" s="870" customFormat="1" ht="15.75" customHeight="1">
      <c r="A12" s="871" t="s">
        <v>2567</v>
      </c>
      <c r="B12" s="872"/>
      <c r="C12" s="872"/>
      <c r="D12" s="872"/>
      <c r="E12" s="872"/>
      <c r="F12" s="873"/>
      <c r="G12" s="873"/>
      <c r="H12" s="873"/>
      <c r="I12" s="873"/>
      <c r="J12" s="873"/>
      <c r="K12" s="873" t="s">
        <v>2568</v>
      </c>
      <c r="L12" s="2086"/>
      <c r="M12" s="2086"/>
      <c r="N12" s="2086"/>
      <c r="O12" s="2086"/>
      <c r="P12" s="2082" t="s">
        <v>2569</v>
      </c>
      <c r="Q12" s="2082"/>
      <c r="R12" s="2082"/>
      <c r="S12" s="2086"/>
      <c r="T12" s="2086"/>
      <c r="U12" s="2086"/>
      <c r="V12" s="2086"/>
      <c r="W12" s="2082" t="s">
        <v>2570</v>
      </c>
      <c r="X12" s="2082"/>
      <c r="Y12" s="2082"/>
      <c r="Z12" s="2083"/>
      <c r="AA12" s="2083"/>
      <c r="AB12" s="2083"/>
      <c r="AC12" s="2083"/>
      <c r="AD12" s="2083"/>
      <c r="AE12" s="2083"/>
      <c r="AF12" s="875" t="s">
        <v>17</v>
      </c>
      <c r="AG12" s="869"/>
    </row>
    <row r="13" spans="1:33" s="870" customFormat="1" ht="15.75" customHeight="1">
      <c r="A13" s="871" t="s">
        <v>2571</v>
      </c>
      <c r="B13" s="872"/>
      <c r="C13" s="872"/>
      <c r="D13" s="872"/>
      <c r="E13" s="872"/>
      <c r="F13" s="876"/>
      <c r="G13" s="876"/>
      <c r="H13" s="876"/>
      <c r="I13" s="876"/>
      <c r="J13" s="876"/>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80"/>
      <c r="AG13" s="869"/>
    </row>
    <row r="14" spans="1:33" s="870" customFormat="1" ht="15.75" customHeight="1">
      <c r="A14" s="871" t="s">
        <v>2572</v>
      </c>
      <c r="B14" s="872"/>
      <c r="C14" s="872"/>
      <c r="D14" s="872"/>
      <c r="E14" s="872"/>
      <c r="F14" s="872"/>
      <c r="G14" s="872"/>
      <c r="H14" s="872"/>
      <c r="I14" s="872"/>
      <c r="J14" s="872"/>
      <c r="K14" s="873" t="s">
        <v>2568</v>
      </c>
      <c r="L14" s="2081"/>
      <c r="M14" s="2081"/>
      <c r="N14" s="2081"/>
      <c r="O14" s="2082" t="s">
        <v>2573</v>
      </c>
      <c r="P14" s="2082"/>
      <c r="Q14" s="2082"/>
      <c r="R14" s="2082"/>
      <c r="S14" s="2082"/>
      <c r="T14" s="2081"/>
      <c r="U14" s="2081"/>
      <c r="V14" s="2081"/>
      <c r="W14" s="2082" t="s">
        <v>2574</v>
      </c>
      <c r="X14" s="2082"/>
      <c r="Y14" s="2082"/>
      <c r="Z14" s="2082"/>
      <c r="AA14" s="2083"/>
      <c r="AB14" s="2083"/>
      <c r="AC14" s="2083"/>
      <c r="AD14" s="2083"/>
      <c r="AE14" s="2083"/>
      <c r="AF14" s="875" t="s">
        <v>17</v>
      </c>
      <c r="AG14" s="869"/>
    </row>
    <row r="15" spans="1:33" s="870" customFormat="1" ht="15.75" customHeight="1">
      <c r="A15" s="871"/>
      <c r="B15" s="2087"/>
      <c r="C15" s="2087"/>
      <c r="D15" s="2087"/>
      <c r="E15" s="2087"/>
      <c r="F15" s="2087"/>
      <c r="G15" s="2087"/>
      <c r="H15" s="2087"/>
      <c r="I15" s="2087"/>
      <c r="J15" s="2087"/>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1"/>
      <c r="AG15" s="869"/>
    </row>
    <row r="16" spans="1:33" s="870" customFormat="1" ht="15.75" customHeight="1">
      <c r="A16" s="871" t="s">
        <v>2575</v>
      </c>
      <c r="B16" s="872"/>
      <c r="C16" s="872"/>
      <c r="D16" s="872"/>
      <c r="E16" s="872"/>
      <c r="F16" s="872"/>
      <c r="G16" s="872"/>
      <c r="H16" s="872"/>
      <c r="I16" s="872"/>
      <c r="J16" s="872"/>
      <c r="K16" s="2072"/>
      <c r="L16" s="2072"/>
      <c r="M16" s="2072"/>
      <c r="N16" s="877"/>
      <c r="O16" s="874"/>
      <c r="P16" s="874"/>
      <c r="Q16" s="874"/>
      <c r="R16" s="872"/>
      <c r="S16" s="872"/>
      <c r="T16" s="872"/>
      <c r="U16" s="872"/>
      <c r="V16" s="872"/>
      <c r="W16" s="872"/>
      <c r="X16" s="872"/>
      <c r="Y16" s="872"/>
      <c r="Z16" s="872"/>
      <c r="AA16" s="872"/>
      <c r="AB16" s="872"/>
      <c r="AC16" s="872"/>
      <c r="AD16" s="872"/>
      <c r="AE16" s="872"/>
      <c r="AF16" s="875"/>
      <c r="AG16" s="869"/>
    </row>
    <row r="17" spans="1:33" s="870" customFormat="1" ht="15.75" customHeight="1">
      <c r="A17" s="871" t="s">
        <v>2576</v>
      </c>
      <c r="B17" s="872"/>
      <c r="C17" s="872"/>
      <c r="D17" s="872"/>
      <c r="E17" s="872"/>
      <c r="F17" s="872"/>
      <c r="G17" s="872"/>
      <c r="H17" s="872"/>
      <c r="I17" s="872"/>
      <c r="J17" s="872"/>
      <c r="K17" s="2073"/>
      <c r="L17" s="2073"/>
      <c r="M17" s="2073"/>
      <c r="N17" s="2073"/>
      <c r="O17" s="2073"/>
      <c r="P17" s="2073"/>
      <c r="Q17" s="2073"/>
      <c r="R17" s="2073"/>
      <c r="S17" s="2073"/>
      <c r="T17" s="2073"/>
      <c r="U17" s="2073"/>
      <c r="V17" s="2073"/>
      <c r="W17" s="2073"/>
      <c r="X17" s="2073"/>
      <c r="Y17" s="2073"/>
      <c r="Z17" s="2073"/>
      <c r="AA17" s="2073"/>
      <c r="AB17" s="2073"/>
      <c r="AC17" s="2073"/>
      <c r="AD17" s="2073"/>
      <c r="AE17" s="2073"/>
      <c r="AF17" s="2074"/>
      <c r="AG17" s="869"/>
    </row>
    <row r="18" spans="1:33" s="870" customFormat="1" ht="15.75" customHeight="1">
      <c r="A18" s="871" t="s">
        <v>2577</v>
      </c>
      <c r="B18" s="872"/>
      <c r="C18" s="872"/>
      <c r="D18" s="872"/>
      <c r="E18" s="872"/>
      <c r="F18" s="872"/>
      <c r="G18" s="872"/>
      <c r="H18" s="872"/>
      <c r="I18" s="872"/>
      <c r="J18" s="872"/>
      <c r="K18" s="2075"/>
      <c r="L18" s="2075"/>
      <c r="M18" s="2075"/>
      <c r="N18" s="2075"/>
      <c r="O18" s="2075"/>
      <c r="P18" s="2075"/>
      <c r="Q18" s="2075"/>
      <c r="R18" s="2075"/>
      <c r="S18" s="2075"/>
      <c r="T18" s="2075"/>
      <c r="U18" s="2075"/>
      <c r="V18" s="2075"/>
      <c r="W18" s="2075"/>
      <c r="X18" s="2075"/>
      <c r="Y18" s="2075"/>
      <c r="Z18" s="2075"/>
      <c r="AA18" s="2075"/>
      <c r="AB18" s="2075"/>
      <c r="AC18" s="2075"/>
      <c r="AD18" s="2075"/>
      <c r="AE18" s="2075"/>
      <c r="AF18" s="2076"/>
      <c r="AG18" s="869"/>
    </row>
    <row r="19" spans="1:33" s="870" customFormat="1" ht="15.75" customHeight="1">
      <c r="A19" s="871" t="s">
        <v>2578</v>
      </c>
      <c r="B19" s="872"/>
      <c r="C19" s="872"/>
      <c r="D19" s="872"/>
      <c r="E19" s="872"/>
      <c r="F19" s="872"/>
      <c r="G19" s="872"/>
      <c r="H19" s="872"/>
      <c r="I19" s="872"/>
      <c r="J19" s="872"/>
      <c r="K19" s="2075"/>
      <c r="L19" s="2075"/>
      <c r="M19" s="2075"/>
      <c r="N19" s="2075"/>
      <c r="O19" s="2075"/>
      <c r="P19" s="2075"/>
      <c r="Q19" s="2075"/>
      <c r="R19" s="2075"/>
      <c r="S19" s="2075"/>
      <c r="T19" s="2075"/>
      <c r="U19" s="2075"/>
      <c r="V19" s="2075"/>
      <c r="W19" s="2075"/>
      <c r="X19" s="2075"/>
      <c r="Y19" s="2075"/>
      <c r="Z19" s="2075"/>
      <c r="AA19" s="2075"/>
      <c r="AB19" s="2075"/>
      <c r="AC19" s="2075"/>
      <c r="AD19" s="2075"/>
      <c r="AE19" s="2075"/>
      <c r="AF19" s="2076"/>
      <c r="AG19" s="869"/>
    </row>
    <row r="20" spans="1:33" s="870" customFormat="1" ht="15.75" customHeight="1" thickBot="1">
      <c r="A20" s="879" t="s">
        <v>2579</v>
      </c>
      <c r="B20" s="882"/>
      <c r="C20" s="882"/>
      <c r="D20" s="882"/>
      <c r="E20" s="882"/>
      <c r="F20" s="882"/>
      <c r="G20" s="882"/>
      <c r="H20" s="882"/>
      <c r="I20" s="882"/>
      <c r="J20" s="882"/>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8"/>
      <c r="AG20" s="869"/>
    </row>
    <row r="21" spans="1:33" s="870" customFormat="1" ht="15.75" customHeight="1">
      <c r="A21" s="866" t="s">
        <v>2581</v>
      </c>
      <c r="B21" s="883"/>
      <c r="C21" s="883"/>
      <c r="D21" s="883"/>
      <c r="E21" s="883"/>
      <c r="F21" s="883"/>
      <c r="G21" s="883"/>
      <c r="H21" s="883"/>
      <c r="I21" s="883"/>
      <c r="J21" s="883"/>
      <c r="K21" s="2084"/>
      <c r="L21" s="2084"/>
      <c r="M21" s="2084"/>
      <c r="N21" s="2084"/>
      <c r="O21" s="2084"/>
      <c r="P21" s="2084"/>
      <c r="Q21" s="2084"/>
      <c r="R21" s="2084"/>
      <c r="S21" s="2084"/>
      <c r="T21" s="2084"/>
      <c r="U21" s="2084"/>
      <c r="V21" s="2084"/>
      <c r="W21" s="2084"/>
      <c r="X21" s="2084"/>
      <c r="Y21" s="2084"/>
      <c r="Z21" s="2084"/>
      <c r="AA21" s="2084"/>
      <c r="AB21" s="2084"/>
      <c r="AC21" s="2084"/>
      <c r="AD21" s="2084"/>
      <c r="AE21" s="2084"/>
      <c r="AF21" s="2085"/>
      <c r="AG21" s="869"/>
    </row>
    <row r="22" spans="1:33" s="870" customFormat="1" ht="15.75" customHeight="1">
      <c r="A22" s="871" t="s">
        <v>2567</v>
      </c>
      <c r="B22" s="872"/>
      <c r="C22" s="872"/>
      <c r="D22" s="872"/>
      <c r="E22" s="872"/>
      <c r="F22" s="873"/>
      <c r="G22" s="873"/>
      <c r="H22" s="873"/>
      <c r="I22" s="873"/>
      <c r="J22" s="873"/>
      <c r="K22" s="873" t="s">
        <v>2568</v>
      </c>
      <c r="L22" s="2086"/>
      <c r="M22" s="2086"/>
      <c r="N22" s="2086"/>
      <c r="O22" s="2086"/>
      <c r="P22" s="2082" t="s">
        <v>2569</v>
      </c>
      <c r="Q22" s="2082"/>
      <c r="R22" s="2082"/>
      <c r="S22" s="2086"/>
      <c r="T22" s="2086"/>
      <c r="U22" s="2086"/>
      <c r="V22" s="2086"/>
      <c r="W22" s="2082" t="s">
        <v>2570</v>
      </c>
      <c r="X22" s="2082"/>
      <c r="Y22" s="2082"/>
      <c r="Z22" s="2083"/>
      <c r="AA22" s="2083"/>
      <c r="AB22" s="2083"/>
      <c r="AC22" s="2083"/>
      <c r="AD22" s="2083"/>
      <c r="AE22" s="2083"/>
      <c r="AF22" s="875" t="s">
        <v>17</v>
      </c>
      <c r="AG22" s="869"/>
    </row>
    <row r="23" spans="1:33" s="870" customFormat="1" ht="15.75" customHeight="1">
      <c r="A23" s="871" t="s">
        <v>2571</v>
      </c>
      <c r="B23" s="872"/>
      <c r="C23" s="872"/>
      <c r="D23" s="872"/>
      <c r="E23" s="872"/>
      <c r="F23" s="876"/>
      <c r="G23" s="876"/>
      <c r="H23" s="876"/>
      <c r="I23" s="876"/>
      <c r="J23" s="876"/>
      <c r="K23" s="2079"/>
      <c r="L23" s="2079"/>
      <c r="M23" s="2079"/>
      <c r="N23" s="2079"/>
      <c r="O23" s="2079"/>
      <c r="P23" s="2079"/>
      <c r="Q23" s="2079"/>
      <c r="R23" s="2079"/>
      <c r="S23" s="2079"/>
      <c r="T23" s="2079"/>
      <c r="U23" s="2079"/>
      <c r="V23" s="2079"/>
      <c r="W23" s="2079"/>
      <c r="X23" s="2079"/>
      <c r="Y23" s="2079"/>
      <c r="Z23" s="2079"/>
      <c r="AA23" s="2079"/>
      <c r="AB23" s="2079"/>
      <c r="AC23" s="2079"/>
      <c r="AD23" s="2079"/>
      <c r="AE23" s="2079"/>
      <c r="AF23" s="2080"/>
      <c r="AG23" s="869"/>
    </row>
    <row r="24" spans="1:33" s="870" customFormat="1" ht="15.75" customHeight="1">
      <c r="A24" s="871" t="s">
        <v>2572</v>
      </c>
      <c r="B24" s="872"/>
      <c r="C24" s="872"/>
      <c r="D24" s="872"/>
      <c r="E24" s="872"/>
      <c r="F24" s="872"/>
      <c r="G24" s="872"/>
      <c r="H24" s="872"/>
      <c r="I24" s="872"/>
      <c r="J24" s="872"/>
      <c r="K24" s="873" t="s">
        <v>2568</v>
      </c>
      <c r="L24" s="2081"/>
      <c r="M24" s="2081"/>
      <c r="N24" s="2081"/>
      <c r="O24" s="2082" t="s">
        <v>2573</v>
      </c>
      <c r="P24" s="2082"/>
      <c r="Q24" s="2082"/>
      <c r="R24" s="2082"/>
      <c r="S24" s="2082"/>
      <c r="T24" s="2081"/>
      <c r="U24" s="2081"/>
      <c r="V24" s="2081"/>
      <c r="W24" s="2082" t="s">
        <v>2574</v>
      </c>
      <c r="X24" s="2082"/>
      <c r="Y24" s="2082"/>
      <c r="Z24" s="2082"/>
      <c r="AA24" s="2083"/>
      <c r="AB24" s="2083"/>
      <c r="AC24" s="2083"/>
      <c r="AD24" s="2083"/>
      <c r="AE24" s="2083"/>
      <c r="AF24" s="875" t="s">
        <v>17</v>
      </c>
      <c r="AG24" s="869"/>
    </row>
    <row r="25" spans="1:33" s="870" customFormat="1" ht="15.75" customHeight="1">
      <c r="A25" s="871"/>
      <c r="B25" s="872"/>
      <c r="C25" s="872"/>
      <c r="D25" s="872"/>
      <c r="E25" s="872"/>
      <c r="F25" s="872"/>
      <c r="G25" s="872"/>
      <c r="H25" s="872"/>
      <c r="I25" s="872"/>
      <c r="J25" s="872"/>
      <c r="K25" s="2070"/>
      <c r="L25" s="2070"/>
      <c r="M25" s="2070"/>
      <c r="N25" s="2070"/>
      <c r="O25" s="2070"/>
      <c r="P25" s="2070"/>
      <c r="Q25" s="2070"/>
      <c r="R25" s="2070"/>
      <c r="S25" s="2070"/>
      <c r="T25" s="2070"/>
      <c r="U25" s="2070"/>
      <c r="V25" s="2070"/>
      <c r="W25" s="2070"/>
      <c r="X25" s="2070"/>
      <c r="Y25" s="2070"/>
      <c r="Z25" s="2070"/>
      <c r="AA25" s="2070"/>
      <c r="AB25" s="2070"/>
      <c r="AC25" s="2070"/>
      <c r="AD25" s="2070"/>
      <c r="AE25" s="2070"/>
      <c r="AF25" s="2071"/>
      <c r="AG25" s="869"/>
    </row>
    <row r="26" spans="1:33" s="870" customFormat="1" ht="15.75" customHeight="1">
      <c r="A26" s="871" t="s">
        <v>2575</v>
      </c>
      <c r="B26" s="872"/>
      <c r="C26" s="872"/>
      <c r="D26" s="872"/>
      <c r="E26" s="872"/>
      <c r="F26" s="872"/>
      <c r="G26" s="872"/>
      <c r="H26" s="872"/>
      <c r="I26" s="872"/>
      <c r="J26" s="872"/>
      <c r="K26" s="2072"/>
      <c r="L26" s="2072"/>
      <c r="M26" s="2072"/>
      <c r="N26" s="877"/>
      <c r="O26" s="874"/>
      <c r="P26" s="874"/>
      <c r="Q26" s="874"/>
      <c r="R26" s="872"/>
      <c r="S26" s="872"/>
      <c r="T26" s="872"/>
      <c r="U26" s="872"/>
      <c r="V26" s="872"/>
      <c r="W26" s="872"/>
      <c r="X26" s="872"/>
      <c r="Y26" s="872"/>
      <c r="Z26" s="872"/>
      <c r="AA26" s="872"/>
      <c r="AB26" s="872"/>
      <c r="AC26" s="872"/>
      <c r="AD26" s="872"/>
      <c r="AE26" s="872"/>
      <c r="AF26" s="875"/>
      <c r="AG26" s="869"/>
    </row>
    <row r="27" spans="1:33" s="870" customFormat="1" ht="15.75" customHeight="1">
      <c r="A27" s="871" t="s">
        <v>2576</v>
      </c>
      <c r="B27" s="872"/>
      <c r="C27" s="872"/>
      <c r="D27" s="872"/>
      <c r="E27" s="872"/>
      <c r="F27" s="872"/>
      <c r="G27" s="872"/>
      <c r="H27" s="872"/>
      <c r="I27" s="872"/>
      <c r="J27" s="872"/>
      <c r="K27" s="2073"/>
      <c r="L27" s="2073"/>
      <c r="M27" s="2073"/>
      <c r="N27" s="2073"/>
      <c r="O27" s="2073"/>
      <c r="P27" s="2073"/>
      <c r="Q27" s="2073"/>
      <c r="R27" s="2073"/>
      <c r="S27" s="2073"/>
      <c r="T27" s="2073"/>
      <c r="U27" s="2073"/>
      <c r="V27" s="2073"/>
      <c r="W27" s="2073"/>
      <c r="X27" s="2073"/>
      <c r="Y27" s="2073"/>
      <c r="Z27" s="2073"/>
      <c r="AA27" s="2073"/>
      <c r="AB27" s="2073"/>
      <c r="AC27" s="2073"/>
      <c r="AD27" s="2073"/>
      <c r="AE27" s="2073"/>
      <c r="AF27" s="2074"/>
      <c r="AG27" s="869"/>
    </row>
    <row r="28" spans="1:33" s="870" customFormat="1" ht="15.75" customHeight="1">
      <c r="A28" s="871" t="s">
        <v>2577</v>
      </c>
      <c r="B28" s="872"/>
      <c r="C28" s="872"/>
      <c r="D28" s="872"/>
      <c r="E28" s="872"/>
      <c r="F28" s="872"/>
      <c r="G28" s="872"/>
      <c r="H28" s="872"/>
      <c r="I28" s="872"/>
      <c r="J28" s="872"/>
      <c r="K28" s="2075"/>
      <c r="L28" s="2075"/>
      <c r="M28" s="2075"/>
      <c r="N28" s="2075"/>
      <c r="O28" s="2075"/>
      <c r="P28" s="2075"/>
      <c r="Q28" s="2075"/>
      <c r="R28" s="2075"/>
      <c r="S28" s="2075"/>
      <c r="T28" s="2075"/>
      <c r="U28" s="2075"/>
      <c r="V28" s="2075"/>
      <c r="W28" s="2075"/>
      <c r="X28" s="2075"/>
      <c r="Y28" s="2075"/>
      <c r="Z28" s="2075"/>
      <c r="AA28" s="2075"/>
      <c r="AB28" s="2075"/>
      <c r="AC28" s="2075"/>
      <c r="AD28" s="2075"/>
      <c r="AE28" s="2075"/>
      <c r="AF28" s="2076"/>
      <c r="AG28" s="869"/>
    </row>
    <row r="29" spans="1:33" s="870" customFormat="1" ht="15.75" customHeight="1">
      <c r="A29" s="871" t="s">
        <v>2578</v>
      </c>
      <c r="B29" s="872"/>
      <c r="C29" s="872"/>
      <c r="D29" s="872"/>
      <c r="E29" s="872"/>
      <c r="F29" s="872"/>
      <c r="G29" s="872"/>
      <c r="H29" s="872"/>
      <c r="I29" s="872"/>
      <c r="J29" s="872"/>
      <c r="K29" s="2075"/>
      <c r="L29" s="2075"/>
      <c r="M29" s="2075"/>
      <c r="N29" s="2075"/>
      <c r="O29" s="2075"/>
      <c r="P29" s="2075"/>
      <c r="Q29" s="2075"/>
      <c r="R29" s="2075"/>
      <c r="S29" s="2075"/>
      <c r="T29" s="2075"/>
      <c r="U29" s="2075"/>
      <c r="V29" s="2075"/>
      <c r="W29" s="2075"/>
      <c r="X29" s="2075"/>
      <c r="Y29" s="2075"/>
      <c r="Z29" s="2075"/>
      <c r="AA29" s="2075"/>
      <c r="AB29" s="2075"/>
      <c r="AC29" s="2075"/>
      <c r="AD29" s="2075"/>
      <c r="AE29" s="2075"/>
      <c r="AF29" s="2076"/>
      <c r="AG29" s="869"/>
    </row>
    <row r="30" spans="1:33" s="870" customFormat="1" ht="15.75" customHeight="1" thickBot="1">
      <c r="A30" s="879" t="s">
        <v>2579</v>
      </c>
      <c r="B30" s="880"/>
      <c r="C30" s="880"/>
      <c r="D30" s="880"/>
      <c r="E30" s="880"/>
      <c r="F30" s="880"/>
      <c r="G30" s="880"/>
      <c r="H30" s="880"/>
      <c r="I30" s="880"/>
      <c r="J30" s="880"/>
      <c r="K30" s="2077"/>
      <c r="L30" s="2077"/>
      <c r="M30" s="2077"/>
      <c r="N30" s="2077"/>
      <c r="O30" s="2077"/>
      <c r="P30" s="2077"/>
      <c r="Q30" s="2077"/>
      <c r="R30" s="2077"/>
      <c r="S30" s="2077"/>
      <c r="T30" s="2077"/>
      <c r="U30" s="2077"/>
      <c r="V30" s="2077"/>
      <c r="W30" s="2077"/>
      <c r="X30" s="2077"/>
      <c r="Y30" s="2077"/>
      <c r="Z30" s="2077"/>
      <c r="AA30" s="2077"/>
      <c r="AB30" s="2077"/>
      <c r="AC30" s="2077"/>
      <c r="AD30" s="2077"/>
      <c r="AE30" s="2077"/>
      <c r="AF30" s="2078"/>
      <c r="AG30" s="869"/>
    </row>
    <row r="31" spans="1:33" s="870" customFormat="1" ht="15.75" customHeight="1">
      <c r="A31" s="866" t="s">
        <v>2582</v>
      </c>
      <c r="B31" s="883"/>
      <c r="C31" s="883"/>
      <c r="D31" s="883"/>
      <c r="E31" s="883"/>
      <c r="F31" s="883"/>
      <c r="G31" s="883"/>
      <c r="H31" s="883"/>
      <c r="I31" s="883"/>
      <c r="J31" s="883"/>
      <c r="K31" s="2084"/>
      <c r="L31" s="2084"/>
      <c r="M31" s="2084"/>
      <c r="N31" s="2084"/>
      <c r="O31" s="2084"/>
      <c r="P31" s="2084"/>
      <c r="Q31" s="2084"/>
      <c r="R31" s="2084"/>
      <c r="S31" s="2084"/>
      <c r="T31" s="2084"/>
      <c r="U31" s="2084"/>
      <c r="V31" s="2084"/>
      <c r="W31" s="2084"/>
      <c r="X31" s="2084"/>
      <c r="Y31" s="2084"/>
      <c r="Z31" s="2084"/>
      <c r="AA31" s="2084"/>
      <c r="AB31" s="2084"/>
      <c r="AC31" s="2084"/>
      <c r="AD31" s="2084"/>
      <c r="AE31" s="2084"/>
      <c r="AF31" s="2085"/>
      <c r="AG31" s="869"/>
    </row>
    <row r="32" spans="1:33" s="870" customFormat="1" ht="15.75" customHeight="1">
      <c r="A32" s="871" t="s">
        <v>2567</v>
      </c>
      <c r="B32" s="872"/>
      <c r="C32" s="872"/>
      <c r="D32" s="872"/>
      <c r="E32" s="872"/>
      <c r="F32" s="873"/>
      <c r="G32" s="873"/>
      <c r="H32" s="873"/>
      <c r="I32" s="873"/>
      <c r="J32" s="873"/>
      <c r="K32" s="873" t="s">
        <v>2568</v>
      </c>
      <c r="L32" s="2086"/>
      <c r="M32" s="2086"/>
      <c r="N32" s="2086"/>
      <c r="O32" s="2086"/>
      <c r="P32" s="2082" t="s">
        <v>2569</v>
      </c>
      <c r="Q32" s="2082"/>
      <c r="R32" s="2082"/>
      <c r="S32" s="2086"/>
      <c r="T32" s="2086"/>
      <c r="U32" s="2086"/>
      <c r="V32" s="2086"/>
      <c r="W32" s="2082" t="s">
        <v>2570</v>
      </c>
      <c r="X32" s="2082"/>
      <c r="Y32" s="2082"/>
      <c r="Z32" s="2083"/>
      <c r="AA32" s="2083"/>
      <c r="AB32" s="2083"/>
      <c r="AC32" s="2083"/>
      <c r="AD32" s="2083"/>
      <c r="AE32" s="2083"/>
      <c r="AF32" s="875" t="s">
        <v>17</v>
      </c>
      <c r="AG32" s="869"/>
    </row>
    <row r="33" spans="1:33" s="870" customFormat="1" ht="15.75" customHeight="1">
      <c r="A33" s="871" t="s">
        <v>2571</v>
      </c>
      <c r="B33" s="872"/>
      <c r="C33" s="872"/>
      <c r="D33" s="872"/>
      <c r="E33" s="872"/>
      <c r="F33" s="876"/>
      <c r="G33" s="876"/>
      <c r="H33" s="876"/>
      <c r="I33" s="876"/>
      <c r="J33" s="876"/>
      <c r="K33" s="2079"/>
      <c r="L33" s="2079"/>
      <c r="M33" s="2079"/>
      <c r="N33" s="2079"/>
      <c r="O33" s="2079"/>
      <c r="P33" s="2079"/>
      <c r="Q33" s="2079"/>
      <c r="R33" s="2079"/>
      <c r="S33" s="2079"/>
      <c r="T33" s="2079"/>
      <c r="U33" s="2079"/>
      <c r="V33" s="2079"/>
      <c r="W33" s="2079"/>
      <c r="X33" s="2079"/>
      <c r="Y33" s="2079"/>
      <c r="Z33" s="2079"/>
      <c r="AA33" s="2079"/>
      <c r="AB33" s="2079"/>
      <c r="AC33" s="2079"/>
      <c r="AD33" s="2079"/>
      <c r="AE33" s="2079"/>
      <c r="AF33" s="2080"/>
      <c r="AG33" s="869"/>
    </row>
    <row r="34" spans="1:33" s="870" customFormat="1" ht="15.75" customHeight="1">
      <c r="A34" s="871" t="s">
        <v>2572</v>
      </c>
      <c r="B34" s="872"/>
      <c r="C34" s="872"/>
      <c r="D34" s="872"/>
      <c r="E34" s="872"/>
      <c r="F34" s="872"/>
      <c r="G34" s="872"/>
      <c r="H34" s="872"/>
      <c r="I34" s="872"/>
      <c r="J34" s="872"/>
      <c r="K34" s="873" t="s">
        <v>2568</v>
      </c>
      <c r="L34" s="2081"/>
      <c r="M34" s="2081"/>
      <c r="N34" s="2081"/>
      <c r="O34" s="2082" t="s">
        <v>2573</v>
      </c>
      <c r="P34" s="2082"/>
      <c r="Q34" s="2082"/>
      <c r="R34" s="2082"/>
      <c r="S34" s="2082"/>
      <c r="T34" s="2081"/>
      <c r="U34" s="2081"/>
      <c r="V34" s="2081"/>
      <c r="W34" s="2082" t="s">
        <v>2574</v>
      </c>
      <c r="X34" s="2082"/>
      <c r="Y34" s="2082"/>
      <c r="Z34" s="2082"/>
      <c r="AA34" s="2083"/>
      <c r="AB34" s="2083"/>
      <c r="AC34" s="2083"/>
      <c r="AD34" s="2083"/>
      <c r="AE34" s="2083"/>
      <c r="AF34" s="875" t="s">
        <v>17</v>
      </c>
      <c r="AG34" s="869"/>
    </row>
    <row r="35" spans="1:33" s="870" customFormat="1" ht="15.75" customHeight="1">
      <c r="A35" s="871"/>
      <c r="B35" s="872"/>
      <c r="C35" s="872"/>
      <c r="D35" s="872"/>
      <c r="E35" s="872"/>
      <c r="F35" s="872"/>
      <c r="G35" s="872"/>
      <c r="H35" s="872"/>
      <c r="I35" s="872"/>
      <c r="J35" s="872"/>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1"/>
      <c r="AG35" s="869"/>
    </row>
    <row r="36" spans="1:33" s="870" customFormat="1" ht="15.75" customHeight="1">
      <c r="A36" s="871" t="s">
        <v>2575</v>
      </c>
      <c r="B36" s="872"/>
      <c r="C36" s="872"/>
      <c r="D36" s="872"/>
      <c r="E36" s="872"/>
      <c r="F36" s="872"/>
      <c r="G36" s="872"/>
      <c r="H36" s="872"/>
      <c r="I36" s="872"/>
      <c r="J36" s="872"/>
      <c r="K36" s="2072"/>
      <c r="L36" s="2072"/>
      <c r="M36" s="2072"/>
      <c r="N36" s="877"/>
      <c r="O36" s="874"/>
      <c r="P36" s="874"/>
      <c r="Q36" s="874"/>
      <c r="R36" s="872"/>
      <c r="S36" s="872"/>
      <c r="T36" s="872"/>
      <c r="U36" s="872"/>
      <c r="V36" s="872"/>
      <c r="W36" s="872"/>
      <c r="X36" s="872"/>
      <c r="Y36" s="872"/>
      <c r="Z36" s="872"/>
      <c r="AA36" s="872"/>
      <c r="AB36" s="872"/>
      <c r="AC36" s="872"/>
      <c r="AD36" s="872"/>
      <c r="AE36" s="872"/>
      <c r="AF36" s="875"/>
      <c r="AG36" s="869"/>
    </row>
    <row r="37" spans="1:33" s="870" customFormat="1" ht="15.75" customHeight="1">
      <c r="A37" s="871" t="s">
        <v>2576</v>
      </c>
      <c r="B37" s="872"/>
      <c r="C37" s="872"/>
      <c r="D37" s="872"/>
      <c r="E37" s="872"/>
      <c r="F37" s="872"/>
      <c r="G37" s="872"/>
      <c r="H37" s="872"/>
      <c r="I37" s="872"/>
      <c r="J37" s="872"/>
      <c r="K37" s="2073"/>
      <c r="L37" s="2073"/>
      <c r="M37" s="2073"/>
      <c r="N37" s="2073"/>
      <c r="O37" s="2073"/>
      <c r="P37" s="2073"/>
      <c r="Q37" s="2073"/>
      <c r="R37" s="2073"/>
      <c r="S37" s="2073"/>
      <c r="T37" s="2073"/>
      <c r="U37" s="2073"/>
      <c r="V37" s="2073"/>
      <c r="W37" s="2073"/>
      <c r="X37" s="2073"/>
      <c r="Y37" s="2073"/>
      <c r="Z37" s="2073"/>
      <c r="AA37" s="2073"/>
      <c r="AB37" s="2073"/>
      <c r="AC37" s="2073"/>
      <c r="AD37" s="2073"/>
      <c r="AE37" s="2073"/>
      <c r="AF37" s="2074"/>
      <c r="AG37" s="869"/>
    </row>
    <row r="38" spans="1:33" s="870" customFormat="1" ht="15.75" customHeight="1">
      <c r="A38" s="871" t="s">
        <v>2577</v>
      </c>
      <c r="B38" s="872"/>
      <c r="C38" s="872"/>
      <c r="D38" s="872"/>
      <c r="E38" s="872"/>
      <c r="F38" s="872"/>
      <c r="G38" s="872"/>
      <c r="H38" s="872"/>
      <c r="I38" s="872"/>
      <c r="J38" s="872"/>
      <c r="K38" s="2075"/>
      <c r="L38" s="2075"/>
      <c r="M38" s="2075"/>
      <c r="N38" s="2075"/>
      <c r="O38" s="2075"/>
      <c r="P38" s="2075"/>
      <c r="Q38" s="2075"/>
      <c r="R38" s="2075"/>
      <c r="S38" s="2075"/>
      <c r="T38" s="2075"/>
      <c r="U38" s="2075"/>
      <c r="V38" s="2075"/>
      <c r="W38" s="2075"/>
      <c r="X38" s="2075"/>
      <c r="Y38" s="2075"/>
      <c r="Z38" s="2075"/>
      <c r="AA38" s="2075"/>
      <c r="AB38" s="2075"/>
      <c r="AC38" s="2075"/>
      <c r="AD38" s="2075"/>
      <c r="AE38" s="2075"/>
      <c r="AF38" s="2076"/>
      <c r="AG38" s="869"/>
    </row>
    <row r="39" spans="1:33" s="870" customFormat="1" ht="15.75" customHeight="1">
      <c r="A39" s="871" t="s">
        <v>2578</v>
      </c>
      <c r="B39" s="872"/>
      <c r="C39" s="872"/>
      <c r="D39" s="872"/>
      <c r="E39" s="872"/>
      <c r="F39" s="872"/>
      <c r="G39" s="872"/>
      <c r="H39" s="872"/>
      <c r="I39" s="872"/>
      <c r="J39" s="872"/>
      <c r="K39" s="2075"/>
      <c r="L39" s="2075"/>
      <c r="M39" s="2075"/>
      <c r="N39" s="2075"/>
      <c r="O39" s="2075"/>
      <c r="P39" s="2075"/>
      <c r="Q39" s="2075"/>
      <c r="R39" s="2075"/>
      <c r="S39" s="2075"/>
      <c r="T39" s="2075"/>
      <c r="U39" s="2075"/>
      <c r="V39" s="2075"/>
      <c r="W39" s="2075"/>
      <c r="X39" s="2075"/>
      <c r="Y39" s="2075"/>
      <c r="Z39" s="2075"/>
      <c r="AA39" s="2075"/>
      <c r="AB39" s="2075"/>
      <c r="AC39" s="2075"/>
      <c r="AD39" s="2075"/>
      <c r="AE39" s="2075"/>
      <c r="AF39" s="2076"/>
      <c r="AG39" s="869"/>
    </row>
    <row r="40" spans="1:33" s="870" customFormat="1" ht="15.75" customHeight="1" thickBot="1">
      <c r="A40" s="879" t="s">
        <v>2579</v>
      </c>
      <c r="B40" s="880"/>
      <c r="C40" s="880"/>
      <c r="D40" s="880"/>
      <c r="E40" s="880"/>
      <c r="F40" s="880"/>
      <c r="G40" s="880"/>
      <c r="H40" s="880"/>
      <c r="I40" s="880"/>
      <c r="J40" s="880"/>
      <c r="K40" s="2077"/>
      <c r="L40" s="2077"/>
      <c r="M40" s="2077"/>
      <c r="N40" s="2077"/>
      <c r="O40" s="2077"/>
      <c r="P40" s="2077"/>
      <c r="Q40" s="2077"/>
      <c r="R40" s="2077"/>
      <c r="S40" s="2077"/>
      <c r="T40" s="2077"/>
      <c r="U40" s="2077"/>
      <c r="V40" s="2077"/>
      <c r="W40" s="2077"/>
      <c r="X40" s="2077"/>
      <c r="Y40" s="2077"/>
      <c r="Z40" s="2077"/>
      <c r="AA40" s="2077"/>
      <c r="AB40" s="2077"/>
      <c r="AC40" s="2077"/>
      <c r="AD40" s="2077"/>
      <c r="AE40" s="2077"/>
      <c r="AF40" s="2078"/>
      <c r="AG40" s="869"/>
    </row>
    <row r="41" spans="1:33" s="870" customFormat="1" ht="15.75" customHeight="1">
      <c r="A41" s="866" t="s">
        <v>2583</v>
      </c>
      <c r="B41" s="883"/>
      <c r="C41" s="883"/>
      <c r="D41" s="883"/>
      <c r="E41" s="883"/>
      <c r="F41" s="883"/>
      <c r="G41" s="883"/>
      <c r="H41" s="883"/>
      <c r="I41" s="883"/>
      <c r="J41" s="883"/>
      <c r="K41" s="2084"/>
      <c r="L41" s="2084"/>
      <c r="M41" s="2084"/>
      <c r="N41" s="2084"/>
      <c r="O41" s="2084"/>
      <c r="P41" s="2084"/>
      <c r="Q41" s="2084"/>
      <c r="R41" s="2084"/>
      <c r="S41" s="2084"/>
      <c r="T41" s="2084"/>
      <c r="U41" s="2084"/>
      <c r="V41" s="2084"/>
      <c r="W41" s="2084"/>
      <c r="X41" s="2084"/>
      <c r="Y41" s="2084"/>
      <c r="Z41" s="2084"/>
      <c r="AA41" s="2084"/>
      <c r="AB41" s="2084"/>
      <c r="AC41" s="2084"/>
      <c r="AD41" s="2084"/>
      <c r="AE41" s="2084"/>
      <c r="AF41" s="2085"/>
      <c r="AG41" s="869"/>
    </row>
    <row r="42" spans="1:33" s="870" customFormat="1" ht="15.75" customHeight="1">
      <c r="A42" s="871" t="s">
        <v>2567</v>
      </c>
      <c r="B42" s="872"/>
      <c r="C42" s="872"/>
      <c r="D42" s="872"/>
      <c r="E42" s="872"/>
      <c r="F42" s="873"/>
      <c r="G42" s="873"/>
      <c r="H42" s="873"/>
      <c r="I42" s="873"/>
      <c r="J42" s="873"/>
      <c r="K42" s="873" t="s">
        <v>2568</v>
      </c>
      <c r="L42" s="2086"/>
      <c r="M42" s="2086"/>
      <c r="N42" s="2086"/>
      <c r="O42" s="2086"/>
      <c r="P42" s="2082" t="s">
        <v>2569</v>
      </c>
      <c r="Q42" s="2082"/>
      <c r="R42" s="2082"/>
      <c r="S42" s="2086"/>
      <c r="T42" s="2086"/>
      <c r="U42" s="2086"/>
      <c r="V42" s="2086"/>
      <c r="W42" s="2082" t="s">
        <v>2570</v>
      </c>
      <c r="X42" s="2082"/>
      <c r="Y42" s="2082"/>
      <c r="Z42" s="2083"/>
      <c r="AA42" s="2083"/>
      <c r="AB42" s="2083"/>
      <c r="AC42" s="2083"/>
      <c r="AD42" s="2083"/>
      <c r="AE42" s="2083"/>
      <c r="AF42" s="875" t="s">
        <v>17</v>
      </c>
      <c r="AG42" s="869"/>
    </row>
    <row r="43" spans="1:33" s="870" customFormat="1" ht="15.75" customHeight="1">
      <c r="A43" s="871" t="s">
        <v>2571</v>
      </c>
      <c r="B43" s="872"/>
      <c r="C43" s="872"/>
      <c r="D43" s="872"/>
      <c r="E43" s="872"/>
      <c r="F43" s="876"/>
      <c r="G43" s="876"/>
      <c r="H43" s="876"/>
      <c r="I43" s="876"/>
      <c r="J43" s="876"/>
      <c r="K43" s="2079"/>
      <c r="L43" s="2079"/>
      <c r="M43" s="2079"/>
      <c r="N43" s="2079"/>
      <c r="O43" s="2079"/>
      <c r="P43" s="2079"/>
      <c r="Q43" s="2079"/>
      <c r="R43" s="2079"/>
      <c r="S43" s="2079"/>
      <c r="T43" s="2079"/>
      <c r="U43" s="2079"/>
      <c r="V43" s="2079"/>
      <c r="W43" s="2079"/>
      <c r="X43" s="2079"/>
      <c r="Y43" s="2079"/>
      <c r="Z43" s="2079"/>
      <c r="AA43" s="2079"/>
      <c r="AB43" s="2079"/>
      <c r="AC43" s="2079"/>
      <c r="AD43" s="2079"/>
      <c r="AE43" s="2079"/>
      <c r="AF43" s="2080"/>
      <c r="AG43" s="869"/>
    </row>
    <row r="44" spans="1:33" s="870" customFormat="1" ht="15.75" customHeight="1">
      <c r="A44" s="871" t="s">
        <v>2572</v>
      </c>
      <c r="B44" s="872"/>
      <c r="C44" s="872"/>
      <c r="D44" s="872"/>
      <c r="E44" s="872"/>
      <c r="F44" s="872"/>
      <c r="G44" s="872"/>
      <c r="H44" s="872"/>
      <c r="I44" s="872"/>
      <c r="J44" s="872"/>
      <c r="K44" s="873" t="s">
        <v>2568</v>
      </c>
      <c r="L44" s="2081"/>
      <c r="M44" s="2081"/>
      <c r="N44" s="2081"/>
      <c r="O44" s="2082" t="s">
        <v>2573</v>
      </c>
      <c r="P44" s="2082"/>
      <c r="Q44" s="2082"/>
      <c r="R44" s="2082"/>
      <c r="S44" s="2082"/>
      <c r="T44" s="2081"/>
      <c r="U44" s="2081"/>
      <c r="V44" s="2081"/>
      <c r="W44" s="2082" t="s">
        <v>2574</v>
      </c>
      <c r="X44" s="2082"/>
      <c r="Y44" s="2082"/>
      <c r="Z44" s="2082"/>
      <c r="AA44" s="2083"/>
      <c r="AB44" s="2083"/>
      <c r="AC44" s="2083"/>
      <c r="AD44" s="2083"/>
      <c r="AE44" s="2083"/>
      <c r="AF44" s="875" t="s">
        <v>17</v>
      </c>
      <c r="AG44" s="869"/>
    </row>
    <row r="45" spans="1:33" s="870" customFormat="1" ht="15.75" customHeight="1">
      <c r="A45" s="871"/>
      <c r="B45" s="872"/>
      <c r="C45" s="872"/>
      <c r="D45" s="872"/>
      <c r="E45" s="872"/>
      <c r="F45" s="872"/>
      <c r="G45" s="872"/>
      <c r="H45" s="872"/>
      <c r="I45" s="872"/>
      <c r="J45" s="872"/>
      <c r="K45" s="2070"/>
      <c r="L45" s="2070"/>
      <c r="M45" s="2070"/>
      <c r="N45" s="2070"/>
      <c r="O45" s="2070"/>
      <c r="P45" s="2070"/>
      <c r="Q45" s="2070"/>
      <c r="R45" s="2070"/>
      <c r="S45" s="2070"/>
      <c r="T45" s="2070"/>
      <c r="U45" s="2070"/>
      <c r="V45" s="2070"/>
      <c r="W45" s="2070"/>
      <c r="X45" s="2070"/>
      <c r="Y45" s="2070"/>
      <c r="Z45" s="2070"/>
      <c r="AA45" s="2070"/>
      <c r="AB45" s="2070"/>
      <c r="AC45" s="2070"/>
      <c r="AD45" s="2070"/>
      <c r="AE45" s="2070"/>
      <c r="AF45" s="2071"/>
      <c r="AG45" s="869"/>
    </row>
    <row r="46" spans="1:33" s="870" customFormat="1" ht="15.75" customHeight="1">
      <c r="A46" s="871" t="s">
        <v>2575</v>
      </c>
      <c r="B46" s="872"/>
      <c r="C46" s="872"/>
      <c r="D46" s="872"/>
      <c r="E46" s="872"/>
      <c r="F46" s="872"/>
      <c r="G46" s="872"/>
      <c r="H46" s="872"/>
      <c r="I46" s="872"/>
      <c r="J46" s="872"/>
      <c r="K46" s="2072"/>
      <c r="L46" s="2072"/>
      <c r="M46" s="2072"/>
      <c r="N46" s="877"/>
      <c r="O46" s="874"/>
      <c r="P46" s="874"/>
      <c r="Q46" s="874"/>
      <c r="R46" s="872"/>
      <c r="S46" s="872"/>
      <c r="T46" s="872"/>
      <c r="U46" s="872"/>
      <c r="V46" s="872"/>
      <c r="W46" s="872"/>
      <c r="X46" s="872"/>
      <c r="Y46" s="872"/>
      <c r="Z46" s="872"/>
      <c r="AA46" s="872"/>
      <c r="AB46" s="872"/>
      <c r="AC46" s="872"/>
      <c r="AD46" s="872"/>
      <c r="AE46" s="872"/>
      <c r="AF46" s="875"/>
      <c r="AG46" s="869"/>
    </row>
    <row r="47" spans="1:33" s="870" customFormat="1" ht="15.75" customHeight="1">
      <c r="A47" s="871" t="s">
        <v>2576</v>
      </c>
      <c r="B47" s="872"/>
      <c r="C47" s="872"/>
      <c r="D47" s="872"/>
      <c r="E47" s="872"/>
      <c r="F47" s="872"/>
      <c r="G47" s="872"/>
      <c r="H47" s="872"/>
      <c r="I47" s="872"/>
      <c r="J47" s="872"/>
      <c r="K47" s="2073"/>
      <c r="L47" s="2073"/>
      <c r="M47" s="2073"/>
      <c r="N47" s="2073"/>
      <c r="O47" s="2073"/>
      <c r="P47" s="2073"/>
      <c r="Q47" s="2073"/>
      <c r="R47" s="2073"/>
      <c r="S47" s="2073"/>
      <c r="T47" s="2073"/>
      <c r="U47" s="2073"/>
      <c r="V47" s="2073"/>
      <c r="W47" s="2073"/>
      <c r="X47" s="2073"/>
      <c r="Y47" s="2073"/>
      <c r="Z47" s="2073"/>
      <c r="AA47" s="2073"/>
      <c r="AB47" s="2073"/>
      <c r="AC47" s="2073"/>
      <c r="AD47" s="2073"/>
      <c r="AE47" s="2073"/>
      <c r="AF47" s="2074"/>
      <c r="AG47" s="869"/>
    </row>
    <row r="48" spans="1:33" s="870" customFormat="1" ht="15.75" customHeight="1">
      <c r="A48" s="871" t="s">
        <v>2577</v>
      </c>
      <c r="B48" s="872"/>
      <c r="C48" s="872"/>
      <c r="D48" s="872"/>
      <c r="E48" s="872"/>
      <c r="F48" s="872"/>
      <c r="G48" s="872"/>
      <c r="H48" s="872"/>
      <c r="I48" s="872"/>
      <c r="J48" s="872"/>
      <c r="K48" s="2075"/>
      <c r="L48" s="2075"/>
      <c r="M48" s="2075"/>
      <c r="N48" s="2075"/>
      <c r="O48" s="2075"/>
      <c r="P48" s="2075"/>
      <c r="Q48" s="2075"/>
      <c r="R48" s="2075"/>
      <c r="S48" s="2075"/>
      <c r="T48" s="2075"/>
      <c r="U48" s="2075"/>
      <c r="V48" s="2075"/>
      <c r="W48" s="2075"/>
      <c r="X48" s="2075"/>
      <c r="Y48" s="2075"/>
      <c r="Z48" s="2075"/>
      <c r="AA48" s="2075"/>
      <c r="AB48" s="2075"/>
      <c r="AC48" s="2075"/>
      <c r="AD48" s="2075"/>
      <c r="AE48" s="2075"/>
      <c r="AF48" s="2076"/>
      <c r="AG48" s="869"/>
    </row>
    <row r="49" spans="1:33" s="870" customFormat="1" ht="15.75" customHeight="1">
      <c r="A49" s="871" t="s">
        <v>2578</v>
      </c>
      <c r="B49" s="872"/>
      <c r="C49" s="872"/>
      <c r="D49" s="872"/>
      <c r="E49" s="872"/>
      <c r="F49" s="872"/>
      <c r="G49" s="872"/>
      <c r="H49" s="872"/>
      <c r="I49" s="872"/>
      <c r="J49" s="872"/>
      <c r="K49" s="2075"/>
      <c r="L49" s="2075"/>
      <c r="M49" s="2075"/>
      <c r="N49" s="2075"/>
      <c r="O49" s="2075"/>
      <c r="P49" s="2075"/>
      <c r="Q49" s="2075"/>
      <c r="R49" s="2075"/>
      <c r="S49" s="2075"/>
      <c r="T49" s="2075"/>
      <c r="U49" s="2075"/>
      <c r="V49" s="2075"/>
      <c r="W49" s="2075"/>
      <c r="X49" s="2075"/>
      <c r="Y49" s="2075"/>
      <c r="Z49" s="2075"/>
      <c r="AA49" s="2075"/>
      <c r="AB49" s="2075"/>
      <c r="AC49" s="2075"/>
      <c r="AD49" s="2075"/>
      <c r="AE49" s="2075"/>
      <c r="AF49" s="2076"/>
      <c r="AG49" s="869"/>
    </row>
    <row r="50" spans="1:33" s="870" customFormat="1" ht="15.75" customHeight="1" thickBot="1">
      <c r="A50" s="879" t="s">
        <v>2579</v>
      </c>
      <c r="B50" s="880"/>
      <c r="C50" s="880"/>
      <c r="D50" s="880"/>
      <c r="E50" s="880"/>
      <c r="F50" s="880"/>
      <c r="G50" s="880"/>
      <c r="H50" s="880"/>
      <c r="I50" s="880"/>
      <c r="J50" s="880"/>
      <c r="K50" s="2077"/>
      <c r="L50" s="2077"/>
      <c r="M50" s="2077"/>
      <c r="N50" s="2077"/>
      <c r="O50" s="2077"/>
      <c r="P50" s="2077"/>
      <c r="Q50" s="2077"/>
      <c r="R50" s="2077"/>
      <c r="S50" s="2077"/>
      <c r="T50" s="2077"/>
      <c r="U50" s="2077"/>
      <c r="V50" s="2077"/>
      <c r="W50" s="2077"/>
      <c r="X50" s="2077"/>
      <c r="Y50" s="2077"/>
      <c r="Z50" s="2077"/>
      <c r="AA50" s="2077"/>
      <c r="AB50" s="2077"/>
      <c r="AC50" s="2077"/>
      <c r="AD50" s="2077"/>
      <c r="AE50" s="2077"/>
      <c r="AF50" s="2078"/>
      <c r="AG50" s="869"/>
    </row>
    <row r="51" spans="1:33" s="870" customFormat="1" ht="15.75" customHeight="1">
      <c r="A51" s="866" t="s">
        <v>2584</v>
      </c>
      <c r="B51" s="883"/>
      <c r="C51" s="883"/>
      <c r="D51" s="883"/>
      <c r="E51" s="883"/>
      <c r="F51" s="883"/>
      <c r="G51" s="883"/>
      <c r="H51" s="883"/>
      <c r="I51" s="883"/>
      <c r="J51" s="883"/>
      <c r="K51" s="2084"/>
      <c r="L51" s="2084"/>
      <c r="M51" s="2084"/>
      <c r="N51" s="2084"/>
      <c r="O51" s="2084"/>
      <c r="P51" s="2084"/>
      <c r="Q51" s="2084"/>
      <c r="R51" s="2084"/>
      <c r="S51" s="2084"/>
      <c r="T51" s="2084"/>
      <c r="U51" s="2084"/>
      <c r="V51" s="2084"/>
      <c r="W51" s="2084"/>
      <c r="X51" s="2084"/>
      <c r="Y51" s="2084"/>
      <c r="Z51" s="2084"/>
      <c r="AA51" s="2084"/>
      <c r="AB51" s="2084"/>
      <c r="AC51" s="2084"/>
      <c r="AD51" s="2084"/>
      <c r="AE51" s="2084"/>
      <c r="AF51" s="2085"/>
      <c r="AG51" s="869"/>
    </row>
    <row r="52" spans="1:33" s="870" customFormat="1" ht="15.75" customHeight="1">
      <c r="A52" s="871" t="s">
        <v>2567</v>
      </c>
      <c r="B52" s="872"/>
      <c r="C52" s="872"/>
      <c r="D52" s="872"/>
      <c r="E52" s="872"/>
      <c r="F52" s="873"/>
      <c r="G52" s="873"/>
      <c r="H52" s="873"/>
      <c r="I52" s="873"/>
      <c r="J52" s="873"/>
      <c r="K52" s="873" t="s">
        <v>2568</v>
      </c>
      <c r="L52" s="2081"/>
      <c r="M52" s="2081"/>
      <c r="N52" s="2081"/>
      <c r="O52" s="2081"/>
      <c r="P52" s="2082" t="s">
        <v>2569</v>
      </c>
      <c r="Q52" s="2082"/>
      <c r="R52" s="2082"/>
      <c r="S52" s="2081"/>
      <c r="T52" s="2081"/>
      <c r="U52" s="2081"/>
      <c r="V52" s="2081"/>
      <c r="W52" s="2082" t="s">
        <v>2570</v>
      </c>
      <c r="X52" s="2082"/>
      <c r="Y52" s="2082"/>
      <c r="Z52" s="2083"/>
      <c r="AA52" s="2083"/>
      <c r="AB52" s="2083"/>
      <c r="AC52" s="2083"/>
      <c r="AD52" s="2083"/>
      <c r="AE52" s="2083"/>
      <c r="AF52" s="875" t="s">
        <v>17</v>
      </c>
      <c r="AG52" s="869"/>
    </row>
    <row r="53" spans="1:33" s="870" customFormat="1" ht="15.75" customHeight="1">
      <c r="A53" s="871" t="s">
        <v>2571</v>
      </c>
      <c r="B53" s="872"/>
      <c r="C53" s="872"/>
      <c r="D53" s="872"/>
      <c r="E53" s="872"/>
      <c r="F53" s="876"/>
      <c r="G53" s="876"/>
      <c r="H53" s="876"/>
      <c r="I53" s="876"/>
      <c r="J53" s="876"/>
      <c r="K53" s="2079"/>
      <c r="L53" s="2079"/>
      <c r="M53" s="2079"/>
      <c r="N53" s="2079"/>
      <c r="O53" s="2079"/>
      <c r="P53" s="2079"/>
      <c r="Q53" s="2079"/>
      <c r="R53" s="2079"/>
      <c r="S53" s="2079"/>
      <c r="T53" s="2079"/>
      <c r="U53" s="2079"/>
      <c r="V53" s="2079"/>
      <c r="W53" s="2079"/>
      <c r="X53" s="2079"/>
      <c r="Y53" s="2079"/>
      <c r="Z53" s="2079"/>
      <c r="AA53" s="2079"/>
      <c r="AB53" s="2079"/>
      <c r="AC53" s="2079"/>
      <c r="AD53" s="2079"/>
      <c r="AE53" s="2079"/>
      <c r="AF53" s="2080"/>
      <c r="AG53" s="869"/>
    </row>
    <row r="54" spans="1:33" s="870" customFormat="1" ht="15.75" customHeight="1">
      <c r="A54" s="871" t="s">
        <v>2572</v>
      </c>
      <c r="B54" s="872"/>
      <c r="C54" s="872"/>
      <c r="D54" s="872"/>
      <c r="E54" s="872"/>
      <c r="F54" s="872"/>
      <c r="G54" s="872"/>
      <c r="H54" s="872"/>
      <c r="I54" s="872"/>
      <c r="J54" s="872"/>
      <c r="K54" s="873" t="s">
        <v>2568</v>
      </c>
      <c r="L54" s="2081"/>
      <c r="M54" s="2081"/>
      <c r="N54" s="2081"/>
      <c r="O54" s="2082" t="s">
        <v>2573</v>
      </c>
      <c r="P54" s="2082"/>
      <c r="Q54" s="2082"/>
      <c r="R54" s="2082"/>
      <c r="S54" s="2082"/>
      <c r="T54" s="2081"/>
      <c r="U54" s="2081"/>
      <c r="V54" s="2081"/>
      <c r="W54" s="2082" t="s">
        <v>2574</v>
      </c>
      <c r="X54" s="2082"/>
      <c r="Y54" s="2082"/>
      <c r="Z54" s="2082"/>
      <c r="AA54" s="2083"/>
      <c r="AB54" s="2083"/>
      <c r="AC54" s="2083"/>
      <c r="AD54" s="2083"/>
      <c r="AE54" s="2083"/>
      <c r="AF54" s="875" t="s">
        <v>17</v>
      </c>
      <c r="AG54" s="869"/>
    </row>
    <row r="55" spans="1:33" s="870" customFormat="1" ht="15.75" customHeight="1">
      <c r="A55" s="871"/>
      <c r="B55" s="872"/>
      <c r="C55" s="872"/>
      <c r="D55" s="872"/>
      <c r="E55" s="872"/>
      <c r="F55" s="872"/>
      <c r="G55" s="872"/>
      <c r="H55" s="872"/>
      <c r="I55" s="872"/>
      <c r="J55" s="872"/>
      <c r="K55" s="2070"/>
      <c r="L55" s="2070"/>
      <c r="M55" s="2070"/>
      <c r="N55" s="2070"/>
      <c r="O55" s="2070"/>
      <c r="P55" s="2070"/>
      <c r="Q55" s="2070"/>
      <c r="R55" s="2070"/>
      <c r="S55" s="2070"/>
      <c r="T55" s="2070"/>
      <c r="U55" s="2070"/>
      <c r="V55" s="2070"/>
      <c r="W55" s="2070"/>
      <c r="X55" s="2070"/>
      <c r="Y55" s="2070"/>
      <c r="Z55" s="2070"/>
      <c r="AA55" s="2070"/>
      <c r="AB55" s="2070"/>
      <c r="AC55" s="2070"/>
      <c r="AD55" s="2070"/>
      <c r="AE55" s="2070"/>
      <c r="AF55" s="2071"/>
      <c r="AG55" s="869"/>
    </row>
    <row r="56" spans="1:33" s="870" customFormat="1" ht="15.75" customHeight="1">
      <c r="A56" s="871" t="s">
        <v>2575</v>
      </c>
      <c r="B56" s="872"/>
      <c r="C56" s="872"/>
      <c r="D56" s="872"/>
      <c r="E56" s="872"/>
      <c r="F56" s="872"/>
      <c r="G56" s="872"/>
      <c r="H56" s="872"/>
      <c r="I56" s="872"/>
      <c r="J56" s="872"/>
      <c r="K56" s="2072"/>
      <c r="L56" s="2072"/>
      <c r="M56" s="2072"/>
      <c r="N56" s="877"/>
      <c r="O56" s="874"/>
      <c r="P56" s="874"/>
      <c r="Q56" s="874"/>
      <c r="R56" s="872"/>
      <c r="S56" s="872"/>
      <c r="T56" s="872"/>
      <c r="U56" s="872"/>
      <c r="V56" s="872"/>
      <c r="W56" s="872"/>
      <c r="X56" s="872"/>
      <c r="Y56" s="872"/>
      <c r="Z56" s="872"/>
      <c r="AA56" s="872"/>
      <c r="AB56" s="872"/>
      <c r="AC56" s="872"/>
      <c r="AD56" s="872"/>
      <c r="AE56" s="872"/>
      <c r="AF56" s="875"/>
      <c r="AG56" s="869"/>
    </row>
    <row r="57" spans="1:33" s="870" customFormat="1" ht="15.75" customHeight="1">
      <c r="A57" s="871" t="s">
        <v>2576</v>
      </c>
      <c r="B57" s="872"/>
      <c r="C57" s="872"/>
      <c r="D57" s="872"/>
      <c r="E57" s="872"/>
      <c r="F57" s="872"/>
      <c r="G57" s="872"/>
      <c r="H57" s="872"/>
      <c r="I57" s="872"/>
      <c r="J57" s="872"/>
      <c r="K57" s="2073"/>
      <c r="L57" s="2073"/>
      <c r="M57" s="2073"/>
      <c r="N57" s="2073"/>
      <c r="O57" s="2073"/>
      <c r="P57" s="2073"/>
      <c r="Q57" s="2073"/>
      <c r="R57" s="2073"/>
      <c r="S57" s="2073"/>
      <c r="T57" s="2073"/>
      <c r="U57" s="2073"/>
      <c r="V57" s="2073"/>
      <c r="W57" s="2073"/>
      <c r="X57" s="2073"/>
      <c r="Y57" s="2073"/>
      <c r="Z57" s="2073"/>
      <c r="AA57" s="2073"/>
      <c r="AB57" s="2073"/>
      <c r="AC57" s="2073"/>
      <c r="AD57" s="2073"/>
      <c r="AE57" s="2073"/>
      <c r="AF57" s="2074"/>
      <c r="AG57" s="869"/>
    </row>
    <row r="58" spans="1:33" s="870" customFormat="1" ht="15.75" customHeight="1">
      <c r="A58" s="871" t="s">
        <v>2577</v>
      </c>
      <c r="B58" s="872"/>
      <c r="C58" s="872"/>
      <c r="D58" s="872"/>
      <c r="E58" s="872"/>
      <c r="F58" s="872"/>
      <c r="G58" s="872"/>
      <c r="H58" s="872"/>
      <c r="I58" s="872"/>
      <c r="J58" s="872"/>
      <c r="K58" s="2075"/>
      <c r="L58" s="2075"/>
      <c r="M58" s="2075"/>
      <c r="N58" s="2075"/>
      <c r="O58" s="2075"/>
      <c r="P58" s="2075"/>
      <c r="Q58" s="2075"/>
      <c r="R58" s="2075"/>
      <c r="S58" s="2075"/>
      <c r="T58" s="2075"/>
      <c r="U58" s="2075"/>
      <c r="V58" s="2075"/>
      <c r="W58" s="2075"/>
      <c r="X58" s="2075"/>
      <c r="Y58" s="2075"/>
      <c r="Z58" s="2075"/>
      <c r="AA58" s="2075"/>
      <c r="AB58" s="2075"/>
      <c r="AC58" s="2075"/>
      <c r="AD58" s="2075"/>
      <c r="AE58" s="2075"/>
      <c r="AF58" s="2076"/>
      <c r="AG58" s="869"/>
    </row>
    <row r="59" spans="1:33" s="870" customFormat="1" ht="15.75" customHeight="1">
      <c r="A59" s="871" t="s">
        <v>2578</v>
      </c>
      <c r="B59" s="872"/>
      <c r="C59" s="872"/>
      <c r="D59" s="872"/>
      <c r="E59" s="872"/>
      <c r="F59" s="872"/>
      <c r="G59" s="872"/>
      <c r="H59" s="872"/>
      <c r="I59" s="872"/>
      <c r="J59" s="872"/>
      <c r="K59" s="2075"/>
      <c r="L59" s="2075"/>
      <c r="M59" s="2075"/>
      <c r="N59" s="2075"/>
      <c r="O59" s="2075"/>
      <c r="P59" s="2075"/>
      <c r="Q59" s="2075"/>
      <c r="R59" s="2075"/>
      <c r="S59" s="2075"/>
      <c r="T59" s="2075"/>
      <c r="U59" s="2075"/>
      <c r="V59" s="2075"/>
      <c r="W59" s="2075"/>
      <c r="X59" s="2075"/>
      <c r="Y59" s="2075"/>
      <c r="Z59" s="2075"/>
      <c r="AA59" s="2075"/>
      <c r="AB59" s="2075"/>
      <c r="AC59" s="2075"/>
      <c r="AD59" s="2075"/>
      <c r="AE59" s="2075"/>
      <c r="AF59" s="2076"/>
      <c r="AG59" s="869"/>
    </row>
    <row r="60" spans="1:33" s="870" customFormat="1" ht="15.75" customHeight="1" thickBot="1">
      <c r="A60" s="879" t="s">
        <v>2579</v>
      </c>
      <c r="B60" s="880"/>
      <c r="C60" s="880"/>
      <c r="D60" s="880"/>
      <c r="E60" s="880"/>
      <c r="F60" s="880"/>
      <c r="G60" s="880"/>
      <c r="H60" s="880"/>
      <c r="I60" s="880"/>
      <c r="J60" s="880"/>
      <c r="K60" s="2077"/>
      <c r="L60" s="2077"/>
      <c r="M60" s="2077"/>
      <c r="N60" s="2077"/>
      <c r="O60" s="2077"/>
      <c r="P60" s="2077"/>
      <c r="Q60" s="2077"/>
      <c r="R60" s="2077"/>
      <c r="S60" s="2077"/>
      <c r="T60" s="2077"/>
      <c r="U60" s="2077"/>
      <c r="V60" s="2077"/>
      <c r="W60" s="2077"/>
      <c r="X60" s="2077"/>
      <c r="Y60" s="2077"/>
      <c r="Z60" s="2077"/>
      <c r="AA60" s="2077"/>
      <c r="AB60" s="2077"/>
      <c r="AC60" s="2077"/>
      <c r="AD60" s="2077"/>
      <c r="AE60" s="2077"/>
      <c r="AF60" s="2078"/>
      <c r="AG60" s="869"/>
    </row>
    <row r="61" spans="1:33" s="870" customFormat="1" ht="15.75" customHeight="1">
      <c r="A61" s="866" t="s">
        <v>2585</v>
      </c>
      <c r="B61" s="883"/>
      <c r="C61" s="883"/>
      <c r="D61" s="883"/>
      <c r="E61" s="883"/>
      <c r="F61" s="883"/>
      <c r="G61" s="883"/>
      <c r="H61" s="883"/>
      <c r="I61" s="883"/>
      <c r="J61" s="883"/>
      <c r="K61" s="2084"/>
      <c r="L61" s="2084"/>
      <c r="M61" s="2084"/>
      <c r="N61" s="2084"/>
      <c r="O61" s="2084"/>
      <c r="P61" s="2084"/>
      <c r="Q61" s="2084"/>
      <c r="R61" s="2084"/>
      <c r="S61" s="2084"/>
      <c r="T61" s="2084"/>
      <c r="U61" s="2084"/>
      <c r="V61" s="2084"/>
      <c r="W61" s="2084"/>
      <c r="X61" s="2084"/>
      <c r="Y61" s="2084"/>
      <c r="Z61" s="2084"/>
      <c r="AA61" s="2084"/>
      <c r="AB61" s="2084"/>
      <c r="AC61" s="2084"/>
      <c r="AD61" s="2084"/>
      <c r="AE61" s="2084"/>
      <c r="AF61" s="2085"/>
      <c r="AG61" s="869"/>
    </row>
    <row r="62" spans="1:33" s="870" customFormat="1" ht="15.75" customHeight="1">
      <c r="A62" s="871" t="s">
        <v>2567</v>
      </c>
      <c r="B62" s="872"/>
      <c r="C62" s="872"/>
      <c r="D62" s="872"/>
      <c r="E62" s="872"/>
      <c r="F62" s="873"/>
      <c r="G62" s="873"/>
      <c r="H62" s="873"/>
      <c r="I62" s="873"/>
      <c r="J62" s="873"/>
      <c r="K62" s="873" t="s">
        <v>2568</v>
      </c>
      <c r="L62" s="2081"/>
      <c r="M62" s="2081"/>
      <c r="N62" s="2081"/>
      <c r="O62" s="2081"/>
      <c r="P62" s="2082" t="s">
        <v>2569</v>
      </c>
      <c r="Q62" s="2082"/>
      <c r="R62" s="2082"/>
      <c r="S62" s="2081"/>
      <c r="T62" s="2081"/>
      <c r="U62" s="2081"/>
      <c r="V62" s="2081"/>
      <c r="W62" s="2082" t="s">
        <v>2570</v>
      </c>
      <c r="X62" s="2082"/>
      <c r="Y62" s="2082"/>
      <c r="Z62" s="2083"/>
      <c r="AA62" s="2083"/>
      <c r="AB62" s="2083"/>
      <c r="AC62" s="2083"/>
      <c r="AD62" s="2083"/>
      <c r="AE62" s="2083"/>
      <c r="AF62" s="875" t="s">
        <v>17</v>
      </c>
      <c r="AG62" s="869"/>
    </row>
    <row r="63" spans="1:33" s="870" customFormat="1" ht="15.75" customHeight="1">
      <c r="A63" s="871" t="s">
        <v>2571</v>
      </c>
      <c r="B63" s="872"/>
      <c r="C63" s="872"/>
      <c r="D63" s="872"/>
      <c r="E63" s="872"/>
      <c r="F63" s="876"/>
      <c r="G63" s="876"/>
      <c r="H63" s="876"/>
      <c r="I63" s="876"/>
      <c r="J63" s="876"/>
      <c r="K63" s="2079"/>
      <c r="L63" s="2079"/>
      <c r="M63" s="2079"/>
      <c r="N63" s="2079"/>
      <c r="O63" s="2079"/>
      <c r="P63" s="2079"/>
      <c r="Q63" s="2079"/>
      <c r="R63" s="2079"/>
      <c r="S63" s="2079"/>
      <c r="T63" s="2079"/>
      <c r="U63" s="2079"/>
      <c r="V63" s="2079"/>
      <c r="W63" s="2079"/>
      <c r="X63" s="2079"/>
      <c r="Y63" s="2079"/>
      <c r="Z63" s="2079"/>
      <c r="AA63" s="2079"/>
      <c r="AB63" s="2079"/>
      <c r="AC63" s="2079"/>
      <c r="AD63" s="2079"/>
      <c r="AE63" s="2079"/>
      <c r="AF63" s="2080"/>
      <c r="AG63" s="869"/>
    </row>
    <row r="64" spans="1:33" s="870" customFormat="1" ht="15.75" customHeight="1">
      <c r="A64" s="871" t="s">
        <v>2572</v>
      </c>
      <c r="B64" s="872"/>
      <c r="C64" s="872"/>
      <c r="D64" s="872"/>
      <c r="E64" s="872"/>
      <c r="F64" s="872"/>
      <c r="G64" s="872"/>
      <c r="H64" s="872"/>
      <c r="I64" s="872"/>
      <c r="J64" s="872"/>
      <c r="K64" s="873" t="s">
        <v>2568</v>
      </c>
      <c r="L64" s="2081"/>
      <c r="M64" s="2081"/>
      <c r="N64" s="2081"/>
      <c r="O64" s="2082" t="s">
        <v>2573</v>
      </c>
      <c r="P64" s="2082"/>
      <c r="Q64" s="2082"/>
      <c r="R64" s="2082"/>
      <c r="S64" s="2082"/>
      <c r="T64" s="2081"/>
      <c r="U64" s="2081"/>
      <c r="V64" s="2081"/>
      <c r="W64" s="2082" t="s">
        <v>2574</v>
      </c>
      <c r="X64" s="2082"/>
      <c r="Y64" s="2082"/>
      <c r="Z64" s="2082"/>
      <c r="AA64" s="2083"/>
      <c r="AB64" s="2083"/>
      <c r="AC64" s="2083"/>
      <c r="AD64" s="2083"/>
      <c r="AE64" s="2083"/>
      <c r="AF64" s="875" t="s">
        <v>17</v>
      </c>
      <c r="AG64" s="869"/>
    </row>
    <row r="65" spans="1:33" s="870" customFormat="1" ht="15.75" customHeight="1">
      <c r="A65" s="871"/>
      <c r="B65" s="872"/>
      <c r="C65" s="872"/>
      <c r="D65" s="872"/>
      <c r="E65" s="872"/>
      <c r="F65" s="872"/>
      <c r="G65" s="872"/>
      <c r="H65" s="872"/>
      <c r="I65" s="872"/>
      <c r="J65" s="872"/>
      <c r="K65" s="2070"/>
      <c r="L65" s="2070"/>
      <c r="M65" s="2070"/>
      <c r="N65" s="2070"/>
      <c r="O65" s="2070"/>
      <c r="P65" s="2070"/>
      <c r="Q65" s="2070"/>
      <c r="R65" s="2070"/>
      <c r="S65" s="2070"/>
      <c r="T65" s="2070"/>
      <c r="U65" s="2070"/>
      <c r="V65" s="2070"/>
      <c r="W65" s="2070"/>
      <c r="X65" s="2070"/>
      <c r="Y65" s="2070"/>
      <c r="Z65" s="2070"/>
      <c r="AA65" s="2070"/>
      <c r="AB65" s="2070"/>
      <c r="AC65" s="2070"/>
      <c r="AD65" s="2070"/>
      <c r="AE65" s="2070"/>
      <c r="AF65" s="2071"/>
      <c r="AG65" s="869"/>
    </row>
    <row r="66" spans="1:33" s="870" customFormat="1" ht="15.75" customHeight="1">
      <c r="A66" s="871" t="s">
        <v>2575</v>
      </c>
      <c r="B66" s="872"/>
      <c r="C66" s="872"/>
      <c r="D66" s="872"/>
      <c r="E66" s="872"/>
      <c r="F66" s="872"/>
      <c r="G66" s="872"/>
      <c r="H66" s="872"/>
      <c r="I66" s="872"/>
      <c r="J66" s="872"/>
      <c r="K66" s="2072"/>
      <c r="L66" s="2072"/>
      <c r="M66" s="2072"/>
      <c r="N66" s="877"/>
      <c r="O66" s="874"/>
      <c r="P66" s="874"/>
      <c r="Q66" s="874"/>
      <c r="R66" s="872"/>
      <c r="S66" s="872"/>
      <c r="T66" s="872"/>
      <c r="U66" s="872"/>
      <c r="V66" s="872"/>
      <c r="W66" s="872"/>
      <c r="X66" s="872"/>
      <c r="Y66" s="872"/>
      <c r="Z66" s="872"/>
      <c r="AA66" s="872"/>
      <c r="AB66" s="872"/>
      <c r="AC66" s="872"/>
      <c r="AD66" s="872"/>
      <c r="AE66" s="872"/>
      <c r="AF66" s="875"/>
      <c r="AG66" s="869"/>
    </row>
    <row r="67" spans="1:33" s="870" customFormat="1" ht="15.75" customHeight="1">
      <c r="A67" s="871" t="s">
        <v>2576</v>
      </c>
      <c r="B67" s="872"/>
      <c r="C67" s="872"/>
      <c r="D67" s="872"/>
      <c r="E67" s="872"/>
      <c r="F67" s="872"/>
      <c r="G67" s="872"/>
      <c r="H67" s="872"/>
      <c r="I67" s="872"/>
      <c r="J67" s="872"/>
      <c r="K67" s="2073"/>
      <c r="L67" s="2073"/>
      <c r="M67" s="2073"/>
      <c r="N67" s="2073"/>
      <c r="O67" s="2073"/>
      <c r="P67" s="2073"/>
      <c r="Q67" s="2073"/>
      <c r="R67" s="2073"/>
      <c r="S67" s="2073"/>
      <c r="T67" s="2073"/>
      <c r="U67" s="2073"/>
      <c r="V67" s="2073"/>
      <c r="W67" s="2073"/>
      <c r="X67" s="2073"/>
      <c r="Y67" s="2073"/>
      <c r="Z67" s="2073"/>
      <c r="AA67" s="2073"/>
      <c r="AB67" s="2073"/>
      <c r="AC67" s="2073"/>
      <c r="AD67" s="2073"/>
      <c r="AE67" s="2073"/>
      <c r="AF67" s="2074"/>
      <c r="AG67" s="869"/>
    </row>
    <row r="68" spans="1:33" s="870" customFormat="1" ht="15.75" customHeight="1">
      <c r="A68" s="871" t="s">
        <v>2577</v>
      </c>
      <c r="B68" s="872"/>
      <c r="C68" s="872"/>
      <c r="D68" s="872"/>
      <c r="E68" s="872"/>
      <c r="F68" s="872"/>
      <c r="G68" s="872"/>
      <c r="H68" s="872"/>
      <c r="I68" s="872"/>
      <c r="J68" s="872"/>
      <c r="K68" s="2075"/>
      <c r="L68" s="2075"/>
      <c r="M68" s="2075"/>
      <c r="N68" s="2075"/>
      <c r="O68" s="2075"/>
      <c r="P68" s="2075"/>
      <c r="Q68" s="2075"/>
      <c r="R68" s="2075"/>
      <c r="S68" s="2075"/>
      <c r="T68" s="2075"/>
      <c r="U68" s="2075"/>
      <c r="V68" s="2075"/>
      <c r="W68" s="2075"/>
      <c r="X68" s="2075"/>
      <c r="Y68" s="2075"/>
      <c r="Z68" s="2075"/>
      <c r="AA68" s="2075"/>
      <c r="AB68" s="2075"/>
      <c r="AC68" s="2075"/>
      <c r="AD68" s="2075"/>
      <c r="AE68" s="2075"/>
      <c r="AF68" s="2076"/>
      <c r="AG68" s="869"/>
    </row>
    <row r="69" spans="1:33" s="870" customFormat="1" ht="15.75" customHeight="1">
      <c r="A69" s="871" t="s">
        <v>2578</v>
      </c>
      <c r="B69" s="872"/>
      <c r="C69" s="872"/>
      <c r="D69" s="872"/>
      <c r="E69" s="872"/>
      <c r="F69" s="872"/>
      <c r="G69" s="872"/>
      <c r="H69" s="872"/>
      <c r="I69" s="872"/>
      <c r="J69" s="872"/>
      <c r="K69" s="2075"/>
      <c r="L69" s="2075"/>
      <c r="M69" s="2075"/>
      <c r="N69" s="2075"/>
      <c r="O69" s="2075"/>
      <c r="P69" s="2075"/>
      <c r="Q69" s="2075"/>
      <c r="R69" s="2075"/>
      <c r="S69" s="2075"/>
      <c r="T69" s="2075"/>
      <c r="U69" s="2075"/>
      <c r="V69" s="2075"/>
      <c r="W69" s="2075"/>
      <c r="X69" s="2075"/>
      <c r="Y69" s="2075"/>
      <c r="Z69" s="2075"/>
      <c r="AA69" s="2075"/>
      <c r="AB69" s="2075"/>
      <c r="AC69" s="2075"/>
      <c r="AD69" s="2075"/>
      <c r="AE69" s="2075"/>
      <c r="AF69" s="2076"/>
      <c r="AG69" s="869"/>
    </row>
    <row r="70" spans="1:33" s="870" customFormat="1" ht="15.75" customHeight="1" thickBot="1">
      <c r="A70" s="879" t="s">
        <v>2579</v>
      </c>
      <c r="B70" s="880"/>
      <c r="C70" s="880"/>
      <c r="D70" s="880"/>
      <c r="E70" s="880"/>
      <c r="F70" s="880"/>
      <c r="G70" s="880"/>
      <c r="H70" s="880"/>
      <c r="I70" s="880"/>
      <c r="J70" s="880"/>
      <c r="K70" s="2077"/>
      <c r="L70" s="2077"/>
      <c r="M70" s="2077"/>
      <c r="N70" s="2077"/>
      <c r="O70" s="2077"/>
      <c r="P70" s="2077"/>
      <c r="Q70" s="2077"/>
      <c r="R70" s="2077"/>
      <c r="S70" s="2077"/>
      <c r="T70" s="2077"/>
      <c r="U70" s="2077"/>
      <c r="V70" s="2077"/>
      <c r="W70" s="2077"/>
      <c r="X70" s="2077"/>
      <c r="Y70" s="2077"/>
      <c r="Z70" s="2077"/>
      <c r="AA70" s="2077"/>
      <c r="AB70" s="2077"/>
      <c r="AC70" s="2077"/>
      <c r="AD70" s="2077"/>
      <c r="AE70" s="2077"/>
      <c r="AF70" s="2078"/>
      <c r="AG70" s="869"/>
    </row>
    <row r="71" spans="1:33" s="870" customFormat="1" ht="15.75" customHeight="1">
      <c r="A71" s="866" t="s">
        <v>2586</v>
      </c>
      <c r="B71" s="883"/>
      <c r="C71" s="883"/>
      <c r="D71" s="883"/>
      <c r="E71" s="883"/>
      <c r="F71" s="883"/>
      <c r="G71" s="883"/>
      <c r="H71" s="883"/>
      <c r="I71" s="883"/>
      <c r="J71" s="883"/>
      <c r="K71" s="2084"/>
      <c r="L71" s="2084"/>
      <c r="M71" s="2084"/>
      <c r="N71" s="2084"/>
      <c r="O71" s="2084"/>
      <c r="P71" s="2084"/>
      <c r="Q71" s="2084"/>
      <c r="R71" s="2084"/>
      <c r="S71" s="2084"/>
      <c r="T71" s="2084"/>
      <c r="U71" s="2084"/>
      <c r="V71" s="2084"/>
      <c r="W71" s="2084"/>
      <c r="X71" s="2084"/>
      <c r="Y71" s="2084"/>
      <c r="Z71" s="2084"/>
      <c r="AA71" s="2084"/>
      <c r="AB71" s="2084"/>
      <c r="AC71" s="2084"/>
      <c r="AD71" s="2084"/>
      <c r="AE71" s="2084"/>
      <c r="AF71" s="2085"/>
      <c r="AG71" s="869"/>
    </row>
    <row r="72" spans="1:33" s="870" customFormat="1" ht="15.75" customHeight="1">
      <c r="A72" s="871" t="s">
        <v>2567</v>
      </c>
      <c r="B72" s="872"/>
      <c r="C72" s="872"/>
      <c r="D72" s="872"/>
      <c r="E72" s="872"/>
      <c r="F72" s="873"/>
      <c r="G72" s="873"/>
      <c r="H72" s="873"/>
      <c r="I72" s="873"/>
      <c r="J72" s="873"/>
      <c r="K72" s="873" t="s">
        <v>2568</v>
      </c>
      <c r="L72" s="2081"/>
      <c r="M72" s="2081"/>
      <c r="N72" s="2081"/>
      <c r="O72" s="2081"/>
      <c r="P72" s="2082" t="s">
        <v>2569</v>
      </c>
      <c r="Q72" s="2082"/>
      <c r="R72" s="2082"/>
      <c r="S72" s="2081"/>
      <c r="T72" s="2081"/>
      <c r="U72" s="2081"/>
      <c r="V72" s="2081"/>
      <c r="W72" s="2082" t="s">
        <v>2570</v>
      </c>
      <c r="X72" s="2082"/>
      <c r="Y72" s="2082"/>
      <c r="Z72" s="2083"/>
      <c r="AA72" s="2083"/>
      <c r="AB72" s="2083"/>
      <c r="AC72" s="2083"/>
      <c r="AD72" s="2083"/>
      <c r="AE72" s="2083"/>
      <c r="AF72" s="875" t="s">
        <v>17</v>
      </c>
      <c r="AG72" s="869"/>
    </row>
    <row r="73" spans="1:33" s="870" customFormat="1" ht="15.75" customHeight="1">
      <c r="A73" s="871" t="s">
        <v>2571</v>
      </c>
      <c r="B73" s="872"/>
      <c r="C73" s="872"/>
      <c r="D73" s="872"/>
      <c r="E73" s="872"/>
      <c r="F73" s="876"/>
      <c r="G73" s="876"/>
      <c r="H73" s="876"/>
      <c r="I73" s="876"/>
      <c r="J73" s="876"/>
      <c r="K73" s="2079"/>
      <c r="L73" s="2079"/>
      <c r="M73" s="2079"/>
      <c r="N73" s="2079"/>
      <c r="O73" s="2079"/>
      <c r="P73" s="2079"/>
      <c r="Q73" s="2079"/>
      <c r="R73" s="2079"/>
      <c r="S73" s="2079"/>
      <c r="T73" s="2079"/>
      <c r="U73" s="2079"/>
      <c r="V73" s="2079"/>
      <c r="W73" s="2079"/>
      <c r="X73" s="2079"/>
      <c r="Y73" s="2079"/>
      <c r="Z73" s="2079"/>
      <c r="AA73" s="2079"/>
      <c r="AB73" s="2079"/>
      <c r="AC73" s="2079"/>
      <c r="AD73" s="2079"/>
      <c r="AE73" s="2079"/>
      <c r="AF73" s="2080"/>
      <c r="AG73" s="869"/>
    </row>
    <row r="74" spans="1:33" s="870" customFormat="1" ht="15.75" customHeight="1">
      <c r="A74" s="871" t="s">
        <v>2572</v>
      </c>
      <c r="B74" s="872"/>
      <c r="C74" s="872"/>
      <c r="D74" s="872"/>
      <c r="E74" s="872"/>
      <c r="F74" s="872"/>
      <c r="G74" s="872"/>
      <c r="H74" s="872"/>
      <c r="I74" s="872"/>
      <c r="J74" s="872"/>
      <c r="K74" s="873" t="s">
        <v>2568</v>
      </c>
      <c r="L74" s="2081"/>
      <c r="M74" s="2081"/>
      <c r="N74" s="2081"/>
      <c r="O74" s="2082" t="s">
        <v>2573</v>
      </c>
      <c r="P74" s="2082"/>
      <c r="Q74" s="2082"/>
      <c r="R74" s="2082"/>
      <c r="S74" s="2082"/>
      <c r="T74" s="2081"/>
      <c r="U74" s="2081"/>
      <c r="V74" s="2081"/>
      <c r="W74" s="2082" t="s">
        <v>2574</v>
      </c>
      <c r="X74" s="2082"/>
      <c r="Y74" s="2082"/>
      <c r="Z74" s="2082"/>
      <c r="AA74" s="2083"/>
      <c r="AB74" s="2083"/>
      <c r="AC74" s="2083"/>
      <c r="AD74" s="2083"/>
      <c r="AE74" s="2083"/>
      <c r="AF74" s="875" t="s">
        <v>17</v>
      </c>
      <c r="AG74" s="869"/>
    </row>
    <row r="75" spans="1:33" s="870" customFormat="1" ht="15.75" customHeight="1">
      <c r="A75" s="871"/>
      <c r="B75" s="872"/>
      <c r="C75" s="872"/>
      <c r="D75" s="872"/>
      <c r="E75" s="872"/>
      <c r="F75" s="872"/>
      <c r="G75" s="872"/>
      <c r="H75" s="872"/>
      <c r="I75" s="872"/>
      <c r="J75" s="872"/>
      <c r="K75" s="2070"/>
      <c r="L75" s="2070"/>
      <c r="M75" s="2070"/>
      <c r="N75" s="2070"/>
      <c r="O75" s="2070"/>
      <c r="P75" s="2070"/>
      <c r="Q75" s="2070"/>
      <c r="R75" s="2070"/>
      <c r="S75" s="2070"/>
      <c r="T75" s="2070"/>
      <c r="U75" s="2070"/>
      <c r="V75" s="2070"/>
      <c r="W75" s="2070"/>
      <c r="X75" s="2070"/>
      <c r="Y75" s="2070"/>
      <c r="Z75" s="2070"/>
      <c r="AA75" s="2070"/>
      <c r="AB75" s="2070"/>
      <c r="AC75" s="2070"/>
      <c r="AD75" s="2070"/>
      <c r="AE75" s="2070"/>
      <c r="AF75" s="2071"/>
      <c r="AG75" s="869"/>
    </row>
    <row r="76" spans="1:33" s="870" customFormat="1" ht="15.75" customHeight="1">
      <c r="A76" s="871" t="s">
        <v>2575</v>
      </c>
      <c r="B76" s="872"/>
      <c r="C76" s="872"/>
      <c r="D76" s="872"/>
      <c r="E76" s="872"/>
      <c r="F76" s="872"/>
      <c r="G76" s="872"/>
      <c r="H76" s="872"/>
      <c r="I76" s="872"/>
      <c r="J76" s="872"/>
      <c r="K76" s="2072"/>
      <c r="L76" s="2072"/>
      <c r="M76" s="2072"/>
      <c r="N76" s="877"/>
      <c r="O76" s="874"/>
      <c r="P76" s="874"/>
      <c r="Q76" s="874"/>
      <c r="R76" s="872"/>
      <c r="S76" s="872"/>
      <c r="T76" s="872"/>
      <c r="U76" s="872"/>
      <c r="V76" s="872"/>
      <c r="W76" s="872"/>
      <c r="X76" s="872"/>
      <c r="Y76" s="872"/>
      <c r="Z76" s="872"/>
      <c r="AA76" s="872"/>
      <c r="AB76" s="872"/>
      <c r="AC76" s="872"/>
      <c r="AD76" s="872"/>
      <c r="AE76" s="872"/>
      <c r="AF76" s="875"/>
      <c r="AG76" s="869"/>
    </row>
    <row r="77" spans="1:33" s="870" customFormat="1" ht="15.75" customHeight="1">
      <c r="A77" s="871" t="s">
        <v>2576</v>
      </c>
      <c r="B77" s="872"/>
      <c r="C77" s="872"/>
      <c r="D77" s="872"/>
      <c r="E77" s="872"/>
      <c r="F77" s="872"/>
      <c r="G77" s="872"/>
      <c r="H77" s="872"/>
      <c r="I77" s="872"/>
      <c r="J77" s="872"/>
      <c r="K77" s="2073"/>
      <c r="L77" s="2073"/>
      <c r="M77" s="2073"/>
      <c r="N77" s="2073"/>
      <c r="O77" s="2073"/>
      <c r="P77" s="2073"/>
      <c r="Q77" s="2073"/>
      <c r="R77" s="2073"/>
      <c r="S77" s="2073"/>
      <c r="T77" s="2073"/>
      <c r="U77" s="2073"/>
      <c r="V77" s="2073"/>
      <c r="W77" s="2073"/>
      <c r="X77" s="2073"/>
      <c r="Y77" s="2073"/>
      <c r="Z77" s="2073"/>
      <c r="AA77" s="2073"/>
      <c r="AB77" s="2073"/>
      <c r="AC77" s="2073"/>
      <c r="AD77" s="2073"/>
      <c r="AE77" s="2073"/>
      <c r="AF77" s="2074"/>
      <c r="AG77" s="869"/>
    </row>
    <row r="78" spans="1:33" s="870" customFormat="1" ht="15.75" customHeight="1">
      <c r="A78" s="871" t="s">
        <v>2577</v>
      </c>
      <c r="B78" s="872"/>
      <c r="C78" s="872"/>
      <c r="D78" s="872"/>
      <c r="E78" s="872"/>
      <c r="F78" s="872"/>
      <c r="G78" s="872"/>
      <c r="H78" s="872"/>
      <c r="I78" s="872"/>
      <c r="J78" s="872"/>
      <c r="K78" s="2075"/>
      <c r="L78" s="2075"/>
      <c r="M78" s="2075"/>
      <c r="N78" s="2075"/>
      <c r="O78" s="2075"/>
      <c r="P78" s="2075"/>
      <c r="Q78" s="2075"/>
      <c r="R78" s="2075"/>
      <c r="S78" s="2075"/>
      <c r="T78" s="2075"/>
      <c r="U78" s="2075"/>
      <c r="V78" s="2075"/>
      <c r="W78" s="2075"/>
      <c r="X78" s="2075"/>
      <c r="Y78" s="2075"/>
      <c r="Z78" s="2075"/>
      <c r="AA78" s="2075"/>
      <c r="AB78" s="2075"/>
      <c r="AC78" s="2075"/>
      <c r="AD78" s="2075"/>
      <c r="AE78" s="2075"/>
      <c r="AF78" s="2076"/>
      <c r="AG78" s="869"/>
    </row>
    <row r="79" spans="1:33" s="870" customFormat="1" ht="15.75" customHeight="1">
      <c r="A79" s="871" t="s">
        <v>2578</v>
      </c>
      <c r="B79" s="872"/>
      <c r="C79" s="872"/>
      <c r="D79" s="872"/>
      <c r="E79" s="872"/>
      <c r="F79" s="872"/>
      <c r="G79" s="872"/>
      <c r="H79" s="872"/>
      <c r="I79" s="872"/>
      <c r="J79" s="872"/>
      <c r="K79" s="2075"/>
      <c r="L79" s="2075"/>
      <c r="M79" s="2075"/>
      <c r="N79" s="2075"/>
      <c r="O79" s="2075"/>
      <c r="P79" s="2075"/>
      <c r="Q79" s="2075"/>
      <c r="R79" s="2075"/>
      <c r="S79" s="2075"/>
      <c r="T79" s="2075"/>
      <c r="U79" s="2075"/>
      <c r="V79" s="2075"/>
      <c r="W79" s="2075"/>
      <c r="X79" s="2075"/>
      <c r="Y79" s="2075"/>
      <c r="Z79" s="2075"/>
      <c r="AA79" s="2075"/>
      <c r="AB79" s="2075"/>
      <c r="AC79" s="2075"/>
      <c r="AD79" s="2075"/>
      <c r="AE79" s="2075"/>
      <c r="AF79" s="2076"/>
      <c r="AG79" s="869"/>
    </row>
    <row r="80" spans="1:33" s="870" customFormat="1" ht="15.75" customHeight="1" thickBot="1">
      <c r="A80" s="879" t="s">
        <v>2579</v>
      </c>
      <c r="B80" s="880"/>
      <c r="C80" s="880"/>
      <c r="D80" s="880"/>
      <c r="E80" s="880"/>
      <c r="F80" s="880"/>
      <c r="G80" s="880"/>
      <c r="H80" s="880"/>
      <c r="I80" s="880"/>
      <c r="J80" s="880"/>
      <c r="K80" s="2077"/>
      <c r="L80" s="2077"/>
      <c r="M80" s="2077"/>
      <c r="N80" s="2077"/>
      <c r="O80" s="2077"/>
      <c r="P80" s="2077"/>
      <c r="Q80" s="2077"/>
      <c r="R80" s="2077"/>
      <c r="S80" s="2077"/>
      <c r="T80" s="2077"/>
      <c r="U80" s="2077"/>
      <c r="V80" s="2077"/>
      <c r="W80" s="2077"/>
      <c r="X80" s="2077"/>
      <c r="Y80" s="2077"/>
      <c r="Z80" s="2077"/>
      <c r="AA80" s="2077"/>
      <c r="AB80" s="2077"/>
      <c r="AC80" s="2077"/>
      <c r="AD80" s="2077"/>
      <c r="AE80" s="2077"/>
      <c r="AF80" s="2078"/>
      <c r="AG80" s="869"/>
    </row>
    <row r="81" spans="1:33" s="870" customFormat="1" ht="15.75" customHeight="1">
      <c r="A81" s="866" t="s">
        <v>2587</v>
      </c>
      <c r="B81" s="883"/>
      <c r="C81" s="883"/>
      <c r="D81" s="883"/>
      <c r="E81" s="883"/>
      <c r="F81" s="883"/>
      <c r="G81" s="883"/>
      <c r="H81" s="883"/>
      <c r="I81" s="883"/>
      <c r="J81" s="883"/>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5"/>
      <c r="AG81" s="869"/>
    </row>
    <row r="82" spans="1:33" s="870" customFormat="1" ht="15.75" customHeight="1">
      <c r="A82" s="871" t="s">
        <v>2567</v>
      </c>
      <c r="B82" s="872"/>
      <c r="C82" s="872"/>
      <c r="D82" s="872"/>
      <c r="E82" s="872"/>
      <c r="F82" s="873"/>
      <c r="G82" s="873"/>
      <c r="H82" s="873"/>
      <c r="I82" s="873"/>
      <c r="J82" s="873"/>
      <c r="K82" s="873" t="s">
        <v>2568</v>
      </c>
      <c r="L82" s="2081"/>
      <c r="M82" s="2081"/>
      <c r="N82" s="2081"/>
      <c r="O82" s="2081"/>
      <c r="P82" s="2082" t="s">
        <v>2569</v>
      </c>
      <c r="Q82" s="2082"/>
      <c r="R82" s="2082"/>
      <c r="S82" s="2081"/>
      <c r="T82" s="2081"/>
      <c r="U82" s="2081"/>
      <c r="V82" s="2081"/>
      <c r="W82" s="2082" t="s">
        <v>2570</v>
      </c>
      <c r="X82" s="2082"/>
      <c r="Y82" s="2082"/>
      <c r="Z82" s="2083"/>
      <c r="AA82" s="2083"/>
      <c r="AB82" s="2083"/>
      <c r="AC82" s="2083"/>
      <c r="AD82" s="2083"/>
      <c r="AE82" s="2083"/>
      <c r="AF82" s="875" t="s">
        <v>17</v>
      </c>
      <c r="AG82" s="869"/>
    </row>
    <row r="83" spans="1:33" s="870" customFormat="1" ht="15.75" customHeight="1">
      <c r="A83" s="871" t="s">
        <v>2571</v>
      </c>
      <c r="B83" s="872"/>
      <c r="C83" s="872"/>
      <c r="D83" s="872"/>
      <c r="E83" s="872"/>
      <c r="F83" s="876"/>
      <c r="G83" s="876"/>
      <c r="H83" s="876"/>
      <c r="I83" s="876"/>
      <c r="J83" s="876"/>
      <c r="K83" s="2079"/>
      <c r="L83" s="2079"/>
      <c r="M83" s="2079"/>
      <c r="N83" s="2079"/>
      <c r="O83" s="2079"/>
      <c r="P83" s="2079"/>
      <c r="Q83" s="2079"/>
      <c r="R83" s="2079"/>
      <c r="S83" s="2079"/>
      <c r="T83" s="2079"/>
      <c r="U83" s="2079"/>
      <c r="V83" s="2079"/>
      <c r="W83" s="2079"/>
      <c r="X83" s="2079"/>
      <c r="Y83" s="2079"/>
      <c r="Z83" s="2079"/>
      <c r="AA83" s="2079"/>
      <c r="AB83" s="2079"/>
      <c r="AC83" s="2079"/>
      <c r="AD83" s="2079"/>
      <c r="AE83" s="2079"/>
      <c r="AF83" s="2080"/>
      <c r="AG83" s="869"/>
    </row>
    <row r="84" spans="1:33" s="870" customFormat="1" ht="15.75" customHeight="1">
      <c r="A84" s="871" t="s">
        <v>2572</v>
      </c>
      <c r="B84" s="872"/>
      <c r="C84" s="872"/>
      <c r="D84" s="872"/>
      <c r="E84" s="872"/>
      <c r="F84" s="872"/>
      <c r="G84" s="872"/>
      <c r="H84" s="872"/>
      <c r="I84" s="872"/>
      <c r="J84" s="872"/>
      <c r="K84" s="873" t="s">
        <v>2568</v>
      </c>
      <c r="L84" s="2081"/>
      <c r="M84" s="2081"/>
      <c r="N84" s="2081"/>
      <c r="O84" s="2082" t="s">
        <v>2573</v>
      </c>
      <c r="P84" s="2082"/>
      <c r="Q84" s="2082"/>
      <c r="R84" s="2082"/>
      <c r="S84" s="2082"/>
      <c r="T84" s="2081"/>
      <c r="U84" s="2081"/>
      <c r="V84" s="2081"/>
      <c r="W84" s="2082" t="s">
        <v>2574</v>
      </c>
      <c r="X84" s="2082"/>
      <c r="Y84" s="2082"/>
      <c r="Z84" s="2082"/>
      <c r="AA84" s="2083"/>
      <c r="AB84" s="2083"/>
      <c r="AC84" s="2083"/>
      <c r="AD84" s="2083"/>
      <c r="AE84" s="2083"/>
      <c r="AF84" s="875" t="s">
        <v>17</v>
      </c>
      <c r="AG84" s="869"/>
    </row>
    <row r="85" spans="1:33" s="870" customFormat="1" ht="15.75" customHeight="1">
      <c r="A85" s="871"/>
      <c r="B85" s="872"/>
      <c r="C85" s="872"/>
      <c r="D85" s="872"/>
      <c r="E85" s="872"/>
      <c r="F85" s="872"/>
      <c r="G85" s="872"/>
      <c r="H85" s="872"/>
      <c r="I85" s="872"/>
      <c r="J85" s="872"/>
      <c r="K85" s="2070"/>
      <c r="L85" s="2070"/>
      <c r="M85" s="2070"/>
      <c r="N85" s="2070"/>
      <c r="O85" s="2070"/>
      <c r="P85" s="2070"/>
      <c r="Q85" s="2070"/>
      <c r="R85" s="2070"/>
      <c r="S85" s="2070"/>
      <c r="T85" s="2070"/>
      <c r="U85" s="2070"/>
      <c r="V85" s="2070"/>
      <c r="W85" s="2070"/>
      <c r="X85" s="2070"/>
      <c r="Y85" s="2070"/>
      <c r="Z85" s="2070"/>
      <c r="AA85" s="2070"/>
      <c r="AB85" s="2070"/>
      <c r="AC85" s="2070"/>
      <c r="AD85" s="2070"/>
      <c r="AE85" s="2070"/>
      <c r="AF85" s="2071"/>
      <c r="AG85" s="869"/>
    </row>
    <row r="86" spans="1:33" s="870" customFormat="1" ht="15.75" customHeight="1">
      <c r="A86" s="871" t="s">
        <v>2575</v>
      </c>
      <c r="B86" s="872"/>
      <c r="C86" s="872"/>
      <c r="D86" s="872"/>
      <c r="E86" s="872"/>
      <c r="F86" s="872"/>
      <c r="G86" s="872"/>
      <c r="H86" s="872"/>
      <c r="I86" s="872"/>
      <c r="J86" s="872"/>
      <c r="K86" s="2072"/>
      <c r="L86" s="2072"/>
      <c r="M86" s="2072"/>
      <c r="N86" s="877"/>
      <c r="O86" s="874"/>
      <c r="P86" s="874"/>
      <c r="Q86" s="874"/>
      <c r="R86" s="872"/>
      <c r="S86" s="872"/>
      <c r="T86" s="872"/>
      <c r="U86" s="872"/>
      <c r="V86" s="872"/>
      <c r="W86" s="872"/>
      <c r="X86" s="872"/>
      <c r="Y86" s="872"/>
      <c r="Z86" s="872"/>
      <c r="AA86" s="872"/>
      <c r="AB86" s="872"/>
      <c r="AC86" s="872"/>
      <c r="AD86" s="872"/>
      <c r="AE86" s="872"/>
      <c r="AF86" s="875"/>
      <c r="AG86" s="869"/>
    </row>
    <row r="87" spans="1:33" s="870" customFormat="1" ht="15.75" customHeight="1">
      <c r="A87" s="871" t="s">
        <v>2576</v>
      </c>
      <c r="B87" s="872"/>
      <c r="C87" s="872"/>
      <c r="D87" s="872"/>
      <c r="E87" s="872"/>
      <c r="F87" s="872"/>
      <c r="G87" s="872"/>
      <c r="H87" s="872"/>
      <c r="I87" s="872"/>
      <c r="J87" s="872"/>
      <c r="K87" s="2073"/>
      <c r="L87" s="2073"/>
      <c r="M87" s="2073"/>
      <c r="N87" s="2073"/>
      <c r="O87" s="2073"/>
      <c r="P87" s="2073"/>
      <c r="Q87" s="2073"/>
      <c r="R87" s="2073"/>
      <c r="S87" s="2073"/>
      <c r="T87" s="2073"/>
      <c r="U87" s="2073"/>
      <c r="V87" s="2073"/>
      <c r="W87" s="2073"/>
      <c r="X87" s="2073"/>
      <c r="Y87" s="2073"/>
      <c r="Z87" s="2073"/>
      <c r="AA87" s="2073"/>
      <c r="AB87" s="2073"/>
      <c r="AC87" s="2073"/>
      <c r="AD87" s="2073"/>
      <c r="AE87" s="2073"/>
      <c r="AF87" s="2074"/>
      <c r="AG87" s="869"/>
    </row>
    <row r="88" spans="1:33" s="870" customFormat="1" ht="15.75" customHeight="1">
      <c r="A88" s="871" t="s">
        <v>2577</v>
      </c>
      <c r="B88" s="872"/>
      <c r="C88" s="872"/>
      <c r="D88" s="872"/>
      <c r="E88" s="872"/>
      <c r="F88" s="872"/>
      <c r="G88" s="872"/>
      <c r="H88" s="872"/>
      <c r="I88" s="872"/>
      <c r="J88" s="872"/>
      <c r="K88" s="2075"/>
      <c r="L88" s="2075"/>
      <c r="M88" s="2075"/>
      <c r="N88" s="2075"/>
      <c r="O88" s="2075"/>
      <c r="P88" s="2075"/>
      <c r="Q88" s="2075"/>
      <c r="R88" s="2075"/>
      <c r="S88" s="2075"/>
      <c r="T88" s="2075"/>
      <c r="U88" s="2075"/>
      <c r="V88" s="2075"/>
      <c r="W88" s="2075"/>
      <c r="X88" s="2075"/>
      <c r="Y88" s="2075"/>
      <c r="Z88" s="2075"/>
      <c r="AA88" s="2075"/>
      <c r="AB88" s="2075"/>
      <c r="AC88" s="2075"/>
      <c r="AD88" s="2075"/>
      <c r="AE88" s="2075"/>
      <c r="AF88" s="2076"/>
      <c r="AG88" s="869"/>
    </row>
    <row r="89" spans="1:33" s="870" customFormat="1" ht="15.75" customHeight="1">
      <c r="A89" s="871" t="s">
        <v>2578</v>
      </c>
      <c r="B89" s="872"/>
      <c r="C89" s="872"/>
      <c r="D89" s="872"/>
      <c r="E89" s="872"/>
      <c r="F89" s="872"/>
      <c r="G89" s="872"/>
      <c r="H89" s="872"/>
      <c r="I89" s="872"/>
      <c r="J89" s="872"/>
      <c r="K89" s="2075"/>
      <c r="L89" s="2075"/>
      <c r="M89" s="2075"/>
      <c r="N89" s="2075"/>
      <c r="O89" s="2075"/>
      <c r="P89" s="2075"/>
      <c r="Q89" s="2075"/>
      <c r="R89" s="2075"/>
      <c r="S89" s="2075"/>
      <c r="T89" s="2075"/>
      <c r="U89" s="2075"/>
      <c r="V89" s="2075"/>
      <c r="W89" s="2075"/>
      <c r="X89" s="2075"/>
      <c r="Y89" s="2075"/>
      <c r="Z89" s="2075"/>
      <c r="AA89" s="2075"/>
      <c r="AB89" s="2075"/>
      <c r="AC89" s="2075"/>
      <c r="AD89" s="2075"/>
      <c r="AE89" s="2075"/>
      <c r="AF89" s="2076"/>
      <c r="AG89" s="869"/>
    </row>
    <row r="90" spans="1:33" s="870" customFormat="1" ht="15.75" customHeight="1" thickBot="1">
      <c r="A90" s="879" t="s">
        <v>2579</v>
      </c>
      <c r="B90" s="880"/>
      <c r="C90" s="880"/>
      <c r="D90" s="880"/>
      <c r="E90" s="880"/>
      <c r="F90" s="880"/>
      <c r="G90" s="880"/>
      <c r="H90" s="880"/>
      <c r="I90" s="880"/>
      <c r="J90" s="880"/>
      <c r="K90" s="2077"/>
      <c r="L90" s="2077"/>
      <c r="M90" s="2077"/>
      <c r="N90" s="2077"/>
      <c r="O90" s="2077"/>
      <c r="P90" s="2077"/>
      <c r="Q90" s="2077"/>
      <c r="R90" s="2077"/>
      <c r="S90" s="2077"/>
      <c r="T90" s="2077"/>
      <c r="U90" s="2077"/>
      <c r="V90" s="2077"/>
      <c r="W90" s="2077"/>
      <c r="X90" s="2077"/>
      <c r="Y90" s="2077"/>
      <c r="Z90" s="2077"/>
      <c r="AA90" s="2077"/>
      <c r="AB90" s="2077"/>
      <c r="AC90" s="2077"/>
      <c r="AD90" s="2077"/>
      <c r="AE90" s="2077"/>
      <c r="AF90" s="2078"/>
      <c r="AG90" s="869"/>
    </row>
    <row r="91" spans="1:33" s="870" customFormat="1" ht="15.75" customHeight="1">
      <c r="A91" s="866" t="s">
        <v>2588</v>
      </c>
      <c r="B91" s="883"/>
      <c r="C91" s="883"/>
      <c r="D91" s="883"/>
      <c r="E91" s="883"/>
      <c r="F91" s="883"/>
      <c r="G91" s="883"/>
      <c r="H91" s="883"/>
      <c r="I91" s="883"/>
      <c r="J91" s="883"/>
      <c r="K91" s="2084"/>
      <c r="L91" s="2084"/>
      <c r="M91" s="2084"/>
      <c r="N91" s="2084"/>
      <c r="O91" s="2084"/>
      <c r="P91" s="2084"/>
      <c r="Q91" s="2084"/>
      <c r="R91" s="2084"/>
      <c r="S91" s="2084"/>
      <c r="T91" s="2084"/>
      <c r="U91" s="2084"/>
      <c r="V91" s="2084"/>
      <c r="W91" s="2084"/>
      <c r="X91" s="2084"/>
      <c r="Y91" s="2084"/>
      <c r="Z91" s="2084"/>
      <c r="AA91" s="2084"/>
      <c r="AB91" s="2084"/>
      <c r="AC91" s="2084"/>
      <c r="AD91" s="2084"/>
      <c r="AE91" s="2084"/>
      <c r="AF91" s="2085"/>
      <c r="AG91" s="869"/>
    </row>
    <row r="92" spans="1:33" s="870" customFormat="1" ht="15.75" customHeight="1">
      <c r="A92" s="871" t="s">
        <v>2567</v>
      </c>
      <c r="B92" s="872"/>
      <c r="C92" s="872"/>
      <c r="D92" s="872"/>
      <c r="E92" s="872"/>
      <c r="F92" s="873"/>
      <c r="G92" s="873"/>
      <c r="H92" s="873"/>
      <c r="I92" s="873"/>
      <c r="J92" s="873"/>
      <c r="K92" s="873" t="s">
        <v>2568</v>
      </c>
      <c r="L92" s="2081"/>
      <c r="M92" s="2081"/>
      <c r="N92" s="2081"/>
      <c r="O92" s="2081"/>
      <c r="P92" s="2082" t="s">
        <v>2569</v>
      </c>
      <c r="Q92" s="2082"/>
      <c r="R92" s="2082"/>
      <c r="S92" s="2081"/>
      <c r="T92" s="2081"/>
      <c r="U92" s="2081"/>
      <c r="V92" s="2081"/>
      <c r="W92" s="2082" t="s">
        <v>2570</v>
      </c>
      <c r="X92" s="2082"/>
      <c r="Y92" s="2082"/>
      <c r="Z92" s="2083"/>
      <c r="AA92" s="2083"/>
      <c r="AB92" s="2083"/>
      <c r="AC92" s="2083"/>
      <c r="AD92" s="2083"/>
      <c r="AE92" s="2083"/>
      <c r="AF92" s="875" t="s">
        <v>17</v>
      </c>
      <c r="AG92" s="869"/>
    </row>
    <row r="93" spans="1:33" s="870" customFormat="1" ht="15.75" customHeight="1">
      <c r="A93" s="871" t="s">
        <v>2571</v>
      </c>
      <c r="B93" s="872"/>
      <c r="C93" s="872"/>
      <c r="D93" s="872"/>
      <c r="E93" s="872"/>
      <c r="F93" s="876"/>
      <c r="G93" s="876"/>
      <c r="H93" s="876"/>
      <c r="I93" s="876"/>
      <c r="J93" s="876"/>
      <c r="K93" s="2079"/>
      <c r="L93" s="2079"/>
      <c r="M93" s="2079"/>
      <c r="N93" s="2079"/>
      <c r="O93" s="2079"/>
      <c r="P93" s="2079"/>
      <c r="Q93" s="2079"/>
      <c r="R93" s="2079"/>
      <c r="S93" s="2079"/>
      <c r="T93" s="2079"/>
      <c r="U93" s="2079"/>
      <c r="V93" s="2079"/>
      <c r="W93" s="2079"/>
      <c r="X93" s="2079"/>
      <c r="Y93" s="2079"/>
      <c r="Z93" s="2079"/>
      <c r="AA93" s="2079"/>
      <c r="AB93" s="2079"/>
      <c r="AC93" s="2079"/>
      <c r="AD93" s="2079"/>
      <c r="AE93" s="2079"/>
      <c r="AF93" s="2080"/>
      <c r="AG93" s="869"/>
    </row>
    <row r="94" spans="1:33" s="870" customFormat="1" ht="15.75" customHeight="1">
      <c r="A94" s="871" t="s">
        <v>2572</v>
      </c>
      <c r="B94" s="872"/>
      <c r="C94" s="872"/>
      <c r="D94" s="872"/>
      <c r="E94" s="872"/>
      <c r="F94" s="872"/>
      <c r="G94" s="872"/>
      <c r="H94" s="872"/>
      <c r="I94" s="872"/>
      <c r="J94" s="872"/>
      <c r="K94" s="873" t="s">
        <v>2568</v>
      </c>
      <c r="L94" s="2081"/>
      <c r="M94" s="2081"/>
      <c r="N94" s="2081"/>
      <c r="O94" s="2082" t="s">
        <v>2573</v>
      </c>
      <c r="P94" s="2082"/>
      <c r="Q94" s="2082"/>
      <c r="R94" s="2082"/>
      <c r="S94" s="2082"/>
      <c r="T94" s="2081"/>
      <c r="U94" s="2081"/>
      <c r="V94" s="2081"/>
      <c r="W94" s="2082" t="s">
        <v>2574</v>
      </c>
      <c r="X94" s="2082"/>
      <c r="Y94" s="2082"/>
      <c r="Z94" s="2082"/>
      <c r="AA94" s="2083"/>
      <c r="AB94" s="2083"/>
      <c r="AC94" s="2083"/>
      <c r="AD94" s="2083"/>
      <c r="AE94" s="2083"/>
      <c r="AF94" s="875" t="s">
        <v>17</v>
      </c>
      <c r="AG94" s="869"/>
    </row>
    <row r="95" spans="1:33" s="870" customFormat="1" ht="15.75" customHeight="1">
      <c r="A95" s="871"/>
      <c r="B95" s="872"/>
      <c r="C95" s="872"/>
      <c r="D95" s="872"/>
      <c r="E95" s="872"/>
      <c r="F95" s="872"/>
      <c r="G95" s="872"/>
      <c r="H95" s="872"/>
      <c r="I95" s="872"/>
      <c r="J95" s="872"/>
      <c r="K95" s="2070"/>
      <c r="L95" s="2070"/>
      <c r="M95" s="2070"/>
      <c r="N95" s="2070"/>
      <c r="O95" s="2070"/>
      <c r="P95" s="2070"/>
      <c r="Q95" s="2070"/>
      <c r="R95" s="2070"/>
      <c r="S95" s="2070"/>
      <c r="T95" s="2070"/>
      <c r="U95" s="2070"/>
      <c r="V95" s="2070"/>
      <c r="W95" s="2070"/>
      <c r="X95" s="2070"/>
      <c r="Y95" s="2070"/>
      <c r="Z95" s="2070"/>
      <c r="AA95" s="2070"/>
      <c r="AB95" s="2070"/>
      <c r="AC95" s="2070"/>
      <c r="AD95" s="2070"/>
      <c r="AE95" s="2070"/>
      <c r="AF95" s="2071"/>
      <c r="AG95" s="869"/>
    </row>
    <row r="96" spans="1:33" s="870" customFormat="1" ht="15.75" customHeight="1">
      <c r="A96" s="871" t="s">
        <v>2575</v>
      </c>
      <c r="B96" s="872"/>
      <c r="C96" s="872"/>
      <c r="D96" s="872"/>
      <c r="E96" s="872"/>
      <c r="F96" s="872"/>
      <c r="G96" s="872"/>
      <c r="H96" s="872"/>
      <c r="I96" s="872"/>
      <c r="J96" s="872"/>
      <c r="K96" s="2072"/>
      <c r="L96" s="2072"/>
      <c r="M96" s="2072"/>
      <c r="N96" s="877"/>
      <c r="O96" s="874"/>
      <c r="P96" s="874"/>
      <c r="Q96" s="874"/>
      <c r="R96" s="872"/>
      <c r="S96" s="872"/>
      <c r="T96" s="872"/>
      <c r="U96" s="872"/>
      <c r="V96" s="872"/>
      <c r="W96" s="872"/>
      <c r="X96" s="872"/>
      <c r="Y96" s="872"/>
      <c r="Z96" s="872"/>
      <c r="AA96" s="872"/>
      <c r="AB96" s="872"/>
      <c r="AC96" s="872"/>
      <c r="AD96" s="872"/>
      <c r="AE96" s="872"/>
      <c r="AF96" s="875"/>
      <c r="AG96" s="869"/>
    </row>
    <row r="97" spans="1:33" s="870" customFormat="1" ht="15.75" customHeight="1">
      <c r="A97" s="871" t="s">
        <v>2576</v>
      </c>
      <c r="B97" s="872"/>
      <c r="C97" s="872"/>
      <c r="D97" s="872"/>
      <c r="E97" s="872"/>
      <c r="F97" s="872"/>
      <c r="G97" s="872"/>
      <c r="H97" s="872"/>
      <c r="I97" s="872"/>
      <c r="J97" s="872"/>
      <c r="K97" s="2073"/>
      <c r="L97" s="2073"/>
      <c r="M97" s="2073"/>
      <c r="N97" s="2073"/>
      <c r="O97" s="2073"/>
      <c r="P97" s="2073"/>
      <c r="Q97" s="2073"/>
      <c r="R97" s="2073"/>
      <c r="S97" s="2073"/>
      <c r="T97" s="2073"/>
      <c r="U97" s="2073"/>
      <c r="V97" s="2073"/>
      <c r="W97" s="2073"/>
      <c r="X97" s="2073"/>
      <c r="Y97" s="2073"/>
      <c r="Z97" s="2073"/>
      <c r="AA97" s="2073"/>
      <c r="AB97" s="2073"/>
      <c r="AC97" s="2073"/>
      <c r="AD97" s="2073"/>
      <c r="AE97" s="2073"/>
      <c r="AF97" s="2074"/>
      <c r="AG97" s="869"/>
    </row>
    <row r="98" spans="1:33" s="870" customFormat="1" ht="15.75" customHeight="1">
      <c r="A98" s="871" t="s">
        <v>2577</v>
      </c>
      <c r="B98" s="872"/>
      <c r="C98" s="872"/>
      <c r="D98" s="872"/>
      <c r="E98" s="872"/>
      <c r="F98" s="872"/>
      <c r="G98" s="872"/>
      <c r="H98" s="872"/>
      <c r="I98" s="872"/>
      <c r="J98" s="872"/>
      <c r="K98" s="2075"/>
      <c r="L98" s="2075"/>
      <c r="M98" s="2075"/>
      <c r="N98" s="2075"/>
      <c r="O98" s="2075"/>
      <c r="P98" s="2075"/>
      <c r="Q98" s="2075"/>
      <c r="R98" s="2075"/>
      <c r="S98" s="2075"/>
      <c r="T98" s="2075"/>
      <c r="U98" s="2075"/>
      <c r="V98" s="2075"/>
      <c r="W98" s="2075"/>
      <c r="X98" s="2075"/>
      <c r="Y98" s="2075"/>
      <c r="Z98" s="2075"/>
      <c r="AA98" s="2075"/>
      <c r="AB98" s="2075"/>
      <c r="AC98" s="2075"/>
      <c r="AD98" s="2075"/>
      <c r="AE98" s="2075"/>
      <c r="AF98" s="2076"/>
      <c r="AG98" s="869"/>
    </row>
    <row r="99" spans="1:33" s="870" customFormat="1" ht="15.75" customHeight="1">
      <c r="A99" s="871" t="s">
        <v>2578</v>
      </c>
      <c r="B99" s="872"/>
      <c r="C99" s="872"/>
      <c r="D99" s="872"/>
      <c r="E99" s="872"/>
      <c r="F99" s="872"/>
      <c r="G99" s="872"/>
      <c r="H99" s="872"/>
      <c r="I99" s="872"/>
      <c r="J99" s="872"/>
      <c r="K99" s="2075"/>
      <c r="L99" s="2075"/>
      <c r="M99" s="2075"/>
      <c r="N99" s="2075"/>
      <c r="O99" s="2075"/>
      <c r="P99" s="2075"/>
      <c r="Q99" s="2075"/>
      <c r="R99" s="2075"/>
      <c r="S99" s="2075"/>
      <c r="T99" s="2075"/>
      <c r="U99" s="2075"/>
      <c r="V99" s="2075"/>
      <c r="W99" s="2075"/>
      <c r="X99" s="2075"/>
      <c r="Y99" s="2075"/>
      <c r="Z99" s="2075"/>
      <c r="AA99" s="2075"/>
      <c r="AB99" s="2075"/>
      <c r="AC99" s="2075"/>
      <c r="AD99" s="2075"/>
      <c r="AE99" s="2075"/>
      <c r="AF99" s="2076"/>
      <c r="AG99" s="869"/>
    </row>
    <row r="100" spans="1:33" s="870" customFormat="1" ht="15.75" customHeight="1" thickBot="1">
      <c r="A100" s="879" t="s">
        <v>2579</v>
      </c>
      <c r="B100" s="880"/>
      <c r="C100" s="880"/>
      <c r="D100" s="880"/>
      <c r="E100" s="880"/>
      <c r="F100" s="880"/>
      <c r="G100" s="880"/>
      <c r="H100" s="880"/>
      <c r="I100" s="880"/>
      <c r="J100" s="880"/>
      <c r="K100" s="2077"/>
      <c r="L100" s="2077"/>
      <c r="M100" s="2077"/>
      <c r="N100" s="2077"/>
      <c r="O100" s="2077"/>
      <c r="P100" s="2077"/>
      <c r="Q100" s="2077"/>
      <c r="R100" s="2077"/>
      <c r="S100" s="2077"/>
      <c r="T100" s="2077"/>
      <c r="U100" s="2077"/>
      <c r="V100" s="2077"/>
      <c r="W100" s="2077"/>
      <c r="X100" s="2077"/>
      <c r="Y100" s="2077"/>
      <c r="Z100" s="2077"/>
      <c r="AA100" s="2077"/>
      <c r="AB100" s="2077"/>
      <c r="AC100" s="2077"/>
      <c r="AD100" s="2077"/>
      <c r="AE100" s="2077"/>
      <c r="AF100" s="2078"/>
      <c r="AG100" s="869"/>
    </row>
    <row r="126" spans="1:32">
      <c r="A126" s="884" t="s">
        <v>2589</v>
      </c>
    </row>
    <row r="127" spans="1:32" ht="13.5">
      <c r="A127" s="334" t="s">
        <v>2590</v>
      </c>
      <c r="AA127" s="884" t="s">
        <v>3894</v>
      </c>
    </row>
    <row r="128" spans="1:32" ht="13.5">
      <c r="A128" s="334" t="s">
        <v>2592</v>
      </c>
      <c r="AA128" s="884" t="s">
        <v>2593</v>
      </c>
      <c r="AF128" s="884" t="s">
        <v>2594</v>
      </c>
    </row>
    <row r="129" spans="1:32" ht="13.5">
      <c r="A129" s="334" t="s">
        <v>2595</v>
      </c>
      <c r="AA129" s="884" t="s">
        <v>2596</v>
      </c>
      <c r="AF129" s="884" t="s">
        <v>2597</v>
      </c>
    </row>
    <row r="130" spans="1:32" ht="13.5">
      <c r="A130" s="334" t="s">
        <v>2598</v>
      </c>
      <c r="AA130" s="884" t="s">
        <v>2599</v>
      </c>
      <c r="AF130" s="884" t="s">
        <v>2600</v>
      </c>
    </row>
    <row r="131" spans="1:32" ht="13.5">
      <c r="A131" s="334" t="s">
        <v>2601</v>
      </c>
      <c r="AA131" s="884" t="s">
        <v>2602</v>
      </c>
      <c r="AF131" s="884" t="s">
        <v>2603</v>
      </c>
    </row>
    <row r="132" spans="1:32" ht="13.5">
      <c r="A132" s="334" t="s">
        <v>2604</v>
      </c>
      <c r="AA132" s="884" t="s">
        <v>2605</v>
      </c>
      <c r="AF132" s="884" t="s">
        <v>2606</v>
      </c>
    </row>
    <row r="133" spans="1:32" ht="13.5">
      <c r="A133" s="334" t="s">
        <v>2607</v>
      </c>
      <c r="AA133" s="884" t="s">
        <v>2608</v>
      </c>
      <c r="AF133" s="884" t="s">
        <v>2609</v>
      </c>
    </row>
    <row r="134" spans="1:32" ht="13.5">
      <c r="A134" s="334" t="s">
        <v>2610</v>
      </c>
      <c r="AA134" s="884" t="s">
        <v>2611</v>
      </c>
      <c r="AF134" s="884" t="s">
        <v>2612</v>
      </c>
    </row>
    <row r="135" spans="1:32" ht="13.5">
      <c r="A135" s="334" t="s">
        <v>2613</v>
      </c>
      <c r="AA135" s="884" t="s">
        <v>2614</v>
      </c>
      <c r="AF135" s="884" t="s">
        <v>2615</v>
      </c>
    </row>
    <row r="136" spans="1:32" ht="13.5">
      <c r="A136" s="334" t="s">
        <v>2616</v>
      </c>
      <c r="AA136" s="884" t="s">
        <v>2617</v>
      </c>
      <c r="AF136" s="884" t="s">
        <v>2618</v>
      </c>
    </row>
    <row r="137" spans="1:32" ht="13.5">
      <c r="A137" s="334" t="s">
        <v>2619</v>
      </c>
      <c r="AA137" s="884" t="s">
        <v>2620</v>
      </c>
      <c r="AF137" s="884" t="s">
        <v>2621</v>
      </c>
    </row>
    <row r="138" spans="1:32" ht="13.5">
      <c r="A138" s="334" t="s">
        <v>2622</v>
      </c>
      <c r="AA138" s="884" t="s">
        <v>2623</v>
      </c>
      <c r="AF138" s="884" t="s">
        <v>2624</v>
      </c>
    </row>
    <row r="139" spans="1:32" ht="13.5">
      <c r="A139" s="334" t="s">
        <v>2625</v>
      </c>
      <c r="AA139" s="884" t="s">
        <v>2626</v>
      </c>
      <c r="AF139" s="884" t="s">
        <v>2627</v>
      </c>
    </row>
    <row r="140" spans="1:32" ht="13.5">
      <c r="A140" s="334" t="s">
        <v>2628</v>
      </c>
      <c r="AA140" s="884" t="s">
        <v>2629</v>
      </c>
      <c r="AF140" s="884" t="s">
        <v>2630</v>
      </c>
    </row>
    <row r="141" spans="1:32" ht="13.5">
      <c r="A141" s="334" t="s">
        <v>2631</v>
      </c>
      <c r="AA141" s="884" t="s">
        <v>2632</v>
      </c>
      <c r="AF141" s="884" t="s">
        <v>2633</v>
      </c>
    </row>
    <row r="142" spans="1:32" ht="13.5">
      <c r="A142" s="334" t="s">
        <v>2634</v>
      </c>
      <c r="AA142" s="884" t="s">
        <v>2635</v>
      </c>
      <c r="AF142" s="884" t="s">
        <v>2636</v>
      </c>
    </row>
    <row r="143" spans="1:32" ht="13.5">
      <c r="A143" s="334" t="s">
        <v>2637</v>
      </c>
      <c r="AA143" s="884" t="s">
        <v>2638</v>
      </c>
      <c r="AF143" s="884" t="s">
        <v>2639</v>
      </c>
    </row>
    <row r="144" spans="1:32" ht="13.5">
      <c r="A144" s="334" t="s">
        <v>2640</v>
      </c>
      <c r="AA144" s="884" t="s">
        <v>2641</v>
      </c>
      <c r="AF144" s="884" t="s">
        <v>2642</v>
      </c>
    </row>
    <row r="145" spans="27:32">
      <c r="AA145" s="884" t="s">
        <v>2643</v>
      </c>
      <c r="AF145" s="884" t="s">
        <v>2644</v>
      </c>
    </row>
    <row r="146" spans="27:32">
      <c r="AA146" s="884" t="s">
        <v>2645</v>
      </c>
      <c r="AF146" s="884" t="s">
        <v>2646</v>
      </c>
    </row>
    <row r="147" spans="27:32">
      <c r="AA147" s="884" t="s">
        <v>2647</v>
      </c>
      <c r="AF147" s="884" t="s">
        <v>2648</v>
      </c>
    </row>
    <row r="148" spans="27:32">
      <c r="AA148" s="884" t="s">
        <v>2649</v>
      </c>
      <c r="AF148" s="884" t="s">
        <v>2650</v>
      </c>
    </row>
    <row r="149" spans="27:32">
      <c r="AA149" s="884" t="s">
        <v>2651</v>
      </c>
      <c r="AF149" s="884" t="s">
        <v>2652</v>
      </c>
    </row>
    <row r="150" spans="27:32">
      <c r="AA150" s="884" t="s">
        <v>2653</v>
      </c>
      <c r="AF150" s="884" t="s">
        <v>2654</v>
      </c>
    </row>
    <row r="151" spans="27:32">
      <c r="AA151" s="884" t="s">
        <v>2655</v>
      </c>
      <c r="AF151" s="884" t="s">
        <v>2656</v>
      </c>
    </row>
    <row r="152" spans="27:32">
      <c r="AA152" s="884" t="s">
        <v>2657</v>
      </c>
      <c r="AF152" s="884" t="s">
        <v>2658</v>
      </c>
    </row>
    <row r="153" spans="27:32">
      <c r="AA153" s="884" t="s">
        <v>2659</v>
      </c>
      <c r="AF153" s="884" t="s">
        <v>2660</v>
      </c>
    </row>
    <row r="154" spans="27:32">
      <c r="AA154" s="884" t="s">
        <v>2661</v>
      </c>
      <c r="AF154" s="884" t="s">
        <v>2662</v>
      </c>
    </row>
    <row r="155" spans="27:32">
      <c r="AA155" s="884" t="s">
        <v>2663</v>
      </c>
      <c r="AF155" s="884" t="s">
        <v>2664</v>
      </c>
    </row>
    <row r="156" spans="27:32">
      <c r="AA156" s="884" t="s">
        <v>2665</v>
      </c>
      <c r="AF156" s="884" t="s">
        <v>2666</v>
      </c>
    </row>
    <row r="157" spans="27:32">
      <c r="AA157" s="884" t="s">
        <v>2667</v>
      </c>
      <c r="AF157" s="884" t="s">
        <v>2668</v>
      </c>
    </row>
    <row r="158" spans="27:32">
      <c r="AA158" s="884" t="s">
        <v>2669</v>
      </c>
      <c r="AF158" s="884" t="s">
        <v>2670</v>
      </c>
    </row>
    <row r="159" spans="27:32">
      <c r="AA159" s="884" t="s">
        <v>2671</v>
      </c>
      <c r="AF159" s="884" t="s">
        <v>2672</v>
      </c>
    </row>
    <row r="160" spans="27:32">
      <c r="AA160" s="884" t="s">
        <v>2673</v>
      </c>
      <c r="AF160" s="884" t="s">
        <v>2674</v>
      </c>
    </row>
    <row r="161" spans="27:32">
      <c r="AA161" s="884" t="s">
        <v>2675</v>
      </c>
      <c r="AF161" s="884" t="s">
        <v>2676</v>
      </c>
    </row>
    <row r="162" spans="27:32">
      <c r="AA162" s="884" t="s">
        <v>2677</v>
      </c>
      <c r="AF162" s="884" t="s">
        <v>2678</v>
      </c>
    </row>
    <row r="163" spans="27:32">
      <c r="AA163" s="884" t="s">
        <v>2679</v>
      </c>
      <c r="AF163" s="884" t="s">
        <v>2680</v>
      </c>
    </row>
    <row r="164" spans="27:32">
      <c r="AA164" s="884" t="s">
        <v>2681</v>
      </c>
      <c r="AF164" s="884" t="s">
        <v>2682</v>
      </c>
    </row>
    <row r="165" spans="27:32">
      <c r="AA165" s="884" t="s">
        <v>2683</v>
      </c>
      <c r="AF165" s="884" t="s">
        <v>2684</v>
      </c>
    </row>
    <row r="166" spans="27:32">
      <c r="AA166" s="884" t="s">
        <v>2685</v>
      </c>
      <c r="AF166" s="884" t="s">
        <v>2686</v>
      </c>
    </row>
    <row r="167" spans="27:32">
      <c r="AA167" s="884" t="s">
        <v>2687</v>
      </c>
      <c r="AF167" s="884" t="s">
        <v>2688</v>
      </c>
    </row>
    <row r="168" spans="27:32">
      <c r="AA168" s="884" t="s">
        <v>2689</v>
      </c>
      <c r="AF168" s="884" t="s">
        <v>2690</v>
      </c>
    </row>
    <row r="169" spans="27:32">
      <c r="AA169" s="884" t="s">
        <v>2691</v>
      </c>
      <c r="AF169" s="884" t="s">
        <v>2692</v>
      </c>
    </row>
    <row r="170" spans="27:32">
      <c r="AA170" s="884" t="s">
        <v>2693</v>
      </c>
      <c r="AF170" s="884" t="s">
        <v>2694</v>
      </c>
    </row>
    <row r="171" spans="27:32">
      <c r="AA171" s="884" t="s">
        <v>2695</v>
      </c>
      <c r="AF171" s="884" t="s">
        <v>2696</v>
      </c>
    </row>
    <row r="172" spans="27:32">
      <c r="AA172" s="884" t="s">
        <v>2697</v>
      </c>
      <c r="AF172" s="884" t="s">
        <v>2698</v>
      </c>
    </row>
    <row r="173" spans="27:32">
      <c r="AA173" s="884" t="s">
        <v>2699</v>
      </c>
      <c r="AF173" s="884" t="s">
        <v>2700</v>
      </c>
    </row>
    <row r="174" spans="27:32">
      <c r="AA174" s="884" t="s">
        <v>2701</v>
      </c>
      <c r="AF174" s="884" t="s">
        <v>2702</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121" t="s">
        <v>3895</v>
      </c>
      <c r="B1" s="2121"/>
      <c r="C1" s="2121"/>
      <c r="D1" s="2121"/>
      <c r="E1" s="2121"/>
      <c r="F1" s="2121"/>
      <c r="G1" s="2121"/>
      <c r="H1" s="2121"/>
      <c r="I1" s="2121"/>
      <c r="J1" s="2122"/>
      <c r="K1" s="2122"/>
      <c r="L1" s="2122"/>
      <c r="M1" s="2122"/>
      <c r="N1" s="2122"/>
      <c r="O1" s="2122"/>
      <c r="P1" s="2122"/>
      <c r="Q1" s="2122"/>
      <c r="R1" s="2122"/>
      <c r="S1" s="2122"/>
      <c r="T1" s="2122"/>
      <c r="U1" s="2122"/>
      <c r="V1" s="2122"/>
      <c r="W1" s="2122"/>
      <c r="X1" s="2122"/>
      <c r="Y1" s="2122"/>
      <c r="Z1" s="2122"/>
      <c r="AA1" s="2122"/>
      <c r="AB1" s="2122"/>
      <c r="AC1" s="2122"/>
    </row>
    <row r="2" spans="1:36" ht="17.100000000000001" customHeight="1">
      <c r="A2" s="885"/>
      <c r="B2" s="885"/>
      <c r="C2" s="885"/>
      <c r="D2" s="885"/>
      <c r="E2" s="885"/>
      <c r="F2" s="885"/>
      <c r="G2" s="885"/>
      <c r="H2" s="885"/>
      <c r="I2" s="885"/>
      <c r="J2" s="886"/>
      <c r="K2" s="886"/>
      <c r="L2" s="886"/>
      <c r="M2" s="886"/>
      <c r="N2" s="886"/>
      <c r="O2" s="886"/>
      <c r="P2" s="886"/>
      <c r="Q2" s="886"/>
      <c r="R2" s="886"/>
      <c r="S2" s="886"/>
      <c r="T2" s="886"/>
      <c r="U2" s="886"/>
      <c r="V2" s="886"/>
      <c r="W2" s="886"/>
      <c r="X2" s="886"/>
      <c r="Y2" s="886"/>
      <c r="Z2" s="886"/>
      <c r="AA2" s="886"/>
      <c r="AB2" s="886"/>
      <c r="AC2" s="886"/>
    </row>
    <row r="3" spans="1:36" ht="17.100000000000001" customHeight="1">
      <c r="A3" s="885"/>
      <c r="B3" s="885"/>
      <c r="C3" s="885"/>
      <c r="D3" s="885"/>
      <c r="E3" s="885"/>
      <c r="F3" s="885"/>
      <c r="G3" s="885"/>
      <c r="H3" s="885"/>
      <c r="I3" s="885"/>
      <c r="J3" s="886"/>
      <c r="K3" s="886"/>
      <c r="L3" s="886"/>
      <c r="M3" s="886"/>
      <c r="N3" s="886"/>
      <c r="O3" s="886"/>
      <c r="P3" s="886"/>
      <c r="Q3" s="886"/>
      <c r="R3" s="886"/>
      <c r="S3" s="886"/>
      <c r="T3" s="886"/>
      <c r="U3" s="886"/>
      <c r="V3" s="886"/>
      <c r="W3" s="886"/>
      <c r="X3" s="886"/>
      <c r="Y3" s="886"/>
      <c r="Z3" s="886"/>
      <c r="AA3" s="886"/>
      <c r="AB3" s="886"/>
      <c r="AC3" s="886"/>
    </row>
    <row r="4" spans="1:36" ht="17.100000000000001" customHeight="1">
      <c r="A4" s="887"/>
      <c r="B4" s="887"/>
      <c r="C4" s="887"/>
      <c r="D4" s="887"/>
      <c r="E4" s="887"/>
      <c r="F4" s="887"/>
      <c r="G4" s="887"/>
      <c r="H4" s="887"/>
      <c r="I4" s="887"/>
      <c r="J4" s="888"/>
      <c r="K4" s="888"/>
      <c r="L4" s="888"/>
      <c r="M4" s="888"/>
      <c r="N4" s="888"/>
      <c r="O4" s="888"/>
      <c r="P4" s="888"/>
      <c r="Q4" s="888"/>
      <c r="R4" s="888"/>
      <c r="S4" s="888"/>
      <c r="T4" s="888"/>
      <c r="U4" s="888"/>
      <c r="V4" s="888"/>
      <c r="W4" s="888"/>
      <c r="X4" s="888"/>
      <c r="Y4" s="888"/>
      <c r="Z4" s="888"/>
      <c r="AA4" s="888"/>
      <c r="AB4" s="888"/>
      <c r="AC4" s="888"/>
    </row>
    <row r="5" spans="1:36" ht="33.950000000000003" customHeight="1">
      <c r="A5" s="2123" t="s">
        <v>3896</v>
      </c>
      <c r="B5" s="2123"/>
      <c r="C5" s="2123"/>
      <c r="D5" s="2123"/>
      <c r="E5" s="2123"/>
      <c r="F5" s="2123"/>
      <c r="G5" s="2123"/>
      <c r="H5" s="2123"/>
      <c r="I5" s="2123"/>
      <c r="J5" s="2124"/>
      <c r="K5" s="2124"/>
      <c r="L5" s="2124"/>
      <c r="M5" s="2124"/>
      <c r="N5" s="2124"/>
      <c r="O5" s="2124"/>
      <c r="P5" s="2124"/>
      <c r="Q5" s="2124"/>
      <c r="R5" s="2124"/>
      <c r="S5" s="2124"/>
      <c r="T5" s="2124"/>
      <c r="U5" s="2124"/>
      <c r="V5" s="2124"/>
      <c r="W5" s="2124"/>
      <c r="X5" s="2124"/>
      <c r="Y5" s="2124"/>
      <c r="Z5" s="2124"/>
      <c r="AA5" s="2124"/>
      <c r="AB5" s="2124"/>
      <c r="AC5" s="2124"/>
    </row>
    <row r="6" spans="1:36" ht="17.100000000000001" customHeight="1">
      <c r="A6" s="889"/>
      <c r="B6" s="889"/>
      <c r="C6" s="889"/>
      <c r="D6" s="889"/>
      <c r="E6" s="889"/>
      <c r="F6" s="889"/>
      <c r="G6" s="889"/>
      <c r="H6" s="889"/>
      <c r="I6" s="889"/>
      <c r="J6" s="888"/>
      <c r="K6" s="888"/>
      <c r="L6" s="888"/>
      <c r="M6" s="888"/>
      <c r="N6" s="888"/>
      <c r="O6" s="888"/>
      <c r="P6" s="888"/>
      <c r="Q6" s="888"/>
      <c r="R6" s="888"/>
      <c r="S6" s="888"/>
      <c r="T6" s="888"/>
      <c r="U6" s="888"/>
      <c r="V6" s="888"/>
      <c r="W6" s="888"/>
      <c r="X6" s="888"/>
      <c r="Y6" s="888"/>
      <c r="Z6" s="888"/>
      <c r="AA6" s="888"/>
      <c r="AB6" s="888"/>
      <c r="AC6" s="888"/>
    </row>
    <row r="7" spans="1:36" ht="17.100000000000001" customHeight="1">
      <c r="A7" s="889"/>
      <c r="B7" s="889"/>
      <c r="C7" s="889"/>
      <c r="D7" s="889"/>
      <c r="E7" s="889"/>
      <c r="F7" s="889"/>
      <c r="G7" s="889"/>
      <c r="H7" s="889"/>
      <c r="I7" s="889"/>
      <c r="J7" s="888"/>
      <c r="K7" s="888"/>
      <c r="L7" s="888"/>
      <c r="M7" s="888"/>
      <c r="N7" s="888"/>
      <c r="O7" s="888"/>
      <c r="P7" s="888"/>
      <c r="Q7" s="888"/>
      <c r="R7" s="888"/>
      <c r="S7" s="888"/>
      <c r="T7" s="888"/>
      <c r="U7" s="888"/>
      <c r="V7" s="888"/>
      <c r="W7" s="888"/>
      <c r="X7" s="888"/>
      <c r="Y7" s="888"/>
      <c r="Z7" s="888"/>
      <c r="AA7" s="888"/>
      <c r="AB7" s="888"/>
      <c r="AC7" s="888"/>
      <c r="AJ7" s="890"/>
    </row>
    <row r="8" spans="1:36" ht="17.100000000000001" customHeight="1">
      <c r="A8" s="2082" t="s">
        <v>2710</v>
      </c>
      <c r="B8" s="2082"/>
      <c r="C8" s="2082"/>
      <c r="D8" s="2082"/>
      <c r="E8" s="2082"/>
      <c r="F8" s="2082"/>
      <c r="G8" s="2082"/>
      <c r="H8" s="2082"/>
      <c r="I8" s="2082"/>
      <c r="J8" s="2120"/>
      <c r="K8" s="2120"/>
      <c r="L8" s="2120"/>
      <c r="M8" s="2120"/>
      <c r="N8" s="2120"/>
      <c r="O8" s="2120"/>
      <c r="P8" s="2120"/>
      <c r="Q8" s="2120"/>
      <c r="R8" s="2120"/>
      <c r="S8" s="2120"/>
      <c r="T8" s="2120"/>
      <c r="U8" s="2120"/>
      <c r="V8" s="2120"/>
      <c r="W8" s="2120"/>
      <c r="X8" s="2120"/>
      <c r="Y8" s="2120"/>
      <c r="Z8" s="2120"/>
      <c r="AA8" s="2120"/>
      <c r="AB8" s="2120"/>
      <c r="AC8" s="2120"/>
    </row>
    <row r="9" spans="1:36" ht="17.100000000000001" customHeight="1">
      <c r="A9" s="887"/>
      <c r="B9" s="887"/>
      <c r="C9" s="887"/>
      <c r="D9" s="887"/>
      <c r="E9" s="887"/>
      <c r="F9" s="887"/>
      <c r="G9" s="887"/>
      <c r="H9" s="887"/>
      <c r="I9" s="887"/>
      <c r="J9" s="888"/>
      <c r="K9" s="888"/>
      <c r="L9" s="888"/>
      <c r="M9" s="888"/>
      <c r="N9" s="888"/>
      <c r="O9" s="888"/>
      <c r="P9" s="888"/>
      <c r="Q9" s="888"/>
      <c r="R9" s="888"/>
      <c r="S9" s="888"/>
      <c r="T9" s="888"/>
      <c r="U9" s="888"/>
      <c r="V9" s="888"/>
      <c r="W9" s="888"/>
      <c r="X9" s="888"/>
      <c r="Y9" s="888"/>
      <c r="Z9" s="888"/>
      <c r="AA9" s="888"/>
      <c r="AB9" s="888"/>
      <c r="AC9" s="888"/>
    </row>
    <row r="10" spans="1:36" ht="17.100000000000001" customHeight="1">
      <c r="A10" s="887"/>
      <c r="B10" s="887"/>
      <c r="C10" s="887"/>
      <c r="D10" s="887"/>
      <c r="E10" s="887"/>
      <c r="F10" s="887"/>
      <c r="G10" s="887"/>
      <c r="H10" s="887"/>
      <c r="I10" s="887"/>
      <c r="J10" s="888"/>
      <c r="K10" s="888"/>
      <c r="L10" s="888"/>
      <c r="M10" s="888"/>
      <c r="N10" s="888"/>
      <c r="O10" s="888"/>
      <c r="P10" s="888"/>
      <c r="Q10" s="888"/>
      <c r="R10" s="888"/>
      <c r="S10" s="888"/>
      <c r="T10" s="888"/>
      <c r="U10" s="888"/>
      <c r="V10" s="888"/>
      <c r="W10" s="888"/>
      <c r="X10" s="888"/>
      <c r="Y10" s="888"/>
      <c r="Z10" s="888"/>
      <c r="AA10" s="888"/>
      <c r="AB10" s="888"/>
      <c r="AC10" s="888"/>
    </row>
    <row r="11" spans="1:36" ht="17.100000000000001" customHeight="1">
      <c r="A11" s="2125" t="s">
        <v>3897</v>
      </c>
      <c r="B11" s="2125"/>
      <c r="C11" s="2125"/>
      <c r="D11" s="2125"/>
      <c r="E11" s="2125"/>
      <c r="F11" s="2125"/>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row>
    <row r="12" spans="1:36" ht="17.100000000000001" customHeight="1">
      <c r="A12" s="2125"/>
      <c r="B12" s="2125"/>
      <c r="C12" s="2125"/>
      <c r="D12" s="2125"/>
      <c r="E12" s="2125"/>
      <c r="F12" s="2125"/>
      <c r="G12" s="2125"/>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row>
    <row r="13" spans="1:36" ht="17.100000000000001" customHeight="1">
      <c r="A13" s="2125"/>
      <c r="B13" s="2125"/>
      <c r="C13" s="2125"/>
      <c r="D13" s="2125"/>
      <c r="E13" s="2125"/>
      <c r="F13" s="2125"/>
      <c r="G13" s="2125"/>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row>
    <row r="14" spans="1:36" ht="17.100000000000001" customHeight="1">
      <c r="A14" s="888"/>
      <c r="B14" s="888"/>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row>
    <row r="15" spans="1:36" ht="17.100000000000001" customHeight="1">
      <c r="A15" s="2101" t="s">
        <v>4546</v>
      </c>
      <c r="B15" s="2119"/>
      <c r="C15" s="2119"/>
      <c r="D15" s="2119"/>
      <c r="E15" s="2119"/>
      <c r="F15" s="2119"/>
      <c r="G15" s="2119"/>
      <c r="H15" s="2119"/>
      <c r="I15" s="2119"/>
      <c r="J15" s="2120"/>
      <c r="K15" s="2120"/>
      <c r="L15" s="2120"/>
      <c r="M15" s="2120"/>
      <c r="N15" s="2120"/>
      <c r="O15" s="2120"/>
      <c r="P15" s="2120"/>
      <c r="Q15" s="2120"/>
      <c r="R15" s="2120"/>
      <c r="S15" s="2120"/>
      <c r="T15" s="2120"/>
      <c r="U15" s="2120"/>
      <c r="V15" s="2120"/>
      <c r="W15" s="2120"/>
      <c r="X15" s="2120"/>
      <c r="Y15" s="2120"/>
      <c r="Z15" s="2120"/>
      <c r="AA15" s="2120"/>
      <c r="AB15" s="2120"/>
      <c r="AC15" s="2120"/>
    </row>
    <row r="16" spans="1:36" ht="17.100000000000001" customHeight="1">
      <c r="A16" s="2101" t="s">
        <v>4545</v>
      </c>
      <c r="B16" s="2119"/>
      <c r="C16" s="2119"/>
      <c r="D16" s="2119"/>
      <c r="E16" s="2119"/>
      <c r="F16" s="2119"/>
      <c r="G16" s="2119"/>
      <c r="H16" s="2119"/>
      <c r="I16" s="2119"/>
      <c r="J16" s="2120"/>
      <c r="K16" s="2120"/>
      <c r="L16" s="2120"/>
      <c r="M16" s="2120"/>
      <c r="N16" s="2120"/>
      <c r="O16" s="2120"/>
      <c r="P16" s="2120"/>
      <c r="Q16" s="2120"/>
      <c r="R16" s="2120"/>
      <c r="S16" s="2120"/>
      <c r="T16" s="2120"/>
      <c r="U16" s="2120"/>
      <c r="V16" s="2120"/>
      <c r="W16" s="2120"/>
      <c r="X16" s="2120"/>
      <c r="Y16" s="2120"/>
      <c r="Z16" s="2120"/>
      <c r="AA16" s="2120"/>
      <c r="AB16" s="2120"/>
      <c r="AC16" s="2120"/>
    </row>
    <row r="17" spans="1:33" ht="17.100000000000001" customHeight="1" thickBot="1">
      <c r="A17" s="887"/>
      <c r="B17" s="887"/>
      <c r="C17" s="887"/>
      <c r="D17" s="887"/>
      <c r="E17" s="887"/>
      <c r="F17" s="887"/>
      <c r="G17" s="887"/>
      <c r="H17" s="887"/>
      <c r="I17" s="887"/>
      <c r="J17" s="888"/>
      <c r="K17" s="888"/>
      <c r="L17" s="888"/>
      <c r="M17" s="888"/>
      <c r="N17" s="888"/>
      <c r="O17" s="888"/>
      <c r="P17" s="888"/>
      <c r="Q17" s="888"/>
      <c r="R17" s="888"/>
      <c r="S17" s="888"/>
      <c r="T17" s="888"/>
      <c r="U17" s="888"/>
      <c r="V17" s="888"/>
      <c r="W17" s="888"/>
      <c r="X17" s="888"/>
      <c r="Y17" s="888"/>
      <c r="Z17" s="888"/>
      <c r="AA17" s="888"/>
      <c r="AB17" s="888"/>
      <c r="AC17" s="888"/>
    </row>
    <row r="18" spans="1:33" ht="17.100000000000001" customHeight="1" thickBot="1">
      <c r="A18" s="872"/>
      <c r="B18" s="872"/>
      <c r="C18" s="872"/>
      <c r="D18" s="872"/>
      <c r="E18" s="872"/>
      <c r="F18" s="872"/>
      <c r="G18" s="872"/>
      <c r="H18" s="872"/>
      <c r="I18" s="872"/>
      <c r="J18" s="872"/>
      <c r="K18" s="872"/>
      <c r="L18" s="872"/>
      <c r="M18" s="872"/>
      <c r="N18" s="872"/>
      <c r="O18" s="872"/>
      <c r="P18" s="872"/>
      <c r="Q18" s="872"/>
      <c r="R18" s="872"/>
      <c r="S18" s="872"/>
      <c r="T18" s="872"/>
      <c r="U18" s="874"/>
      <c r="V18" s="2082" t="s">
        <v>2712</v>
      </c>
      <c r="W18" s="2082"/>
      <c r="X18" s="892" t="str">
        <f>IF(AE18="","",(YEAR(AE18)-2018))</f>
        <v/>
      </c>
      <c r="Y18" s="874" t="s">
        <v>5</v>
      </c>
      <c r="Z18" s="892" t="str">
        <f>IF(AE18="","",MONTH(AE18))</f>
        <v/>
      </c>
      <c r="AA18" s="874" t="s">
        <v>2713</v>
      </c>
      <c r="AB18" s="892" t="str">
        <f>IF(AE18="","",DAY(AE18))</f>
        <v/>
      </c>
      <c r="AC18" s="874" t="s">
        <v>2714</v>
      </c>
      <c r="AE18" s="2116"/>
      <c r="AF18" s="2117"/>
      <c r="AG18" s="893"/>
    </row>
    <row r="19" spans="1:33" ht="17.100000000000001" customHeight="1">
      <c r="A19" s="887"/>
      <c r="B19" s="887"/>
      <c r="C19" s="887"/>
      <c r="D19" s="887"/>
      <c r="E19" s="887"/>
      <c r="F19" s="887"/>
      <c r="G19" s="887"/>
      <c r="H19" s="887"/>
      <c r="I19" s="887"/>
      <c r="J19" s="888"/>
      <c r="K19" s="888"/>
      <c r="L19" s="888"/>
      <c r="M19" s="2082" t="s">
        <v>2715</v>
      </c>
      <c r="N19" s="2082"/>
      <c r="O19" s="2082"/>
      <c r="P19" s="894"/>
      <c r="Q19" s="2112" t="str">
        <f>IF(第一面!T19="","",第一面!T19)</f>
        <v/>
      </c>
      <c r="R19" s="2112"/>
      <c r="S19" s="2112"/>
      <c r="T19" s="2112"/>
      <c r="U19" s="2112"/>
      <c r="V19" s="2112"/>
      <c r="W19" s="2112"/>
      <c r="X19" s="2112"/>
      <c r="Y19" s="2112"/>
      <c r="Z19" s="2112"/>
      <c r="AA19" s="2112"/>
      <c r="AB19" s="2112"/>
      <c r="AC19" s="888"/>
    </row>
    <row r="20" spans="1:33" ht="16.5" customHeight="1">
      <c r="A20" s="881"/>
      <c r="B20" s="881"/>
      <c r="C20" s="881"/>
      <c r="D20" s="881"/>
      <c r="E20" s="881"/>
      <c r="F20" s="881"/>
      <c r="G20" s="881"/>
      <c r="H20" s="881"/>
      <c r="I20" s="881"/>
      <c r="J20" s="872"/>
      <c r="K20" s="872"/>
      <c r="L20" s="872"/>
      <c r="M20" s="888"/>
      <c r="N20" s="888"/>
      <c r="O20" s="888"/>
      <c r="P20" s="894"/>
      <c r="Q20" s="2112" t="str">
        <f>IF(第一面!T20="","",第一面!T20)</f>
        <v/>
      </c>
      <c r="R20" s="2112"/>
      <c r="S20" s="2112"/>
      <c r="T20" s="2112"/>
      <c r="U20" s="2112"/>
      <c r="V20" s="2112"/>
      <c r="W20" s="2112"/>
      <c r="X20" s="2112"/>
      <c r="Y20" s="2112"/>
      <c r="Z20" s="2112"/>
      <c r="AA20" s="2112"/>
      <c r="AB20" s="2112"/>
      <c r="AC20" s="874"/>
    </row>
    <row r="21" spans="1:33" ht="5.0999999999999996" customHeight="1">
      <c r="A21" s="881"/>
      <c r="B21" s="881"/>
      <c r="C21" s="881"/>
      <c r="D21" s="881"/>
      <c r="E21" s="881"/>
      <c r="F21" s="881"/>
      <c r="G21" s="881"/>
      <c r="H21" s="881"/>
      <c r="I21" s="881"/>
      <c r="J21" s="872"/>
      <c r="K21" s="872"/>
      <c r="L21" s="872"/>
      <c r="M21" s="888"/>
      <c r="N21" s="888"/>
      <c r="O21" s="888"/>
      <c r="P21" s="894"/>
      <c r="Q21" s="895"/>
      <c r="R21" s="895"/>
      <c r="S21" s="895"/>
      <c r="T21" s="895"/>
      <c r="U21" s="895"/>
      <c r="V21" s="895"/>
      <c r="W21" s="895"/>
      <c r="X21" s="895"/>
      <c r="Y21" s="895"/>
      <c r="Z21" s="895"/>
      <c r="AA21" s="895"/>
      <c r="AB21" s="895"/>
      <c r="AC21" s="874"/>
    </row>
    <row r="22" spans="1:33" ht="16.5" customHeight="1">
      <c r="A22" s="887"/>
      <c r="B22" s="887"/>
      <c r="C22" s="887"/>
      <c r="D22" s="887"/>
      <c r="E22" s="887"/>
      <c r="F22" s="887"/>
      <c r="G22" s="887"/>
      <c r="H22" s="887"/>
      <c r="I22" s="887"/>
      <c r="J22" s="888"/>
      <c r="K22" s="888"/>
      <c r="L22" s="888"/>
      <c r="M22" s="888"/>
      <c r="N22" s="888"/>
      <c r="O22" s="888"/>
      <c r="P22" s="888"/>
      <c r="Q22" s="2118" t="str">
        <f>IF(第一面!T22="","",第一面!T22)</f>
        <v/>
      </c>
      <c r="R22" s="2118"/>
      <c r="S22" s="2118"/>
      <c r="T22" s="2118"/>
      <c r="U22" s="2118"/>
      <c r="V22" s="2118"/>
      <c r="W22" s="2118"/>
      <c r="X22" s="2118"/>
      <c r="Y22" s="2118"/>
      <c r="Z22" s="2118"/>
      <c r="AA22" s="2118"/>
      <c r="AB22" s="2118"/>
      <c r="AC22" s="888"/>
    </row>
    <row r="23" spans="1:33" ht="16.5" customHeight="1">
      <c r="A23" s="888"/>
      <c r="B23" s="888"/>
      <c r="C23" s="888"/>
      <c r="D23" s="888"/>
      <c r="E23" s="888"/>
      <c r="F23" s="888"/>
      <c r="G23" s="888"/>
      <c r="H23" s="888"/>
      <c r="I23" s="888"/>
      <c r="J23" s="888"/>
      <c r="K23" s="888"/>
      <c r="L23" s="888"/>
      <c r="M23" s="888"/>
      <c r="N23" s="888"/>
      <c r="O23" s="888"/>
      <c r="P23" s="888"/>
      <c r="Q23" s="2118" t="str">
        <f>IF(第一面!T23="","",第一面!T23)</f>
        <v/>
      </c>
      <c r="R23" s="2118"/>
      <c r="S23" s="2118"/>
      <c r="T23" s="2118"/>
      <c r="U23" s="2118"/>
      <c r="V23" s="2118"/>
      <c r="W23" s="2118"/>
      <c r="X23" s="2118"/>
      <c r="Y23" s="2118"/>
      <c r="Z23" s="2118"/>
      <c r="AA23" s="2118"/>
      <c r="AB23" s="2118"/>
      <c r="AC23" s="888" t="str">
        <f>IF(Q22&lt;&gt;"","印","")</f>
        <v/>
      </c>
    </row>
    <row r="24" spans="1:33" ht="16.5" customHeight="1">
      <c r="A24" s="896"/>
      <c r="B24" s="896"/>
      <c r="C24" s="896"/>
      <c r="D24" s="896"/>
      <c r="E24" s="896"/>
      <c r="F24" s="896"/>
      <c r="G24" s="896"/>
      <c r="H24" s="896"/>
      <c r="I24" s="896"/>
      <c r="J24" s="896"/>
      <c r="K24" s="896"/>
      <c r="L24" s="896"/>
      <c r="M24" s="896"/>
      <c r="N24" s="896"/>
      <c r="O24" s="896"/>
      <c r="P24" s="896"/>
      <c r="Q24" s="896"/>
      <c r="R24" s="896"/>
      <c r="S24" s="896"/>
      <c r="T24" s="896"/>
      <c r="U24" s="896"/>
      <c r="V24" s="896"/>
      <c r="W24" s="896"/>
      <c r="X24" s="896"/>
      <c r="Y24" s="896"/>
      <c r="Z24" s="896"/>
      <c r="AA24" s="896"/>
      <c r="AB24" s="896"/>
      <c r="AC24" s="896"/>
    </row>
    <row r="25" spans="1:33" ht="16.5" customHeight="1">
      <c r="A25" s="888"/>
      <c r="B25" s="888"/>
      <c r="C25" s="888"/>
      <c r="D25" s="888" t="s">
        <v>3898</v>
      </c>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row>
    <row r="26" spans="1:33" ht="16.5" customHeight="1">
      <c r="A26" s="888"/>
      <c r="B26" s="888"/>
      <c r="C26" s="888"/>
      <c r="D26" s="888"/>
      <c r="E26" s="888"/>
      <c r="F26" s="888"/>
      <c r="G26" s="888"/>
      <c r="H26" s="888"/>
      <c r="I26" s="888"/>
      <c r="J26" s="888"/>
      <c r="K26" s="888"/>
      <c r="L26" s="888"/>
      <c r="M26" s="888"/>
      <c r="N26" s="888"/>
      <c r="O26" s="888"/>
      <c r="P26" s="888"/>
      <c r="Q26" s="888"/>
      <c r="R26" s="888"/>
      <c r="S26" s="888"/>
      <c r="T26" s="888"/>
      <c r="U26" s="888"/>
      <c r="V26" s="888"/>
      <c r="W26" s="888"/>
      <c r="X26" s="888"/>
      <c r="Y26" s="888"/>
      <c r="Z26" s="888"/>
      <c r="AA26" s="888"/>
      <c r="AB26" s="888"/>
      <c r="AC26" s="888"/>
    </row>
    <row r="27" spans="1:33" ht="17.100000000000001" customHeight="1">
      <c r="A27" s="888"/>
      <c r="B27" s="888"/>
      <c r="C27" s="888"/>
      <c r="D27" s="888"/>
      <c r="E27" s="888"/>
      <c r="F27" s="888"/>
      <c r="G27" s="888"/>
      <c r="H27" s="888"/>
      <c r="I27" s="888"/>
      <c r="J27" s="888"/>
      <c r="K27" s="2087" t="s">
        <v>3899</v>
      </c>
      <c r="L27" s="2087"/>
      <c r="M27" s="2087"/>
      <c r="N27" s="2087"/>
      <c r="O27" s="2087"/>
      <c r="P27" s="894"/>
      <c r="Q27" s="2112" t="str">
        <f>共通第二面!K63</f>
        <v/>
      </c>
      <c r="R27" s="2112"/>
      <c r="S27" s="2112"/>
      <c r="T27" s="2112"/>
      <c r="U27" s="2112"/>
      <c r="V27" s="2112"/>
      <c r="W27" s="2112"/>
      <c r="X27" s="2112"/>
      <c r="Y27" s="2112"/>
      <c r="Z27" s="2112"/>
      <c r="AA27" s="2112"/>
      <c r="AB27" s="2112"/>
      <c r="AC27" s="2112"/>
    </row>
    <row r="28" spans="1:33" ht="17.100000000000001" customHeight="1">
      <c r="A28" s="881"/>
      <c r="B28" s="881"/>
      <c r="C28" s="881"/>
      <c r="D28" s="881"/>
      <c r="E28" s="881"/>
      <c r="F28" s="881"/>
      <c r="G28" s="881"/>
      <c r="H28" s="881"/>
      <c r="I28" s="881"/>
      <c r="J28" s="872"/>
      <c r="K28" s="872"/>
      <c r="L28" s="872"/>
      <c r="M28" s="888"/>
      <c r="N28" s="888"/>
      <c r="O28" s="888"/>
      <c r="P28" s="894"/>
      <c r="Q28" s="2112" t="str">
        <f>共通第二面!K61</f>
        <v/>
      </c>
      <c r="R28" s="2112"/>
      <c r="S28" s="2112"/>
      <c r="T28" s="2112"/>
      <c r="U28" s="2112"/>
      <c r="V28" s="2112"/>
      <c r="W28" s="2112"/>
      <c r="X28" s="2112"/>
      <c r="Y28" s="2112"/>
      <c r="Z28" s="2112"/>
      <c r="AA28" s="2112"/>
      <c r="AB28" s="2112"/>
      <c r="AC28" s="2112"/>
    </row>
    <row r="29" spans="1:33" ht="17.100000000000001" customHeight="1">
      <c r="A29" s="897"/>
      <c r="B29" s="897"/>
      <c r="C29" s="897"/>
      <c r="D29" s="897"/>
      <c r="E29" s="897"/>
      <c r="F29" s="897"/>
      <c r="G29" s="897"/>
      <c r="H29" s="897"/>
      <c r="I29" s="897"/>
      <c r="J29" s="896"/>
      <c r="K29" s="896"/>
      <c r="L29" s="896"/>
      <c r="M29" s="896"/>
      <c r="N29" s="896"/>
      <c r="O29" s="896"/>
      <c r="P29" s="896"/>
      <c r="Q29" s="896"/>
      <c r="R29" s="896"/>
      <c r="S29" s="896"/>
      <c r="T29" s="896"/>
      <c r="U29" s="896"/>
      <c r="V29" s="896"/>
      <c r="W29" s="896"/>
      <c r="X29" s="896"/>
      <c r="Y29" s="896"/>
      <c r="Z29" s="896"/>
      <c r="AA29" s="896"/>
      <c r="AB29" s="896"/>
      <c r="AC29" s="896"/>
    </row>
    <row r="30" spans="1:33" ht="17.100000000000001" customHeight="1">
      <c r="A30" s="887"/>
      <c r="B30" s="898" t="s">
        <v>3900</v>
      </c>
      <c r="C30" s="887"/>
      <c r="D30" s="887"/>
      <c r="E30" s="887"/>
      <c r="F30" s="887"/>
      <c r="G30" s="887"/>
      <c r="H30" s="887"/>
      <c r="I30" s="887"/>
      <c r="J30" s="888"/>
      <c r="K30" s="888"/>
      <c r="L30" s="888"/>
      <c r="M30" s="888"/>
      <c r="N30" s="888"/>
      <c r="O30" s="888"/>
      <c r="P30" s="888"/>
      <c r="Q30" s="888"/>
      <c r="R30" s="888"/>
      <c r="S30" s="888"/>
      <c r="T30" s="888"/>
      <c r="U30" s="888"/>
      <c r="V30" s="888"/>
      <c r="W30" s="888"/>
      <c r="X30" s="888"/>
      <c r="Y30" s="888"/>
      <c r="Z30" s="888"/>
      <c r="AA30" s="888"/>
      <c r="AB30" s="888"/>
      <c r="AC30" s="888"/>
    </row>
    <row r="31" spans="1:33" ht="17.100000000000001" customHeight="1">
      <c r="A31" s="887"/>
      <c r="B31" s="887"/>
      <c r="C31" s="887"/>
      <c r="D31" s="874" t="s">
        <v>3901</v>
      </c>
      <c r="E31" s="898" t="s">
        <v>3902</v>
      </c>
      <c r="F31" s="891"/>
      <c r="G31" s="887"/>
      <c r="H31" s="887"/>
      <c r="I31" s="887"/>
      <c r="J31" s="888"/>
      <c r="K31" s="888"/>
      <c r="L31" s="898" t="s">
        <v>3800</v>
      </c>
      <c r="M31" s="898" t="s">
        <v>3903</v>
      </c>
      <c r="N31" s="898"/>
      <c r="O31" s="898"/>
      <c r="P31" s="898"/>
      <c r="Q31" s="898"/>
      <c r="R31" s="898"/>
      <c r="S31" s="898"/>
      <c r="T31" s="898"/>
      <c r="U31" s="898" t="s">
        <v>3800</v>
      </c>
      <c r="V31" s="898" t="s">
        <v>3904</v>
      </c>
      <c r="W31" s="898"/>
      <c r="X31" s="898"/>
      <c r="Y31" s="898"/>
      <c r="Z31" s="898"/>
      <c r="AA31" s="898"/>
      <c r="AB31" s="888"/>
      <c r="AC31" s="888"/>
    </row>
    <row r="32" spans="1:33" ht="17.100000000000001" customHeight="1">
      <c r="A32" s="887"/>
      <c r="B32" s="887"/>
      <c r="C32" s="887"/>
      <c r="D32" s="874" t="s">
        <v>3800</v>
      </c>
      <c r="E32" s="898" t="s">
        <v>3905</v>
      </c>
      <c r="F32" s="891"/>
      <c r="G32" s="887"/>
      <c r="H32" s="887"/>
      <c r="I32" s="887"/>
      <c r="J32" s="888"/>
      <c r="K32" s="888"/>
      <c r="L32" s="898" t="s">
        <v>3800</v>
      </c>
      <c r="M32" s="898" t="s">
        <v>3906</v>
      </c>
      <c r="N32" s="898"/>
      <c r="O32" s="898"/>
      <c r="P32" s="898"/>
      <c r="Q32" s="898"/>
      <c r="R32" s="898"/>
      <c r="S32" s="898"/>
      <c r="T32" s="898"/>
      <c r="U32" s="898" t="s">
        <v>3800</v>
      </c>
      <c r="V32" s="898" t="s">
        <v>3907</v>
      </c>
      <c r="W32" s="898"/>
      <c r="X32" s="898"/>
      <c r="Y32" s="898"/>
      <c r="Z32" s="898"/>
      <c r="AA32" s="898"/>
      <c r="AB32" s="898"/>
      <c r="AC32" s="888"/>
    </row>
    <row r="33" spans="1:29" ht="17.100000000000001" customHeight="1">
      <c r="A33" s="887"/>
      <c r="B33" s="887"/>
      <c r="C33" s="887"/>
      <c r="D33" s="887"/>
      <c r="E33" s="887"/>
      <c r="F33" s="887"/>
      <c r="G33" s="887"/>
      <c r="H33" s="887"/>
      <c r="I33" s="887"/>
      <c r="J33" s="888"/>
      <c r="K33" s="888"/>
      <c r="L33" s="888"/>
      <c r="M33" s="888"/>
      <c r="N33" s="888"/>
      <c r="O33" s="888"/>
      <c r="P33" s="888"/>
      <c r="Q33" s="888"/>
      <c r="R33" s="888"/>
      <c r="S33" s="888"/>
      <c r="T33" s="888"/>
      <c r="U33" s="888"/>
      <c r="V33" s="888"/>
      <c r="W33" s="888"/>
      <c r="X33" s="888"/>
      <c r="Y33" s="888"/>
      <c r="Z33" s="888"/>
      <c r="AA33" s="888"/>
      <c r="AB33" s="888"/>
      <c r="AC33" s="888"/>
    </row>
    <row r="34" spans="1:29" ht="17.100000000000001" customHeight="1">
      <c r="A34" s="2106" t="s">
        <v>2718</v>
      </c>
      <c r="B34" s="2103"/>
      <c r="C34" s="2103"/>
      <c r="D34" s="2103"/>
      <c r="E34" s="2103"/>
      <c r="F34" s="2103"/>
      <c r="G34" s="2103"/>
      <c r="H34" s="2109"/>
      <c r="I34" s="2106" t="s">
        <v>3908</v>
      </c>
      <c r="J34" s="2103"/>
      <c r="K34" s="2103"/>
      <c r="L34" s="2103"/>
      <c r="M34" s="2109"/>
      <c r="N34" s="2106" t="s">
        <v>3909</v>
      </c>
      <c r="O34" s="2103"/>
      <c r="P34" s="2103"/>
      <c r="Q34" s="2109"/>
      <c r="R34" s="2106" t="s">
        <v>3910</v>
      </c>
      <c r="S34" s="2103"/>
      <c r="T34" s="2103"/>
      <c r="U34" s="2109"/>
      <c r="V34" s="2113" t="s">
        <v>3911</v>
      </c>
      <c r="W34" s="2113"/>
      <c r="X34" s="2113"/>
      <c r="Y34" s="2113"/>
      <c r="Z34" s="2114"/>
      <c r="AA34" s="2114"/>
      <c r="AB34" s="2114"/>
      <c r="AC34" s="2115"/>
    </row>
    <row r="35" spans="1:29" ht="17.100000000000001" customHeight="1">
      <c r="A35" s="2107"/>
      <c r="B35" s="2104"/>
      <c r="C35" s="2104"/>
      <c r="D35" s="2104"/>
      <c r="E35" s="2104"/>
      <c r="F35" s="2104"/>
      <c r="G35" s="2104"/>
      <c r="H35" s="2110"/>
      <c r="I35" s="2107"/>
      <c r="J35" s="2104"/>
      <c r="K35" s="2104"/>
      <c r="L35" s="2104"/>
      <c r="M35" s="2110"/>
      <c r="N35" s="2107"/>
      <c r="O35" s="2104"/>
      <c r="P35" s="2104"/>
      <c r="Q35" s="2110"/>
      <c r="R35" s="2107"/>
      <c r="S35" s="2104"/>
      <c r="T35" s="2104"/>
      <c r="U35" s="2110"/>
      <c r="V35" s="2113"/>
      <c r="W35" s="2113"/>
      <c r="X35" s="2113"/>
      <c r="Y35" s="2113"/>
      <c r="Z35" s="2114"/>
      <c r="AA35" s="2114"/>
      <c r="AB35" s="2114"/>
      <c r="AC35" s="2115"/>
    </row>
    <row r="36" spans="1:29" ht="17.100000000000001" customHeight="1">
      <c r="A36" s="2108"/>
      <c r="B36" s="2105"/>
      <c r="C36" s="2105"/>
      <c r="D36" s="2105"/>
      <c r="E36" s="2105"/>
      <c r="F36" s="2105"/>
      <c r="G36" s="2105"/>
      <c r="H36" s="2111"/>
      <c r="I36" s="2108"/>
      <c r="J36" s="2105"/>
      <c r="K36" s="2105"/>
      <c r="L36" s="2105"/>
      <c r="M36" s="2111"/>
      <c r="N36" s="2108"/>
      <c r="O36" s="2105"/>
      <c r="P36" s="2105"/>
      <c r="Q36" s="2111"/>
      <c r="R36" s="2108"/>
      <c r="S36" s="2105"/>
      <c r="T36" s="2105"/>
      <c r="U36" s="2111"/>
      <c r="V36" s="2114"/>
      <c r="W36" s="2114"/>
      <c r="X36" s="2114"/>
      <c r="Y36" s="2114"/>
      <c r="Z36" s="2114"/>
      <c r="AA36" s="2114"/>
      <c r="AB36" s="2114"/>
      <c r="AC36" s="2115"/>
    </row>
    <row r="37" spans="1:29" ht="17.100000000000001" customHeight="1">
      <c r="A37" s="2106" t="s">
        <v>2722</v>
      </c>
      <c r="B37" s="2103"/>
      <c r="C37" s="2103"/>
      <c r="D37" s="2103" t="s">
        <v>5</v>
      </c>
      <c r="E37" s="2100"/>
      <c r="F37" s="2103" t="s">
        <v>2713</v>
      </c>
      <c r="G37" s="2100"/>
      <c r="H37" s="2109" t="s">
        <v>3</v>
      </c>
      <c r="I37" s="2106"/>
      <c r="J37" s="2103"/>
      <c r="K37" s="2103"/>
      <c r="L37" s="2103"/>
      <c r="M37" s="2109"/>
      <c r="N37" s="2106"/>
      <c r="O37" s="2103"/>
      <c r="P37" s="2103"/>
      <c r="Q37" s="2109"/>
      <c r="R37" s="2106"/>
      <c r="S37" s="2103"/>
      <c r="T37" s="2103"/>
      <c r="U37" s="2109"/>
      <c r="V37" s="2103" t="s">
        <v>2722</v>
      </c>
      <c r="W37" s="2103"/>
      <c r="X37" s="2103"/>
      <c r="Y37" s="2100" t="s">
        <v>5</v>
      </c>
      <c r="Z37" s="2103"/>
      <c r="AA37" s="2100" t="s">
        <v>2713</v>
      </c>
      <c r="AB37" s="2103"/>
      <c r="AC37" s="2088" t="s">
        <v>2714</v>
      </c>
    </row>
    <row r="38" spans="1:29" ht="17.100000000000001" customHeight="1">
      <c r="A38" s="2107"/>
      <c r="B38" s="2104"/>
      <c r="C38" s="2104"/>
      <c r="D38" s="2104"/>
      <c r="E38" s="2101"/>
      <c r="F38" s="2104"/>
      <c r="G38" s="2101"/>
      <c r="H38" s="2110"/>
      <c r="I38" s="2107"/>
      <c r="J38" s="2104"/>
      <c r="K38" s="2104"/>
      <c r="L38" s="2104"/>
      <c r="M38" s="2110"/>
      <c r="N38" s="2107"/>
      <c r="O38" s="2104"/>
      <c r="P38" s="2104"/>
      <c r="Q38" s="2110"/>
      <c r="R38" s="2107"/>
      <c r="S38" s="2104"/>
      <c r="T38" s="2104"/>
      <c r="U38" s="2110"/>
      <c r="V38" s="2104"/>
      <c r="W38" s="2104"/>
      <c r="X38" s="2104"/>
      <c r="Y38" s="2101"/>
      <c r="Z38" s="2104"/>
      <c r="AA38" s="2101"/>
      <c r="AB38" s="2104"/>
      <c r="AC38" s="2089"/>
    </row>
    <row r="39" spans="1:29" ht="17.100000000000001" customHeight="1">
      <c r="A39" s="2108"/>
      <c r="B39" s="2105"/>
      <c r="C39" s="2105"/>
      <c r="D39" s="2105"/>
      <c r="E39" s="2102"/>
      <c r="F39" s="2105"/>
      <c r="G39" s="2102"/>
      <c r="H39" s="2111"/>
      <c r="I39" s="2107"/>
      <c r="J39" s="2104"/>
      <c r="K39" s="2104"/>
      <c r="L39" s="2104"/>
      <c r="M39" s="2110"/>
      <c r="N39" s="2107"/>
      <c r="O39" s="2104"/>
      <c r="P39" s="2104"/>
      <c r="Q39" s="2110"/>
      <c r="R39" s="2107"/>
      <c r="S39" s="2104"/>
      <c r="T39" s="2104"/>
      <c r="U39" s="2110"/>
      <c r="V39" s="2105"/>
      <c r="W39" s="2105"/>
      <c r="X39" s="2105"/>
      <c r="Y39" s="2102"/>
      <c r="Z39" s="2105"/>
      <c r="AA39" s="2102"/>
      <c r="AB39" s="2105"/>
      <c r="AC39" s="2090"/>
    </row>
    <row r="40" spans="1:29" ht="17.100000000000001" customHeight="1">
      <c r="A40" s="2106" t="s">
        <v>2723</v>
      </c>
      <c r="B40" s="2092" t="str">
        <f>"TKC"&amp;"  　"&amp;"建中"&amp;IF(LEFT(第三面!F4,1)="山","梨",LEFT(第三面!F4,1))</f>
        <v>TKC  　建中</v>
      </c>
      <c r="C40" s="2092"/>
      <c r="D40" s="2092"/>
      <c r="E40" s="2092"/>
      <c r="F40" s="2092"/>
      <c r="G40" s="2092"/>
      <c r="H40" s="2109" t="s">
        <v>17</v>
      </c>
      <c r="I40" s="2107"/>
      <c r="J40" s="2104"/>
      <c r="K40" s="2104"/>
      <c r="L40" s="2104"/>
      <c r="M40" s="2110"/>
      <c r="N40" s="2107"/>
      <c r="O40" s="2104"/>
      <c r="P40" s="2104"/>
      <c r="Q40" s="2110"/>
      <c r="R40" s="2107"/>
      <c r="S40" s="2104"/>
      <c r="T40" s="2104"/>
      <c r="U40" s="2110"/>
      <c r="V40" s="2103" t="s">
        <v>2723</v>
      </c>
      <c r="W40" s="2092" t="str">
        <f>B40</f>
        <v>TKC  　建中</v>
      </c>
      <c r="X40" s="2092"/>
      <c r="Y40" s="2092"/>
      <c r="Z40" s="2092"/>
      <c r="AA40" s="2092"/>
      <c r="AB40" s="2092"/>
      <c r="AC40" s="2088" t="s">
        <v>17</v>
      </c>
    </row>
    <row r="41" spans="1:29" ht="17.100000000000001" customHeight="1">
      <c r="A41" s="2107"/>
      <c r="B41" s="2095"/>
      <c r="C41" s="2095"/>
      <c r="D41" s="2095"/>
      <c r="E41" s="2095"/>
      <c r="F41" s="2095"/>
      <c r="G41" s="2095"/>
      <c r="H41" s="2110"/>
      <c r="I41" s="2107"/>
      <c r="J41" s="2104"/>
      <c r="K41" s="2104"/>
      <c r="L41" s="2104"/>
      <c r="M41" s="2110"/>
      <c r="N41" s="2107"/>
      <c r="O41" s="2104"/>
      <c r="P41" s="2104"/>
      <c r="Q41" s="2110"/>
      <c r="R41" s="2107"/>
      <c r="S41" s="2104"/>
      <c r="T41" s="2104"/>
      <c r="U41" s="2110"/>
      <c r="V41" s="2104"/>
      <c r="W41" s="2095"/>
      <c r="X41" s="2095"/>
      <c r="Y41" s="2095"/>
      <c r="Z41" s="2095"/>
      <c r="AA41" s="2095"/>
      <c r="AB41" s="2095"/>
      <c r="AC41" s="2089"/>
    </row>
    <row r="42" spans="1:29" ht="17.100000000000001" customHeight="1">
      <c r="A42" s="2108"/>
      <c r="B42" s="2098"/>
      <c r="C42" s="2098"/>
      <c r="D42" s="2098"/>
      <c r="E42" s="2098"/>
      <c r="F42" s="2098"/>
      <c r="G42" s="2098"/>
      <c r="H42" s="2111"/>
      <c r="I42" s="2107"/>
      <c r="J42" s="2104"/>
      <c r="K42" s="2104"/>
      <c r="L42" s="2104"/>
      <c r="M42" s="2110"/>
      <c r="N42" s="2107"/>
      <c r="O42" s="2104"/>
      <c r="P42" s="2104"/>
      <c r="Q42" s="2110"/>
      <c r="R42" s="2107"/>
      <c r="S42" s="2104"/>
      <c r="T42" s="2104"/>
      <c r="U42" s="2110"/>
      <c r="V42" s="2105"/>
      <c r="W42" s="2098"/>
      <c r="X42" s="2098"/>
      <c r="Y42" s="2098"/>
      <c r="Z42" s="2098"/>
      <c r="AA42" s="2098"/>
      <c r="AB42" s="2098"/>
      <c r="AC42" s="2090"/>
    </row>
    <row r="43" spans="1:29" ht="17.100000000000001" customHeight="1">
      <c r="A43" s="2091" t="s">
        <v>2724</v>
      </c>
      <c r="B43" s="2092"/>
      <c r="C43" s="2092"/>
      <c r="D43" s="2092"/>
      <c r="E43" s="2092"/>
      <c r="F43" s="2092"/>
      <c r="G43" s="2092"/>
      <c r="H43" s="2093"/>
      <c r="I43" s="2107"/>
      <c r="J43" s="2104"/>
      <c r="K43" s="2104"/>
      <c r="L43" s="2104"/>
      <c r="M43" s="2110"/>
      <c r="N43" s="2107"/>
      <c r="O43" s="2104"/>
      <c r="P43" s="2104"/>
      <c r="Q43" s="2110"/>
      <c r="R43" s="2107"/>
      <c r="S43" s="2104"/>
      <c r="T43" s="2104"/>
      <c r="U43" s="2110"/>
      <c r="V43" s="2092" t="s">
        <v>2724</v>
      </c>
      <c r="W43" s="2092"/>
      <c r="X43" s="2092"/>
      <c r="Y43" s="2092"/>
      <c r="Z43" s="2092"/>
      <c r="AA43" s="2092"/>
      <c r="AB43" s="2092"/>
      <c r="AC43" s="2093"/>
    </row>
    <row r="44" spans="1:29" ht="17.100000000000001" customHeight="1">
      <c r="A44" s="2094"/>
      <c r="B44" s="2095"/>
      <c r="C44" s="2095"/>
      <c r="D44" s="2095"/>
      <c r="E44" s="2095"/>
      <c r="F44" s="2095"/>
      <c r="G44" s="2095"/>
      <c r="H44" s="2096"/>
      <c r="I44" s="2107"/>
      <c r="J44" s="2104"/>
      <c r="K44" s="2104"/>
      <c r="L44" s="2104"/>
      <c r="M44" s="2110"/>
      <c r="N44" s="2107"/>
      <c r="O44" s="2104"/>
      <c r="P44" s="2104"/>
      <c r="Q44" s="2110"/>
      <c r="R44" s="2107"/>
      <c r="S44" s="2104"/>
      <c r="T44" s="2104"/>
      <c r="U44" s="2110"/>
      <c r="V44" s="2095"/>
      <c r="W44" s="2095"/>
      <c r="X44" s="2095"/>
      <c r="Y44" s="2095"/>
      <c r="Z44" s="2095"/>
      <c r="AA44" s="2095"/>
      <c r="AB44" s="2095"/>
      <c r="AC44" s="2096"/>
    </row>
    <row r="45" spans="1:29" ht="17.100000000000001" customHeight="1">
      <c r="A45" s="2097"/>
      <c r="B45" s="2098"/>
      <c r="C45" s="2098"/>
      <c r="D45" s="2098"/>
      <c r="E45" s="2098"/>
      <c r="F45" s="2098"/>
      <c r="G45" s="2098"/>
      <c r="H45" s="2099"/>
      <c r="I45" s="2108"/>
      <c r="J45" s="2105"/>
      <c r="K45" s="2105"/>
      <c r="L45" s="2105"/>
      <c r="M45" s="2111"/>
      <c r="N45" s="2108"/>
      <c r="O45" s="2105"/>
      <c r="P45" s="2105"/>
      <c r="Q45" s="2111"/>
      <c r="R45" s="2108"/>
      <c r="S45" s="2105"/>
      <c r="T45" s="2105"/>
      <c r="U45" s="2111"/>
      <c r="V45" s="2098"/>
      <c r="W45" s="2098"/>
      <c r="X45" s="2098"/>
      <c r="Y45" s="2098"/>
      <c r="Z45" s="2098"/>
      <c r="AA45" s="2098"/>
      <c r="AB45" s="2098"/>
      <c r="AC45" s="2099"/>
    </row>
    <row r="46" spans="1:29">
      <c r="A46" s="899"/>
      <c r="B46" s="899"/>
      <c r="C46" s="899"/>
      <c r="D46" s="899"/>
      <c r="E46" s="899"/>
      <c r="F46" s="899"/>
      <c r="G46" s="899"/>
      <c r="H46" s="899"/>
      <c r="I46" s="899"/>
    </row>
    <row r="47" spans="1:29">
      <c r="A47" s="899"/>
      <c r="B47" s="899"/>
      <c r="C47" s="899"/>
      <c r="D47" s="899"/>
      <c r="E47" s="899"/>
      <c r="F47" s="899"/>
      <c r="G47" s="899"/>
      <c r="H47" s="899"/>
      <c r="I47" s="899"/>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121" t="s">
        <v>3912</v>
      </c>
      <c r="B1" s="2121"/>
      <c r="C1" s="2121"/>
      <c r="D1" s="2121"/>
      <c r="E1" s="2121"/>
      <c r="F1" s="2121"/>
      <c r="G1" s="2121"/>
      <c r="H1" s="2121"/>
      <c r="I1" s="2121"/>
      <c r="J1" s="2122"/>
      <c r="K1" s="2122"/>
      <c r="L1" s="2122"/>
      <c r="M1" s="2122"/>
      <c r="N1" s="2122"/>
      <c r="O1" s="2122"/>
      <c r="P1" s="2122"/>
      <c r="Q1" s="2122"/>
      <c r="R1" s="2122"/>
      <c r="S1" s="2122"/>
      <c r="T1" s="2122"/>
      <c r="U1" s="2122"/>
      <c r="V1" s="2122"/>
      <c r="W1" s="2122"/>
      <c r="X1" s="2122"/>
      <c r="Y1" s="2122"/>
      <c r="Z1" s="2122"/>
      <c r="AA1" s="2122"/>
      <c r="AB1" s="2122"/>
      <c r="AC1" s="2122"/>
    </row>
    <row r="2" spans="1:36" ht="17.100000000000001" customHeight="1">
      <c r="A2" s="885"/>
      <c r="B2" s="885"/>
      <c r="C2" s="885"/>
      <c r="D2" s="885"/>
      <c r="E2" s="885"/>
      <c r="F2" s="885"/>
      <c r="G2" s="885"/>
      <c r="H2" s="885"/>
      <c r="I2" s="885"/>
      <c r="J2" s="886"/>
      <c r="K2" s="886"/>
      <c r="L2" s="886"/>
      <c r="M2" s="886"/>
      <c r="N2" s="886"/>
      <c r="O2" s="886"/>
      <c r="P2" s="886"/>
      <c r="Q2" s="886"/>
      <c r="R2" s="886"/>
      <c r="S2" s="886"/>
      <c r="T2" s="886"/>
      <c r="U2" s="886"/>
      <c r="V2" s="886"/>
      <c r="W2" s="886"/>
      <c r="X2" s="886"/>
      <c r="Y2" s="886"/>
      <c r="Z2" s="886"/>
      <c r="AA2" s="886"/>
      <c r="AB2" s="886"/>
      <c r="AC2" s="886"/>
    </row>
    <row r="3" spans="1:36" ht="17.100000000000001" customHeight="1">
      <c r="A3" s="885"/>
      <c r="B3" s="885"/>
      <c r="C3" s="885"/>
      <c r="D3" s="885"/>
      <c r="E3" s="885"/>
      <c r="F3" s="885"/>
      <c r="G3" s="885"/>
      <c r="H3" s="885"/>
      <c r="I3" s="885"/>
      <c r="J3" s="886"/>
      <c r="K3" s="886"/>
      <c r="L3" s="886"/>
      <c r="M3" s="886"/>
      <c r="N3" s="886"/>
      <c r="O3" s="886"/>
      <c r="P3" s="886"/>
      <c r="Q3" s="886"/>
      <c r="R3" s="886"/>
      <c r="S3" s="886"/>
      <c r="T3" s="886"/>
      <c r="U3" s="886"/>
      <c r="V3" s="886"/>
      <c r="W3" s="886"/>
      <c r="X3" s="886"/>
      <c r="Y3" s="886"/>
      <c r="Z3" s="886"/>
      <c r="AA3" s="886"/>
      <c r="AB3" s="886"/>
      <c r="AC3" s="886"/>
    </row>
    <row r="4" spans="1:36" ht="17.100000000000001" customHeight="1">
      <c r="A4" s="887"/>
      <c r="B4" s="887"/>
      <c r="C4" s="887"/>
      <c r="D4" s="887"/>
      <c r="E4" s="887"/>
      <c r="F4" s="887"/>
      <c r="G4" s="887"/>
      <c r="H4" s="887"/>
      <c r="I4" s="887"/>
      <c r="J4" s="888"/>
      <c r="K4" s="888"/>
      <c r="L4" s="888"/>
      <c r="M4" s="888"/>
      <c r="N4" s="888"/>
      <c r="O4" s="888"/>
      <c r="P4" s="888"/>
      <c r="Q4" s="888"/>
      <c r="R4" s="888"/>
      <c r="S4" s="888"/>
      <c r="T4" s="888"/>
      <c r="U4" s="888"/>
      <c r="V4" s="888"/>
      <c r="W4" s="888"/>
      <c r="X4" s="888"/>
      <c r="Y4" s="888"/>
      <c r="Z4" s="888"/>
      <c r="AA4" s="888"/>
      <c r="AB4" s="888"/>
      <c r="AC4" s="888"/>
    </row>
    <row r="5" spans="1:36" ht="33.950000000000003" customHeight="1">
      <c r="A5" s="2123" t="s">
        <v>3913</v>
      </c>
      <c r="B5" s="2123"/>
      <c r="C5" s="2123"/>
      <c r="D5" s="2123"/>
      <c r="E5" s="2123"/>
      <c r="F5" s="2123"/>
      <c r="G5" s="2123"/>
      <c r="H5" s="2123"/>
      <c r="I5" s="2123"/>
      <c r="J5" s="2124"/>
      <c r="K5" s="2124"/>
      <c r="L5" s="2124"/>
      <c r="M5" s="2124"/>
      <c r="N5" s="2124"/>
      <c r="O5" s="2124"/>
      <c r="P5" s="2124"/>
      <c r="Q5" s="2124"/>
      <c r="R5" s="2124"/>
      <c r="S5" s="2124"/>
      <c r="T5" s="2124"/>
      <c r="U5" s="2124"/>
      <c r="V5" s="2124"/>
      <c r="W5" s="2124"/>
      <c r="X5" s="2124"/>
      <c r="Y5" s="2124"/>
      <c r="Z5" s="2124"/>
      <c r="AA5" s="2124"/>
      <c r="AB5" s="2124"/>
      <c r="AC5" s="2124"/>
    </row>
    <row r="6" spans="1:36" ht="17.100000000000001" customHeight="1">
      <c r="A6" s="889"/>
      <c r="B6" s="889"/>
      <c r="C6" s="889"/>
      <c r="D6" s="889"/>
      <c r="E6" s="889"/>
      <c r="F6" s="889"/>
      <c r="G6" s="889"/>
      <c r="H6" s="889"/>
      <c r="I6" s="889"/>
      <c r="J6" s="888"/>
      <c r="K6" s="888"/>
      <c r="L6" s="888"/>
      <c r="M6" s="888"/>
      <c r="N6" s="888"/>
      <c r="O6" s="888"/>
      <c r="P6" s="888"/>
      <c r="Q6" s="888"/>
      <c r="R6" s="888"/>
      <c r="S6" s="888"/>
      <c r="T6" s="888"/>
      <c r="U6" s="888"/>
      <c r="V6" s="888"/>
      <c r="W6" s="888"/>
      <c r="X6" s="888"/>
      <c r="Y6" s="888"/>
      <c r="Z6" s="888"/>
      <c r="AA6" s="888"/>
      <c r="AB6" s="888"/>
      <c r="AC6" s="888"/>
    </row>
    <row r="7" spans="1:36" ht="17.100000000000001" customHeight="1">
      <c r="A7" s="889"/>
      <c r="B7" s="889"/>
      <c r="C7" s="889"/>
      <c r="D7" s="889"/>
      <c r="E7" s="889"/>
      <c r="F7" s="889"/>
      <c r="G7" s="889"/>
      <c r="H7" s="889"/>
      <c r="I7" s="889"/>
      <c r="J7" s="888"/>
      <c r="K7" s="888"/>
      <c r="L7" s="888"/>
      <c r="M7" s="888"/>
      <c r="N7" s="888"/>
      <c r="O7" s="888"/>
      <c r="P7" s="888"/>
      <c r="Q7" s="888"/>
      <c r="R7" s="888"/>
      <c r="S7" s="888"/>
      <c r="T7" s="888"/>
      <c r="U7" s="888"/>
      <c r="V7" s="888"/>
      <c r="W7" s="888"/>
      <c r="X7" s="888"/>
      <c r="Y7" s="888"/>
      <c r="Z7" s="888"/>
      <c r="AA7" s="888"/>
      <c r="AB7" s="888"/>
      <c r="AC7" s="888"/>
      <c r="AJ7" s="890"/>
    </row>
    <row r="8" spans="1:36" ht="17.100000000000001" customHeight="1">
      <c r="A8" s="2082" t="s">
        <v>2710</v>
      </c>
      <c r="B8" s="2082"/>
      <c r="C8" s="2082"/>
      <c r="D8" s="2082"/>
      <c r="E8" s="2082"/>
      <c r="F8" s="2082"/>
      <c r="G8" s="2082"/>
      <c r="H8" s="2082"/>
      <c r="I8" s="2082"/>
      <c r="J8" s="2120"/>
      <c r="K8" s="2120"/>
      <c r="L8" s="2120"/>
      <c r="M8" s="2120"/>
      <c r="N8" s="2120"/>
      <c r="O8" s="2120"/>
      <c r="P8" s="2120"/>
      <c r="Q8" s="2120"/>
      <c r="R8" s="2120"/>
      <c r="S8" s="2120"/>
      <c r="T8" s="2120"/>
      <c r="U8" s="2120"/>
      <c r="V8" s="2120"/>
      <c r="W8" s="2120"/>
      <c r="X8" s="2120"/>
      <c r="Y8" s="2120"/>
      <c r="Z8" s="2120"/>
      <c r="AA8" s="2120"/>
      <c r="AB8" s="2120"/>
      <c r="AC8" s="2120"/>
    </row>
    <row r="9" spans="1:36" ht="17.100000000000001" customHeight="1">
      <c r="A9" s="887"/>
      <c r="B9" s="887"/>
      <c r="C9" s="887"/>
      <c r="D9" s="887"/>
      <c r="E9" s="887"/>
      <c r="F9" s="887"/>
      <c r="G9" s="887"/>
      <c r="H9" s="887"/>
      <c r="I9" s="887"/>
      <c r="J9" s="888"/>
      <c r="K9" s="888"/>
      <c r="L9" s="888"/>
      <c r="M9" s="888"/>
      <c r="N9" s="888"/>
      <c r="O9" s="888"/>
      <c r="P9" s="888"/>
      <c r="Q9" s="888"/>
      <c r="R9" s="888"/>
      <c r="S9" s="888"/>
      <c r="T9" s="888"/>
      <c r="U9" s="888"/>
      <c r="V9" s="888"/>
      <c r="W9" s="888"/>
      <c r="X9" s="888"/>
      <c r="Y9" s="888"/>
      <c r="Z9" s="888"/>
      <c r="AA9" s="888"/>
      <c r="AB9" s="888"/>
      <c r="AC9" s="888"/>
    </row>
    <row r="10" spans="1:36" ht="17.100000000000001" customHeight="1">
      <c r="A10" s="887"/>
      <c r="B10" s="887"/>
      <c r="C10" s="887"/>
      <c r="D10" s="887"/>
      <c r="E10" s="887"/>
      <c r="F10" s="887"/>
      <c r="G10" s="887"/>
      <c r="H10" s="887"/>
      <c r="I10" s="887"/>
      <c r="J10" s="888"/>
      <c r="K10" s="888"/>
      <c r="L10" s="888"/>
      <c r="M10" s="888"/>
      <c r="N10" s="888"/>
      <c r="O10" s="888"/>
      <c r="P10" s="888"/>
      <c r="Q10" s="888"/>
      <c r="R10" s="888"/>
      <c r="S10" s="888"/>
      <c r="T10" s="888"/>
      <c r="U10" s="888"/>
      <c r="V10" s="888"/>
      <c r="W10" s="888"/>
      <c r="X10" s="888"/>
      <c r="Y10" s="888"/>
      <c r="Z10" s="888"/>
      <c r="AA10" s="888"/>
      <c r="AB10" s="888"/>
      <c r="AC10" s="888"/>
    </row>
    <row r="11" spans="1:36" ht="17.100000000000001" customHeight="1">
      <c r="A11" s="2125" t="s">
        <v>3914</v>
      </c>
      <c r="B11" s="2125"/>
      <c r="C11" s="2125"/>
      <c r="D11" s="2125"/>
      <c r="E11" s="2125"/>
      <c r="F11" s="2125"/>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row>
    <row r="12" spans="1:36" ht="17.100000000000001" customHeight="1">
      <c r="A12" s="2125"/>
      <c r="B12" s="2125"/>
      <c r="C12" s="2125"/>
      <c r="D12" s="2125"/>
      <c r="E12" s="2125"/>
      <c r="F12" s="2125"/>
      <c r="G12" s="2125"/>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row>
    <row r="13" spans="1:36" ht="17.100000000000001" customHeight="1">
      <c r="A13" s="2125"/>
      <c r="B13" s="2125"/>
      <c r="C13" s="2125"/>
      <c r="D13" s="2125"/>
      <c r="E13" s="2125"/>
      <c r="F13" s="2125"/>
      <c r="G13" s="2125"/>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row>
    <row r="14" spans="1:36" ht="17.100000000000001" customHeight="1">
      <c r="A14" s="888"/>
      <c r="B14" s="888"/>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row>
    <row r="15" spans="1:36" ht="17.100000000000001" customHeight="1">
      <c r="A15" s="2101" t="s">
        <v>4546</v>
      </c>
      <c r="B15" s="2119"/>
      <c r="C15" s="2119"/>
      <c r="D15" s="2119"/>
      <c r="E15" s="2119"/>
      <c r="F15" s="2119"/>
      <c r="G15" s="2119"/>
      <c r="H15" s="2119"/>
      <c r="I15" s="2119"/>
      <c r="J15" s="2120"/>
      <c r="K15" s="2120"/>
      <c r="L15" s="2120"/>
      <c r="M15" s="2120"/>
      <c r="N15" s="2120"/>
      <c r="O15" s="2120"/>
      <c r="P15" s="2120"/>
      <c r="Q15" s="2120"/>
      <c r="R15" s="2120"/>
      <c r="S15" s="2120"/>
      <c r="T15" s="2120"/>
      <c r="U15" s="2120"/>
      <c r="V15" s="2120"/>
      <c r="W15" s="2120"/>
      <c r="X15" s="2120"/>
      <c r="Y15" s="2120"/>
      <c r="Z15" s="2120"/>
      <c r="AA15" s="2120"/>
      <c r="AB15" s="2120"/>
      <c r="AC15" s="2120"/>
    </row>
    <row r="16" spans="1:36" ht="17.100000000000001" customHeight="1">
      <c r="A16" s="2101" t="s">
        <v>4545</v>
      </c>
      <c r="B16" s="2119"/>
      <c r="C16" s="2119"/>
      <c r="D16" s="2119"/>
      <c r="E16" s="2119"/>
      <c r="F16" s="2119"/>
      <c r="G16" s="2119"/>
      <c r="H16" s="2119"/>
      <c r="I16" s="2119"/>
      <c r="J16" s="2120"/>
      <c r="K16" s="2120"/>
      <c r="L16" s="2120"/>
      <c r="M16" s="2120"/>
      <c r="N16" s="2120"/>
      <c r="O16" s="2120"/>
      <c r="P16" s="2120"/>
      <c r="Q16" s="2120"/>
      <c r="R16" s="2120"/>
      <c r="S16" s="2120"/>
      <c r="T16" s="2120"/>
      <c r="U16" s="2120"/>
      <c r="V16" s="2120"/>
      <c r="W16" s="2120"/>
      <c r="X16" s="2120"/>
      <c r="Y16" s="2120"/>
      <c r="Z16" s="2120"/>
      <c r="AA16" s="2120"/>
      <c r="AB16" s="2120"/>
      <c r="AC16" s="2120"/>
    </row>
    <row r="17" spans="1:33" ht="17.100000000000001" customHeight="1" thickBot="1">
      <c r="A17" s="887"/>
      <c r="B17" s="887"/>
      <c r="C17" s="887"/>
      <c r="D17" s="887"/>
      <c r="E17" s="887"/>
      <c r="F17" s="887"/>
      <c r="G17" s="887"/>
      <c r="H17" s="887"/>
      <c r="I17" s="887"/>
      <c r="J17" s="888"/>
      <c r="K17" s="888"/>
      <c r="L17" s="888"/>
      <c r="M17" s="888"/>
      <c r="N17" s="888"/>
      <c r="O17" s="888"/>
      <c r="P17" s="888"/>
      <c r="Q17" s="888"/>
      <c r="R17" s="888"/>
      <c r="S17" s="888"/>
      <c r="T17" s="888"/>
      <c r="U17" s="888"/>
      <c r="V17" s="888"/>
      <c r="W17" s="888"/>
      <c r="X17" s="888"/>
      <c r="Y17" s="888"/>
      <c r="Z17" s="888"/>
      <c r="AA17" s="888"/>
      <c r="AB17" s="888"/>
      <c r="AC17" s="888"/>
    </row>
    <row r="18" spans="1:33" ht="17.100000000000001" customHeight="1" thickBot="1">
      <c r="A18" s="872"/>
      <c r="B18" s="872"/>
      <c r="C18" s="872"/>
      <c r="D18" s="872"/>
      <c r="E18" s="872"/>
      <c r="F18" s="872"/>
      <c r="G18" s="872"/>
      <c r="H18" s="872"/>
      <c r="I18" s="872"/>
      <c r="J18" s="872"/>
      <c r="K18" s="872"/>
      <c r="L18" s="872"/>
      <c r="M18" s="872"/>
      <c r="N18" s="872"/>
      <c r="O18" s="872"/>
      <c r="P18" s="872"/>
      <c r="Q18" s="872"/>
      <c r="R18" s="872"/>
      <c r="S18" s="872"/>
      <c r="T18" s="872"/>
      <c r="U18" s="874"/>
      <c r="V18" s="2082" t="s">
        <v>2712</v>
      </c>
      <c r="W18" s="2082"/>
      <c r="X18" s="892" t="str">
        <f>IF(AE18="","",(YEAR(AE18)-2018))</f>
        <v/>
      </c>
      <c r="Y18" s="874" t="s">
        <v>5</v>
      </c>
      <c r="Z18" s="892" t="str">
        <f>IF(AE18="","",MONTH(AE18))</f>
        <v/>
      </c>
      <c r="AA18" s="874" t="s">
        <v>2713</v>
      </c>
      <c r="AB18" s="892" t="str">
        <f>IF(AE18="","",DAY(AE18))</f>
        <v/>
      </c>
      <c r="AC18" s="874" t="s">
        <v>2714</v>
      </c>
      <c r="AE18" s="2116"/>
      <c r="AF18" s="2117"/>
      <c r="AG18" s="893"/>
    </row>
    <row r="19" spans="1:33" ht="17.100000000000001" customHeight="1">
      <c r="A19" s="887"/>
      <c r="B19" s="887"/>
      <c r="C19" s="887"/>
      <c r="D19" s="887"/>
      <c r="E19" s="887"/>
      <c r="F19" s="887"/>
      <c r="G19" s="887"/>
      <c r="H19" s="887"/>
      <c r="I19" s="887"/>
      <c r="J19" s="888"/>
      <c r="K19" s="888"/>
      <c r="L19" s="888"/>
      <c r="M19" s="2082" t="s">
        <v>2715</v>
      </c>
      <c r="N19" s="2082"/>
      <c r="O19" s="2082"/>
      <c r="P19" s="894"/>
      <c r="Q19" s="2112" t="str">
        <f>IF(第一面!T19="","",第一面!T19)</f>
        <v/>
      </c>
      <c r="R19" s="2112"/>
      <c r="S19" s="2112"/>
      <c r="T19" s="2112"/>
      <c r="U19" s="2112"/>
      <c r="V19" s="2112"/>
      <c r="W19" s="2112"/>
      <c r="X19" s="2112"/>
      <c r="Y19" s="2112"/>
      <c r="Z19" s="2112"/>
      <c r="AA19" s="2112"/>
      <c r="AB19" s="2112"/>
      <c r="AC19" s="888"/>
    </row>
    <row r="20" spans="1:33" ht="16.5" customHeight="1">
      <c r="A20" s="881"/>
      <c r="B20" s="881"/>
      <c r="C20" s="881"/>
      <c r="D20" s="881"/>
      <c r="E20" s="881"/>
      <c r="F20" s="881"/>
      <c r="G20" s="881"/>
      <c r="H20" s="881"/>
      <c r="I20" s="881"/>
      <c r="J20" s="872"/>
      <c r="K20" s="872"/>
      <c r="L20" s="872"/>
      <c r="M20" s="888"/>
      <c r="N20" s="888"/>
      <c r="O20" s="888"/>
      <c r="P20" s="894"/>
      <c r="Q20" s="2112" t="str">
        <f>IF(第一面!T20="","",第一面!T20)</f>
        <v/>
      </c>
      <c r="R20" s="2112"/>
      <c r="S20" s="2112"/>
      <c r="T20" s="2112"/>
      <c r="U20" s="2112"/>
      <c r="V20" s="2112"/>
      <c r="W20" s="2112"/>
      <c r="X20" s="2112"/>
      <c r="Y20" s="2112"/>
      <c r="Z20" s="2112"/>
      <c r="AA20" s="2112"/>
      <c r="AB20" s="2112"/>
      <c r="AC20" s="874"/>
    </row>
    <row r="21" spans="1:33" ht="5.0999999999999996" customHeight="1">
      <c r="A21" s="881"/>
      <c r="B21" s="881"/>
      <c r="C21" s="881"/>
      <c r="D21" s="881"/>
      <c r="E21" s="881"/>
      <c r="F21" s="881"/>
      <c r="G21" s="881"/>
      <c r="H21" s="881"/>
      <c r="I21" s="881"/>
      <c r="J21" s="872"/>
      <c r="K21" s="872"/>
      <c r="L21" s="872"/>
      <c r="M21" s="888"/>
      <c r="N21" s="888"/>
      <c r="O21" s="888"/>
      <c r="P21" s="894"/>
      <c r="Q21" s="895"/>
      <c r="R21" s="895"/>
      <c r="S21" s="895"/>
      <c r="T21" s="895"/>
      <c r="U21" s="895"/>
      <c r="V21" s="895"/>
      <c r="W21" s="895"/>
      <c r="X21" s="895"/>
      <c r="Y21" s="895"/>
      <c r="Z21" s="895"/>
      <c r="AA21" s="895"/>
      <c r="AB21" s="895"/>
      <c r="AC21" s="874"/>
    </row>
    <row r="22" spans="1:33" ht="16.5" customHeight="1">
      <c r="A22" s="887"/>
      <c r="B22" s="887"/>
      <c r="C22" s="887"/>
      <c r="D22" s="887"/>
      <c r="E22" s="887"/>
      <c r="F22" s="887"/>
      <c r="G22" s="887"/>
      <c r="H22" s="887"/>
      <c r="I22" s="887"/>
      <c r="J22" s="888"/>
      <c r="K22" s="888"/>
      <c r="L22" s="888"/>
      <c r="M22" s="888"/>
      <c r="N22" s="888"/>
      <c r="O22" s="888"/>
      <c r="P22" s="888"/>
      <c r="Q22" s="2118" t="str">
        <f>IF(第一面!T22="","",第一面!T22)</f>
        <v/>
      </c>
      <c r="R22" s="2118"/>
      <c r="S22" s="2118"/>
      <c r="T22" s="2118"/>
      <c r="U22" s="2118"/>
      <c r="V22" s="2118"/>
      <c r="W22" s="2118"/>
      <c r="X22" s="2118"/>
      <c r="Y22" s="2118"/>
      <c r="Z22" s="2118"/>
      <c r="AA22" s="2118"/>
      <c r="AB22" s="2118"/>
      <c r="AC22" s="888"/>
    </row>
    <row r="23" spans="1:33" ht="16.5" customHeight="1">
      <c r="A23" s="888"/>
      <c r="B23" s="888"/>
      <c r="C23" s="888"/>
      <c r="D23" s="888"/>
      <c r="E23" s="888"/>
      <c r="F23" s="888"/>
      <c r="G23" s="888"/>
      <c r="H23" s="888"/>
      <c r="I23" s="888"/>
      <c r="J23" s="888"/>
      <c r="K23" s="888"/>
      <c r="L23" s="888"/>
      <c r="M23" s="888"/>
      <c r="N23" s="888"/>
      <c r="O23" s="888"/>
      <c r="P23" s="888"/>
      <c r="Q23" s="2118" t="str">
        <f>IF(第一面!T23="","",第一面!T23)</f>
        <v/>
      </c>
      <c r="R23" s="2118"/>
      <c r="S23" s="2118"/>
      <c r="T23" s="2118"/>
      <c r="U23" s="2118"/>
      <c r="V23" s="2118"/>
      <c r="W23" s="2118"/>
      <c r="X23" s="2118"/>
      <c r="Y23" s="2118"/>
      <c r="Z23" s="2118"/>
      <c r="AA23" s="2118"/>
      <c r="AB23" s="2118"/>
      <c r="AC23" s="888" t="str">
        <f>IF(Q22&lt;&gt;"","印","")</f>
        <v/>
      </c>
    </row>
    <row r="24" spans="1:33" ht="16.5" customHeight="1">
      <c r="A24" s="896"/>
      <c r="B24" s="896"/>
      <c r="C24" s="896"/>
      <c r="D24" s="896"/>
      <c r="E24" s="896"/>
      <c r="F24" s="896"/>
      <c r="G24" s="896"/>
      <c r="H24" s="896"/>
      <c r="I24" s="896"/>
      <c r="J24" s="896"/>
      <c r="K24" s="896"/>
      <c r="L24" s="896"/>
      <c r="M24" s="896"/>
      <c r="N24" s="896"/>
      <c r="O24" s="896"/>
      <c r="P24" s="896"/>
      <c r="Q24" s="896"/>
      <c r="R24" s="896"/>
      <c r="S24" s="896"/>
      <c r="T24" s="896"/>
      <c r="U24" s="896"/>
      <c r="V24" s="896"/>
      <c r="W24" s="896"/>
      <c r="X24" s="896"/>
      <c r="Y24" s="896"/>
      <c r="Z24" s="896"/>
      <c r="AA24" s="896"/>
      <c r="AB24" s="896"/>
      <c r="AC24" s="896"/>
    </row>
    <row r="25" spans="1:33" ht="16.5" customHeight="1">
      <c r="A25" s="888"/>
      <c r="B25" s="888"/>
      <c r="C25" s="888"/>
      <c r="D25" s="888" t="s">
        <v>3898</v>
      </c>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row>
    <row r="26" spans="1:33" ht="16.5" customHeight="1">
      <c r="A26" s="888"/>
      <c r="B26" s="888"/>
      <c r="C26" s="888"/>
      <c r="D26" s="888"/>
      <c r="E26" s="888"/>
      <c r="F26" s="888"/>
      <c r="G26" s="888"/>
      <c r="H26" s="888"/>
      <c r="I26" s="888"/>
      <c r="J26" s="888"/>
      <c r="K26" s="888"/>
      <c r="L26" s="888"/>
      <c r="M26" s="888"/>
      <c r="N26" s="888"/>
      <c r="O26" s="888"/>
      <c r="P26" s="888"/>
      <c r="Q26" s="888"/>
      <c r="R26" s="888"/>
      <c r="S26" s="888"/>
      <c r="T26" s="888"/>
      <c r="U26" s="888"/>
      <c r="V26" s="888"/>
      <c r="W26" s="888"/>
      <c r="X26" s="888"/>
      <c r="Y26" s="888"/>
      <c r="Z26" s="888"/>
      <c r="AA26" s="888"/>
      <c r="AB26" s="888"/>
      <c r="AC26" s="888"/>
    </row>
    <row r="27" spans="1:33" ht="17.100000000000001" customHeight="1">
      <c r="A27" s="888"/>
      <c r="B27" s="888"/>
      <c r="C27" s="888"/>
      <c r="D27" s="888"/>
      <c r="E27" s="888"/>
      <c r="F27" s="888"/>
      <c r="G27" s="888"/>
      <c r="H27" s="888"/>
      <c r="I27" s="888"/>
      <c r="J27" s="888"/>
      <c r="K27" s="2087" t="s">
        <v>3899</v>
      </c>
      <c r="L27" s="2087"/>
      <c r="M27" s="2087"/>
      <c r="N27" s="2087"/>
      <c r="O27" s="2087"/>
      <c r="P27" s="894"/>
      <c r="Q27" s="2112" t="str">
        <f>共通第二面!K63</f>
        <v/>
      </c>
      <c r="R27" s="2112"/>
      <c r="S27" s="2112"/>
      <c r="T27" s="2112"/>
      <c r="U27" s="2112"/>
      <c r="V27" s="2112"/>
      <c r="W27" s="2112"/>
      <c r="X27" s="2112"/>
      <c r="Y27" s="2112"/>
      <c r="Z27" s="2112"/>
      <c r="AA27" s="2112"/>
      <c r="AB27" s="2112"/>
      <c r="AC27" s="2112"/>
    </row>
    <row r="28" spans="1:33" ht="17.100000000000001" customHeight="1">
      <c r="A28" s="881"/>
      <c r="B28" s="881"/>
      <c r="C28" s="881"/>
      <c r="D28" s="881"/>
      <c r="E28" s="881"/>
      <c r="F28" s="881"/>
      <c r="G28" s="881"/>
      <c r="H28" s="881"/>
      <c r="I28" s="881"/>
      <c r="J28" s="872"/>
      <c r="K28" s="872"/>
      <c r="L28" s="872"/>
      <c r="M28" s="888"/>
      <c r="N28" s="888"/>
      <c r="O28" s="888"/>
      <c r="P28" s="894"/>
      <c r="Q28" s="2112" t="str">
        <f>共通第二面!K61</f>
        <v/>
      </c>
      <c r="R28" s="2112"/>
      <c r="S28" s="2112"/>
      <c r="T28" s="2112"/>
      <c r="U28" s="2112"/>
      <c r="V28" s="2112"/>
      <c r="W28" s="2112"/>
      <c r="X28" s="2112"/>
      <c r="Y28" s="2112"/>
      <c r="Z28" s="2112"/>
      <c r="AA28" s="2112"/>
      <c r="AB28" s="2112"/>
      <c r="AC28" s="2112"/>
    </row>
    <row r="29" spans="1:33" ht="17.100000000000001" customHeight="1">
      <c r="A29" s="897"/>
      <c r="B29" s="897"/>
      <c r="C29" s="897"/>
      <c r="D29" s="897"/>
      <c r="E29" s="897"/>
      <c r="F29" s="897"/>
      <c r="G29" s="897"/>
      <c r="H29" s="897"/>
      <c r="I29" s="897"/>
      <c r="J29" s="896"/>
      <c r="K29" s="896"/>
      <c r="L29" s="896"/>
      <c r="M29" s="896"/>
      <c r="N29" s="896"/>
      <c r="O29" s="896"/>
      <c r="P29" s="896"/>
      <c r="Q29" s="896"/>
      <c r="R29" s="896"/>
      <c r="S29" s="896"/>
      <c r="T29" s="896"/>
      <c r="U29" s="896"/>
      <c r="V29" s="896"/>
      <c r="W29" s="896"/>
      <c r="X29" s="896"/>
      <c r="Y29" s="896"/>
      <c r="Z29" s="896"/>
      <c r="AA29" s="896"/>
      <c r="AB29" s="896"/>
      <c r="AC29" s="896"/>
    </row>
    <row r="30" spans="1:33" ht="17.100000000000001" customHeight="1">
      <c r="A30" s="887"/>
      <c r="B30" s="898" t="s">
        <v>3900</v>
      </c>
      <c r="C30" s="887"/>
      <c r="D30" s="887"/>
      <c r="E30" s="887"/>
      <c r="F30" s="887"/>
      <c r="G30" s="887"/>
      <c r="H30" s="887"/>
      <c r="I30" s="887"/>
      <c r="J30" s="888"/>
      <c r="K30" s="888"/>
      <c r="L30" s="888"/>
      <c r="M30" s="888"/>
      <c r="N30" s="888"/>
      <c r="O30" s="888"/>
      <c r="P30" s="888"/>
      <c r="Q30" s="888"/>
      <c r="R30" s="888"/>
      <c r="S30" s="888"/>
      <c r="T30" s="888"/>
      <c r="U30" s="888"/>
      <c r="V30" s="888"/>
      <c r="W30" s="888"/>
      <c r="X30" s="888"/>
      <c r="Y30" s="888"/>
      <c r="Z30" s="888"/>
      <c r="AA30" s="888"/>
      <c r="AB30" s="888"/>
      <c r="AC30" s="888"/>
    </row>
    <row r="31" spans="1:33" ht="17.100000000000001" customHeight="1">
      <c r="A31" s="887"/>
      <c r="B31" s="887"/>
      <c r="C31" s="887"/>
      <c r="D31" s="874" t="s">
        <v>3901</v>
      </c>
      <c r="E31" s="898" t="s">
        <v>3902</v>
      </c>
      <c r="F31" s="891"/>
      <c r="G31" s="887"/>
      <c r="H31" s="887"/>
      <c r="I31" s="887"/>
      <c r="J31" s="888"/>
      <c r="K31" s="888"/>
      <c r="L31" s="898" t="s">
        <v>3800</v>
      </c>
      <c r="M31" s="898" t="s">
        <v>3903</v>
      </c>
      <c r="N31" s="898"/>
      <c r="O31" s="898"/>
      <c r="P31" s="898"/>
      <c r="Q31" s="898"/>
      <c r="R31" s="898"/>
      <c r="S31" s="898"/>
      <c r="T31" s="898"/>
      <c r="U31" s="898" t="s">
        <v>3800</v>
      </c>
      <c r="V31" s="898" t="s">
        <v>3904</v>
      </c>
      <c r="W31" s="898"/>
      <c r="X31" s="898"/>
      <c r="Y31" s="898"/>
      <c r="Z31" s="898"/>
      <c r="AA31" s="898"/>
      <c r="AB31" s="888"/>
      <c r="AC31" s="888"/>
    </row>
    <row r="32" spans="1:33" ht="17.100000000000001" customHeight="1">
      <c r="A32" s="887"/>
      <c r="B32" s="887"/>
      <c r="C32" s="887"/>
      <c r="D32" s="874" t="s">
        <v>3800</v>
      </c>
      <c r="E32" s="898" t="s">
        <v>3905</v>
      </c>
      <c r="F32" s="891"/>
      <c r="G32" s="887"/>
      <c r="H32" s="887"/>
      <c r="I32" s="887"/>
      <c r="J32" s="888"/>
      <c r="K32" s="888"/>
      <c r="L32" s="898" t="s">
        <v>3800</v>
      </c>
      <c r="M32" s="898" t="s">
        <v>3906</v>
      </c>
      <c r="N32" s="898"/>
      <c r="O32" s="898"/>
      <c r="P32" s="898"/>
      <c r="Q32" s="898"/>
      <c r="R32" s="898"/>
      <c r="S32" s="898"/>
      <c r="T32" s="898"/>
      <c r="U32" s="898" t="s">
        <v>3800</v>
      </c>
      <c r="V32" s="898" t="s">
        <v>3907</v>
      </c>
      <c r="W32" s="898"/>
      <c r="X32" s="898"/>
      <c r="Y32" s="898"/>
      <c r="Z32" s="898"/>
      <c r="AA32" s="898"/>
      <c r="AB32" s="898"/>
      <c r="AC32" s="888"/>
    </row>
    <row r="33" spans="1:29" ht="17.100000000000001" customHeight="1">
      <c r="A33" s="887"/>
      <c r="B33" s="887"/>
      <c r="C33" s="887"/>
      <c r="D33" s="887"/>
      <c r="E33" s="887"/>
      <c r="F33" s="887"/>
      <c r="G33" s="887"/>
      <c r="H33" s="887"/>
      <c r="I33" s="887"/>
      <c r="J33" s="888"/>
      <c r="K33" s="888"/>
      <c r="L33" s="888"/>
      <c r="M33" s="888"/>
      <c r="N33" s="888"/>
      <c r="O33" s="888"/>
      <c r="P33" s="888"/>
      <c r="Q33" s="888"/>
      <c r="R33" s="888"/>
      <c r="S33" s="888"/>
      <c r="T33" s="888"/>
      <c r="U33" s="888"/>
      <c r="V33" s="888"/>
      <c r="W33" s="888"/>
      <c r="X33" s="888"/>
      <c r="Y33" s="888"/>
      <c r="Z33" s="888"/>
      <c r="AA33" s="888"/>
      <c r="AB33" s="888"/>
      <c r="AC33" s="888"/>
    </row>
    <row r="34" spans="1:29" ht="17.100000000000001" customHeight="1">
      <c r="A34" s="2106" t="s">
        <v>2718</v>
      </c>
      <c r="B34" s="2103"/>
      <c r="C34" s="2103"/>
      <c r="D34" s="2103"/>
      <c r="E34" s="2103"/>
      <c r="F34" s="2103"/>
      <c r="G34" s="2103"/>
      <c r="H34" s="2109"/>
      <c r="I34" s="2106" t="s">
        <v>3908</v>
      </c>
      <c r="J34" s="2103"/>
      <c r="K34" s="2103"/>
      <c r="L34" s="2103"/>
      <c r="M34" s="2109"/>
      <c r="N34" s="2106" t="s">
        <v>3909</v>
      </c>
      <c r="O34" s="2103"/>
      <c r="P34" s="2103"/>
      <c r="Q34" s="2109"/>
      <c r="R34" s="2106" t="s">
        <v>3910</v>
      </c>
      <c r="S34" s="2103"/>
      <c r="T34" s="2103"/>
      <c r="U34" s="2109"/>
      <c r="V34" s="2126" t="s">
        <v>3915</v>
      </c>
      <c r="W34" s="2113"/>
      <c r="X34" s="2113"/>
      <c r="Y34" s="2113"/>
      <c r="Z34" s="2114"/>
      <c r="AA34" s="2114"/>
      <c r="AB34" s="2114"/>
      <c r="AC34" s="2115"/>
    </row>
    <row r="35" spans="1:29" ht="17.100000000000001" customHeight="1">
      <c r="A35" s="2107"/>
      <c r="B35" s="2104"/>
      <c r="C35" s="2104"/>
      <c r="D35" s="2104"/>
      <c r="E35" s="2104"/>
      <c r="F35" s="2104"/>
      <c r="G35" s="2104"/>
      <c r="H35" s="2110"/>
      <c r="I35" s="2107"/>
      <c r="J35" s="2104"/>
      <c r="K35" s="2104"/>
      <c r="L35" s="2104"/>
      <c r="M35" s="2110"/>
      <c r="N35" s="2107"/>
      <c r="O35" s="2104"/>
      <c r="P35" s="2104"/>
      <c r="Q35" s="2110"/>
      <c r="R35" s="2107"/>
      <c r="S35" s="2104"/>
      <c r="T35" s="2104"/>
      <c r="U35" s="2110"/>
      <c r="V35" s="2126"/>
      <c r="W35" s="2113"/>
      <c r="X35" s="2113"/>
      <c r="Y35" s="2113"/>
      <c r="Z35" s="2114"/>
      <c r="AA35" s="2114"/>
      <c r="AB35" s="2114"/>
      <c r="AC35" s="2115"/>
    </row>
    <row r="36" spans="1:29" ht="17.100000000000001" customHeight="1">
      <c r="A36" s="2108"/>
      <c r="B36" s="2105"/>
      <c r="C36" s="2105"/>
      <c r="D36" s="2105"/>
      <c r="E36" s="2105"/>
      <c r="F36" s="2105"/>
      <c r="G36" s="2105"/>
      <c r="H36" s="2111"/>
      <c r="I36" s="2108"/>
      <c r="J36" s="2105"/>
      <c r="K36" s="2105"/>
      <c r="L36" s="2105"/>
      <c r="M36" s="2111"/>
      <c r="N36" s="2108"/>
      <c r="O36" s="2105"/>
      <c r="P36" s="2105"/>
      <c r="Q36" s="2111"/>
      <c r="R36" s="2108"/>
      <c r="S36" s="2105"/>
      <c r="T36" s="2105"/>
      <c r="U36" s="2111"/>
      <c r="V36" s="2127"/>
      <c r="W36" s="2114"/>
      <c r="X36" s="2114"/>
      <c r="Y36" s="2114"/>
      <c r="Z36" s="2114"/>
      <c r="AA36" s="2114"/>
      <c r="AB36" s="2114"/>
      <c r="AC36" s="2115"/>
    </row>
    <row r="37" spans="1:29" ht="17.100000000000001" customHeight="1">
      <c r="A37" s="2106" t="s">
        <v>2722</v>
      </c>
      <c r="B37" s="2103"/>
      <c r="C37" s="2103"/>
      <c r="D37" s="2103" t="s">
        <v>5</v>
      </c>
      <c r="E37" s="2100"/>
      <c r="F37" s="2103" t="s">
        <v>2713</v>
      </c>
      <c r="G37" s="2100"/>
      <c r="H37" s="2109" t="s">
        <v>3</v>
      </c>
      <c r="I37" s="2106"/>
      <c r="J37" s="2103"/>
      <c r="K37" s="2103"/>
      <c r="L37" s="2103"/>
      <c r="M37" s="2109"/>
      <c r="N37" s="2106"/>
      <c r="O37" s="2103"/>
      <c r="P37" s="2103"/>
      <c r="Q37" s="2109"/>
      <c r="R37" s="2106"/>
      <c r="S37" s="2103"/>
      <c r="T37" s="2103"/>
      <c r="U37" s="2109"/>
      <c r="V37" s="2106" t="s">
        <v>2722</v>
      </c>
      <c r="W37" s="2103"/>
      <c r="X37" s="2103"/>
      <c r="Y37" s="2100" t="s">
        <v>5</v>
      </c>
      <c r="Z37" s="2103"/>
      <c r="AA37" s="2100" t="s">
        <v>2713</v>
      </c>
      <c r="AB37" s="2103"/>
      <c r="AC37" s="2088" t="s">
        <v>2714</v>
      </c>
    </row>
    <row r="38" spans="1:29" ht="17.100000000000001" customHeight="1">
      <c r="A38" s="2107"/>
      <c r="B38" s="2104"/>
      <c r="C38" s="2104"/>
      <c r="D38" s="2104"/>
      <c r="E38" s="2101"/>
      <c r="F38" s="2104"/>
      <c r="G38" s="2101"/>
      <c r="H38" s="2110"/>
      <c r="I38" s="2107"/>
      <c r="J38" s="2104"/>
      <c r="K38" s="2104"/>
      <c r="L38" s="2104"/>
      <c r="M38" s="2110"/>
      <c r="N38" s="2107"/>
      <c r="O38" s="2104"/>
      <c r="P38" s="2104"/>
      <c r="Q38" s="2110"/>
      <c r="R38" s="2107"/>
      <c r="S38" s="2104"/>
      <c r="T38" s="2104"/>
      <c r="U38" s="2110"/>
      <c r="V38" s="2107"/>
      <c r="W38" s="2104"/>
      <c r="X38" s="2104"/>
      <c r="Y38" s="2101"/>
      <c r="Z38" s="2104"/>
      <c r="AA38" s="2101"/>
      <c r="AB38" s="2104"/>
      <c r="AC38" s="2089"/>
    </row>
    <row r="39" spans="1:29" ht="17.100000000000001" customHeight="1">
      <c r="A39" s="2108"/>
      <c r="B39" s="2105"/>
      <c r="C39" s="2105"/>
      <c r="D39" s="2105"/>
      <c r="E39" s="2102"/>
      <c r="F39" s="2105"/>
      <c r="G39" s="2102"/>
      <c r="H39" s="2111"/>
      <c r="I39" s="2107"/>
      <c r="J39" s="2104"/>
      <c r="K39" s="2104"/>
      <c r="L39" s="2104"/>
      <c r="M39" s="2110"/>
      <c r="N39" s="2107"/>
      <c r="O39" s="2104"/>
      <c r="P39" s="2104"/>
      <c r="Q39" s="2110"/>
      <c r="R39" s="2107"/>
      <c r="S39" s="2104"/>
      <c r="T39" s="2104"/>
      <c r="U39" s="2110"/>
      <c r="V39" s="2108"/>
      <c r="W39" s="2105"/>
      <c r="X39" s="2105"/>
      <c r="Y39" s="2102"/>
      <c r="Z39" s="2105"/>
      <c r="AA39" s="2102"/>
      <c r="AB39" s="2105"/>
      <c r="AC39" s="2090"/>
    </row>
    <row r="40" spans="1:29" ht="17.100000000000001" customHeight="1">
      <c r="A40" s="2106" t="s">
        <v>2723</v>
      </c>
      <c r="B40" s="2092" t="str">
        <f>"TKC"&amp;"  　"&amp;"建完"&amp;IF(LEFT(第三面!F4,1)="山","梨",LEFT(第三面!F4,1))</f>
        <v>TKC  　建完</v>
      </c>
      <c r="C40" s="2092"/>
      <c r="D40" s="2092"/>
      <c r="E40" s="2092"/>
      <c r="F40" s="2092"/>
      <c r="G40" s="2092"/>
      <c r="H40" s="2109" t="s">
        <v>17</v>
      </c>
      <c r="I40" s="2107"/>
      <c r="J40" s="2104"/>
      <c r="K40" s="2104"/>
      <c r="L40" s="2104"/>
      <c r="M40" s="2110"/>
      <c r="N40" s="2107"/>
      <c r="O40" s="2104"/>
      <c r="P40" s="2104"/>
      <c r="Q40" s="2110"/>
      <c r="R40" s="2107"/>
      <c r="S40" s="2104"/>
      <c r="T40" s="2104"/>
      <c r="U40" s="2110"/>
      <c r="V40" s="2106" t="s">
        <v>2723</v>
      </c>
      <c r="W40" s="2092" t="str">
        <f>B40</f>
        <v>TKC  　建完</v>
      </c>
      <c r="X40" s="2092"/>
      <c r="Y40" s="2092"/>
      <c r="Z40" s="2092"/>
      <c r="AA40" s="2092"/>
      <c r="AB40" s="2092"/>
      <c r="AC40" s="2088" t="s">
        <v>17</v>
      </c>
    </row>
    <row r="41" spans="1:29" ht="17.100000000000001" customHeight="1">
      <c r="A41" s="2107"/>
      <c r="B41" s="2095"/>
      <c r="C41" s="2095"/>
      <c r="D41" s="2095"/>
      <c r="E41" s="2095"/>
      <c r="F41" s="2095"/>
      <c r="G41" s="2095"/>
      <c r="H41" s="2110"/>
      <c r="I41" s="2107"/>
      <c r="J41" s="2104"/>
      <c r="K41" s="2104"/>
      <c r="L41" s="2104"/>
      <c r="M41" s="2110"/>
      <c r="N41" s="2107"/>
      <c r="O41" s="2104"/>
      <c r="P41" s="2104"/>
      <c r="Q41" s="2110"/>
      <c r="R41" s="2107"/>
      <c r="S41" s="2104"/>
      <c r="T41" s="2104"/>
      <c r="U41" s="2110"/>
      <c r="V41" s="2107"/>
      <c r="W41" s="2095"/>
      <c r="X41" s="2095"/>
      <c r="Y41" s="2095"/>
      <c r="Z41" s="2095"/>
      <c r="AA41" s="2095"/>
      <c r="AB41" s="2095"/>
      <c r="AC41" s="2089"/>
    </row>
    <row r="42" spans="1:29" ht="17.100000000000001" customHeight="1">
      <c r="A42" s="2108"/>
      <c r="B42" s="2098"/>
      <c r="C42" s="2098"/>
      <c r="D42" s="2098"/>
      <c r="E42" s="2098"/>
      <c r="F42" s="2098"/>
      <c r="G42" s="2098"/>
      <c r="H42" s="2111"/>
      <c r="I42" s="2107"/>
      <c r="J42" s="2104"/>
      <c r="K42" s="2104"/>
      <c r="L42" s="2104"/>
      <c r="M42" s="2110"/>
      <c r="N42" s="2107"/>
      <c r="O42" s="2104"/>
      <c r="P42" s="2104"/>
      <c r="Q42" s="2110"/>
      <c r="R42" s="2107"/>
      <c r="S42" s="2104"/>
      <c r="T42" s="2104"/>
      <c r="U42" s="2110"/>
      <c r="V42" s="2108"/>
      <c r="W42" s="2098"/>
      <c r="X42" s="2098"/>
      <c r="Y42" s="2098"/>
      <c r="Z42" s="2098"/>
      <c r="AA42" s="2098"/>
      <c r="AB42" s="2098"/>
      <c r="AC42" s="2090"/>
    </row>
    <row r="43" spans="1:29" ht="17.100000000000001" customHeight="1">
      <c r="A43" s="2091" t="s">
        <v>2733</v>
      </c>
      <c r="B43" s="2092"/>
      <c r="C43" s="2092"/>
      <c r="D43" s="2092"/>
      <c r="E43" s="2092"/>
      <c r="F43" s="2092"/>
      <c r="G43" s="2092"/>
      <c r="H43" s="2093"/>
      <c r="I43" s="2107"/>
      <c r="J43" s="2104"/>
      <c r="K43" s="2104"/>
      <c r="L43" s="2104"/>
      <c r="M43" s="2110"/>
      <c r="N43" s="2107"/>
      <c r="O43" s="2104"/>
      <c r="P43" s="2104"/>
      <c r="Q43" s="2110"/>
      <c r="R43" s="2107"/>
      <c r="S43" s="2104"/>
      <c r="T43" s="2104"/>
      <c r="U43" s="2110"/>
      <c r="V43" s="2091" t="s">
        <v>2724</v>
      </c>
      <c r="W43" s="2092"/>
      <c r="X43" s="2092"/>
      <c r="Y43" s="2092"/>
      <c r="Z43" s="2092"/>
      <c r="AA43" s="2092"/>
      <c r="AB43" s="2092"/>
      <c r="AC43" s="2093"/>
    </row>
    <row r="44" spans="1:29" ht="17.100000000000001" customHeight="1">
      <c r="A44" s="2094"/>
      <c r="B44" s="2095"/>
      <c r="C44" s="2095"/>
      <c r="D44" s="2095"/>
      <c r="E44" s="2095"/>
      <c r="F44" s="2095"/>
      <c r="G44" s="2095"/>
      <c r="H44" s="2096"/>
      <c r="I44" s="2107"/>
      <c r="J44" s="2104"/>
      <c r="K44" s="2104"/>
      <c r="L44" s="2104"/>
      <c r="M44" s="2110"/>
      <c r="N44" s="2107"/>
      <c r="O44" s="2104"/>
      <c r="P44" s="2104"/>
      <c r="Q44" s="2110"/>
      <c r="R44" s="2107"/>
      <c r="S44" s="2104"/>
      <c r="T44" s="2104"/>
      <c r="U44" s="2110"/>
      <c r="V44" s="2094"/>
      <c r="W44" s="2095"/>
      <c r="X44" s="2095"/>
      <c r="Y44" s="2095"/>
      <c r="Z44" s="2095"/>
      <c r="AA44" s="2095"/>
      <c r="AB44" s="2095"/>
      <c r="AC44" s="2096"/>
    </row>
    <row r="45" spans="1:29" ht="17.100000000000001" customHeight="1">
      <c r="A45" s="2097"/>
      <c r="B45" s="2098"/>
      <c r="C45" s="2098"/>
      <c r="D45" s="2098"/>
      <c r="E45" s="2098"/>
      <c r="F45" s="2098"/>
      <c r="G45" s="2098"/>
      <c r="H45" s="2099"/>
      <c r="I45" s="2108"/>
      <c r="J45" s="2105"/>
      <c r="K45" s="2105"/>
      <c r="L45" s="2105"/>
      <c r="M45" s="2111"/>
      <c r="N45" s="2108"/>
      <c r="O45" s="2105"/>
      <c r="P45" s="2105"/>
      <c r="Q45" s="2111"/>
      <c r="R45" s="2108"/>
      <c r="S45" s="2105"/>
      <c r="T45" s="2105"/>
      <c r="U45" s="2111"/>
      <c r="V45" s="2097"/>
      <c r="W45" s="2098"/>
      <c r="X45" s="2098"/>
      <c r="Y45" s="2098"/>
      <c r="Z45" s="2098"/>
      <c r="AA45" s="2098"/>
      <c r="AB45" s="2098"/>
      <c r="AC45" s="2099"/>
    </row>
    <row r="46" spans="1:29">
      <c r="A46" s="899"/>
      <c r="B46" s="899"/>
      <c r="C46" s="899"/>
      <c r="D46" s="899"/>
      <c r="E46" s="899"/>
      <c r="F46" s="899"/>
      <c r="G46" s="899"/>
      <c r="H46" s="899"/>
      <c r="I46" s="899"/>
    </row>
    <row r="47" spans="1:29">
      <c r="A47" s="899"/>
      <c r="B47" s="899"/>
      <c r="C47" s="899"/>
      <c r="D47" s="899"/>
      <c r="E47" s="899"/>
      <c r="F47" s="899"/>
      <c r="G47" s="899"/>
      <c r="H47" s="899"/>
      <c r="I47" s="899"/>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884" customWidth="1"/>
    <col min="30" max="30" width="4.625" style="884" customWidth="1"/>
    <col min="31" max="33" width="9" style="884"/>
    <col min="34" max="34" width="12.25" style="884" bestFit="1" customWidth="1"/>
    <col min="35" max="35" width="6.75" style="884" bestFit="1" customWidth="1"/>
    <col min="36" max="36" width="10.25" style="884" bestFit="1" customWidth="1"/>
    <col min="37" max="38" width="9" style="884"/>
    <col min="39" max="39" width="8.5" style="884" bestFit="1" customWidth="1"/>
    <col min="40" max="40" width="33.625" style="884" bestFit="1" customWidth="1"/>
    <col min="41" max="41" width="7.625" style="884" bestFit="1" customWidth="1"/>
    <col min="42" max="42" width="35.5" style="884" bestFit="1" customWidth="1"/>
    <col min="43" max="43" width="12.25" style="884" bestFit="1" customWidth="1"/>
    <col min="44" max="44" width="25.75" style="884" bestFit="1" customWidth="1"/>
    <col min="45" max="256" width="9" style="884"/>
    <col min="257" max="285" width="3" style="884" customWidth="1"/>
    <col min="286" max="286" width="4.625" style="884" customWidth="1"/>
    <col min="287" max="289" width="9" style="884"/>
    <col min="290" max="290" width="12.25" style="884" bestFit="1" customWidth="1"/>
    <col min="291" max="291" width="6.75" style="884" bestFit="1" customWidth="1"/>
    <col min="292" max="292" width="10.25" style="884" bestFit="1" customWidth="1"/>
    <col min="293" max="294" width="9" style="884"/>
    <col min="295" max="295" width="8.5" style="884" bestFit="1" customWidth="1"/>
    <col min="296" max="296" width="33.625" style="884" bestFit="1" customWidth="1"/>
    <col min="297" max="297" width="7.625" style="884" bestFit="1" customWidth="1"/>
    <col min="298" max="298" width="35.5" style="884" bestFit="1" customWidth="1"/>
    <col min="299" max="299" width="12.25" style="884" bestFit="1" customWidth="1"/>
    <col min="300" max="300" width="25.75" style="884" bestFit="1" customWidth="1"/>
    <col min="301" max="512" width="9" style="884"/>
    <col min="513" max="541" width="3" style="884" customWidth="1"/>
    <col min="542" max="542" width="4.625" style="884" customWidth="1"/>
    <col min="543" max="545" width="9" style="884"/>
    <col min="546" max="546" width="12.25" style="884" bestFit="1" customWidth="1"/>
    <col min="547" max="547" width="6.75" style="884" bestFit="1" customWidth="1"/>
    <col min="548" max="548" width="10.25" style="884" bestFit="1" customWidth="1"/>
    <col min="549" max="550" width="9" style="884"/>
    <col min="551" max="551" width="8.5" style="884" bestFit="1" customWidth="1"/>
    <col min="552" max="552" width="33.625" style="884" bestFit="1" customWidth="1"/>
    <col min="553" max="553" width="7.625" style="884" bestFit="1" customWidth="1"/>
    <col min="554" max="554" width="35.5" style="884" bestFit="1" customWidth="1"/>
    <col min="555" max="555" width="12.25" style="884" bestFit="1" customWidth="1"/>
    <col min="556" max="556" width="25.75" style="884" bestFit="1" customWidth="1"/>
    <col min="557" max="768" width="9" style="884"/>
    <col min="769" max="797" width="3" style="884" customWidth="1"/>
    <col min="798" max="798" width="4.625" style="884" customWidth="1"/>
    <col min="799" max="801" width="9" style="884"/>
    <col min="802" max="802" width="12.25" style="884" bestFit="1" customWidth="1"/>
    <col min="803" max="803" width="6.75" style="884" bestFit="1" customWidth="1"/>
    <col min="804" max="804" width="10.25" style="884" bestFit="1" customWidth="1"/>
    <col min="805" max="806" width="9" style="884"/>
    <col min="807" max="807" width="8.5" style="884" bestFit="1" customWidth="1"/>
    <col min="808" max="808" width="33.625" style="884" bestFit="1" customWidth="1"/>
    <col min="809" max="809" width="7.625" style="884" bestFit="1" customWidth="1"/>
    <col min="810" max="810" width="35.5" style="884" bestFit="1" customWidth="1"/>
    <col min="811" max="811" width="12.25" style="884" bestFit="1" customWidth="1"/>
    <col min="812" max="812" width="25.75" style="884" bestFit="1" customWidth="1"/>
    <col min="813" max="1024" width="9" style="884"/>
    <col min="1025" max="1053" width="3" style="884" customWidth="1"/>
    <col min="1054" max="1054" width="4.625" style="884" customWidth="1"/>
    <col min="1055" max="1057" width="9" style="884"/>
    <col min="1058" max="1058" width="12.25" style="884" bestFit="1" customWidth="1"/>
    <col min="1059" max="1059" width="6.75" style="884" bestFit="1" customWidth="1"/>
    <col min="1060" max="1060" width="10.25" style="884" bestFit="1" customWidth="1"/>
    <col min="1061" max="1062" width="9" style="884"/>
    <col min="1063" max="1063" width="8.5" style="884" bestFit="1" customWidth="1"/>
    <col min="1064" max="1064" width="33.625" style="884" bestFit="1" customWidth="1"/>
    <col min="1065" max="1065" width="7.625" style="884" bestFit="1" customWidth="1"/>
    <col min="1066" max="1066" width="35.5" style="884" bestFit="1" customWidth="1"/>
    <col min="1067" max="1067" width="12.25" style="884" bestFit="1" customWidth="1"/>
    <col min="1068" max="1068" width="25.75" style="884" bestFit="1" customWidth="1"/>
    <col min="1069" max="1280" width="9" style="884"/>
    <col min="1281" max="1309" width="3" style="884" customWidth="1"/>
    <col min="1310" max="1310" width="4.625" style="884" customWidth="1"/>
    <col min="1311" max="1313" width="9" style="884"/>
    <col min="1314" max="1314" width="12.25" style="884" bestFit="1" customWidth="1"/>
    <col min="1315" max="1315" width="6.75" style="884" bestFit="1" customWidth="1"/>
    <col min="1316" max="1316" width="10.25" style="884" bestFit="1" customWidth="1"/>
    <col min="1317" max="1318" width="9" style="884"/>
    <col min="1319" max="1319" width="8.5" style="884" bestFit="1" customWidth="1"/>
    <col min="1320" max="1320" width="33.625" style="884" bestFit="1" customWidth="1"/>
    <col min="1321" max="1321" width="7.625" style="884" bestFit="1" customWidth="1"/>
    <col min="1322" max="1322" width="35.5" style="884" bestFit="1" customWidth="1"/>
    <col min="1323" max="1323" width="12.25" style="884" bestFit="1" customWidth="1"/>
    <col min="1324" max="1324" width="25.75" style="884" bestFit="1" customWidth="1"/>
    <col min="1325" max="1536" width="9" style="884"/>
    <col min="1537" max="1565" width="3" style="884" customWidth="1"/>
    <col min="1566" max="1566" width="4.625" style="884" customWidth="1"/>
    <col min="1567" max="1569" width="9" style="884"/>
    <col min="1570" max="1570" width="12.25" style="884" bestFit="1" customWidth="1"/>
    <col min="1571" max="1571" width="6.75" style="884" bestFit="1" customWidth="1"/>
    <col min="1572" max="1572" width="10.25" style="884" bestFit="1" customWidth="1"/>
    <col min="1573" max="1574" width="9" style="884"/>
    <col min="1575" max="1575" width="8.5" style="884" bestFit="1" customWidth="1"/>
    <col min="1576" max="1576" width="33.625" style="884" bestFit="1" customWidth="1"/>
    <col min="1577" max="1577" width="7.625" style="884" bestFit="1" customWidth="1"/>
    <col min="1578" max="1578" width="35.5" style="884" bestFit="1" customWidth="1"/>
    <col min="1579" max="1579" width="12.25" style="884" bestFit="1" customWidth="1"/>
    <col min="1580" max="1580" width="25.75" style="884" bestFit="1" customWidth="1"/>
    <col min="1581" max="1792" width="9" style="884"/>
    <col min="1793" max="1821" width="3" style="884" customWidth="1"/>
    <col min="1822" max="1822" width="4.625" style="884" customWidth="1"/>
    <col min="1823" max="1825" width="9" style="884"/>
    <col min="1826" max="1826" width="12.25" style="884" bestFit="1" customWidth="1"/>
    <col min="1827" max="1827" width="6.75" style="884" bestFit="1" customWidth="1"/>
    <col min="1828" max="1828" width="10.25" style="884" bestFit="1" customWidth="1"/>
    <col min="1829" max="1830" width="9" style="884"/>
    <col min="1831" max="1831" width="8.5" style="884" bestFit="1" customWidth="1"/>
    <col min="1832" max="1832" width="33.625" style="884" bestFit="1" customWidth="1"/>
    <col min="1833" max="1833" width="7.625" style="884" bestFit="1" customWidth="1"/>
    <col min="1834" max="1834" width="35.5" style="884" bestFit="1" customWidth="1"/>
    <col min="1835" max="1835" width="12.25" style="884" bestFit="1" customWidth="1"/>
    <col min="1836" max="1836" width="25.75" style="884" bestFit="1" customWidth="1"/>
    <col min="1837" max="2048" width="9" style="884"/>
    <col min="2049" max="2077" width="3" style="884" customWidth="1"/>
    <col min="2078" max="2078" width="4.625" style="884" customWidth="1"/>
    <col min="2079" max="2081" width="9" style="884"/>
    <col min="2082" max="2082" width="12.25" style="884" bestFit="1" customWidth="1"/>
    <col min="2083" max="2083" width="6.75" style="884" bestFit="1" customWidth="1"/>
    <col min="2084" max="2084" width="10.25" style="884" bestFit="1" customWidth="1"/>
    <col min="2085" max="2086" width="9" style="884"/>
    <col min="2087" max="2087" width="8.5" style="884" bestFit="1" customWidth="1"/>
    <col min="2088" max="2088" width="33.625" style="884" bestFit="1" customWidth="1"/>
    <col min="2089" max="2089" width="7.625" style="884" bestFit="1" customWidth="1"/>
    <col min="2090" max="2090" width="35.5" style="884" bestFit="1" customWidth="1"/>
    <col min="2091" max="2091" width="12.25" style="884" bestFit="1" customWidth="1"/>
    <col min="2092" max="2092" width="25.75" style="884" bestFit="1" customWidth="1"/>
    <col min="2093" max="2304" width="9" style="884"/>
    <col min="2305" max="2333" width="3" style="884" customWidth="1"/>
    <col min="2334" max="2334" width="4.625" style="884" customWidth="1"/>
    <col min="2335" max="2337" width="9" style="884"/>
    <col min="2338" max="2338" width="12.25" style="884" bestFit="1" customWidth="1"/>
    <col min="2339" max="2339" width="6.75" style="884" bestFit="1" customWidth="1"/>
    <col min="2340" max="2340" width="10.25" style="884" bestFit="1" customWidth="1"/>
    <col min="2341" max="2342" width="9" style="884"/>
    <col min="2343" max="2343" width="8.5" style="884" bestFit="1" customWidth="1"/>
    <col min="2344" max="2344" width="33.625" style="884" bestFit="1" customWidth="1"/>
    <col min="2345" max="2345" width="7.625" style="884" bestFit="1" customWidth="1"/>
    <col min="2346" max="2346" width="35.5" style="884" bestFit="1" customWidth="1"/>
    <col min="2347" max="2347" width="12.25" style="884" bestFit="1" customWidth="1"/>
    <col min="2348" max="2348" width="25.75" style="884" bestFit="1" customWidth="1"/>
    <col min="2349" max="2560" width="9" style="884"/>
    <col min="2561" max="2589" width="3" style="884" customWidth="1"/>
    <col min="2590" max="2590" width="4.625" style="884" customWidth="1"/>
    <col min="2591" max="2593" width="9" style="884"/>
    <col min="2594" max="2594" width="12.25" style="884" bestFit="1" customWidth="1"/>
    <col min="2595" max="2595" width="6.75" style="884" bestFit="1" customWidth="1"/>
    <col min="2596" max="2596" width="10.25" style="884" bestFit="1" customWidth="1"/>
    <col min="2597" max="2598" width="9" style="884"/>
    <col min="2599" max="2599" width="8.5" style="884" bestFit="1" customWidth="1"/>
    <col min="2600" max="2600" width="33.625" style="884" bestFit="1" customWidth="1"/>
    <col min="2601" max="2601" width="7.625" style="884" bestFit="1" customWidth="1"/>
    <col min="2602" max="2602" width="35.5" style="884" bestFit="1" customWidth="1"/>
    <col min="2603" max="2603" width="12.25" style="884" bestFit="1" customWidth="1"/>
    <col min="2604" max="2604" width="25.75" style="884" bestFit="1" customWidth="1"/>
    <col min="2605" max="2816" width="9" style="884"/>
    <col min="2817" max="2845" width="3" style="884" customWidth="1"/>
    <col min="2846" max="2846" width="4.625" style="884" customWidth="1"/>
    <col min="2847" max="2849" width="9" style="884"/>
    <col min="2850" max="2850" width="12.25" style="884" bestFit="1" customWidth="1"/>
    <col min="2851" max="2851" width="6.75" style="884" bestFit="1" customWidth="1"/>
    <col min="2852" max="2852" width="10.25" style="884" bestFit="1" customWidth="1"/>
    <col min="2853" max="2854" width="9" style="884"/>
    <col min="2855" max="2855" width="8.5" style="884" bestFit="1" customWidth="1"/>
    <col min="2856" max="2856" width="33.625" style="884" bestFit="1" customWidth="1"/>
    <col min="2857" max="2857" width="7.625" style="884" bestFit="1" customWidth="1"/>
    <col min="2858" max="2858" width="35.5" style="884" bestFit="1" customWidth="1"/>
    <col min="2859" max="2859" width="12.25" style="884" bestFit="1" customWidth="1"/>
    <col min="2860" max="2860" width="25.75" style="884" bestFit="1" customWidth="1"/>
    <col min="2861" max="3072" width="9" style="884"/>
    <col min="3073" max="3101" width="3" style="884" customWidth="1"/>
    <col min="3102" max="3102" width="4.625" style="884" customWidth="1"/>
    <col min="3103" max="3105" width="9" style="884"/>
    <col min="3106" max="3106" width="12.25" style="884" bestFit="1" customWidth="1"/>
    <col min="3107" max="3107" width="6.75" style="884" bestFit="1" customWidth="1"/>
    <col min="3108" max="3108" width="10.25" style="884" bestFit="1" customWidth="1"/>
    <col min="3109" max="3110" width="9" style="884"/>
    <col min="3111" max="3111" width="8.5" style="884" bestFit="1" customWidth="1"/>
    <col min="3112" max="3112" width="33.625" style="884" bestFit="1" customWidth="1"/>
    <col min="3113" max="3113" width="7.625" style="884" bestFit="1" customWidth="1"/>
    <col min="3114" max="3114" width="35.5" style="884" bestFit="1" customWidth="1"/>
    <col min="3115" max="3115" width="12.25" style="884" bestFit="1" customWidth="1"/>
    <col min="3116" max="3116" width="25.75" style="884" bestFit="1" customWidth="1"/>
    <col min="3117" max="3328" width="9" style="884"/>
    <col min="3329" max="3357" width="3" style="884" customWidth="1"/>
    <col min="3358" max="3358" width="4.625" style="884" customWidth="1"/>
    <col min="3359" max="3361" width="9" style="884"/>
    <col min="3362" max="3362" width="12.25" style="884" bestFit="1" customWidth="1"/>
    <col min="3363" max="3363" width="6.75" style="884" bestFit="1" customWidth="1"/>
    <col min="3364" max="3364" width="10.25" style="884" bestFit="1" customWidth="1"/>
    <col min="3365" max="3366" width="9" style="884"/>
    <col min="3367" max="3367" width="8.5" style="884" bestFit="1" customWidth="1"/>
    <col min="3368" max="3368" width="33.625" style="884" bestFit="1" customWidth="1"/>
    <col min="3369" max="3369" width="7.625" style="884" bestFit="1" customWidth="1"/>
    <col min="3370" max="3370" width="35.5" style="884" bestFit="1" customWidth="1"/>
    <col min="3371" max="3371" width="12.25" style="884" bestFit="1" customWidth="1"/>
    <col min="3372" max="3372" width="25.75" style="884" bestFit="1" customWidth="1"/>
    <col min="3373" max="3584" width="9" style="884"/>
    <col min="3585" max="3613" width="3" style="884" customWidth="1"/>
    <col min="3614" max="3614" width="4.625" style="884" customWidth="1"/>
    <col min="3615" max="3617" width="9" style="884"/>
    <col min="3618" max="3618" width="12.25" style="884" bestFit="1" customWidth="1"/>
    <col min="3619" max="3619" width="6.75" style="884" bestFit="1" customWidth="1"/>
    <col min="3620" max="3620" width="10.25" style="884" bestFit="1" customWidth="1"/>
    <col min="3621" max="3622" width="9" style="884"/>
    <col min="3623" max="3623" width="8.5" style="884" bestFit="1" customWidth="1"/>
    <col min="3624" max="3624" width="33.625" style="884" bestFit="1" customWidth="1"/>
    <col min="3625" max="3625" width="7.625" style="884" bestFit="1" customWidth="1"/>
    <col min="3626" max="3626" width="35.5" style="884" bestFit="1" customWidth="1"/>
    <col min="3627" max="3627" width="12.25" style="884" bestFit="1" customWidth="1"/>
    <col min="3628" max="3628" width="25.75" style="884" bestFit="1" customWidth="1"/>
    <col min="3629" max="3840" width="9" style="884"/>
    <col min="3841" max="3869" width="3" style="884" customWidth="1"/>
    <col min="3870" max="3870" width="4.625" style="884" customWidth="1"/>
    <col min="3871" max="3873" width="9" style="884"/>
    <col min="3874" max="3874" width="12.25" style="884" bestFit="1" customWidth="1"/>
    <col min="3875" max="3875" width="6.75" style="884" bestFit="1" customWidth="1"/>
    <col min="3876" max="3876" width="10.25" style="884" bestFit="1" customWidth="1"/>
    <col min="3877" max="3878" width="9" style="884"/>
    <col min="3879" max="3879" width="8.5" style="884" bestFit="1" customWidth="1"/>
    <col min="3880" max="3880" width="33.625" style="884" bestFit="1" customWidth="1"/>
    <col min="3881" max="3881" width="7.625" style="884" bestFit="1" customWidth="1"/>
    <col min="3882" max="3882" width="35.5" style="884" bestFit="1" customWidth="1"/>
    <col min="3883" max="3883" width="12.25" style="884" bestFit="1" customWidth="1"/>
    <col min="3884" max="3884" width="25.75" style="884" bestFit="1" customWidth="1"/>
    <col min="3885" max="4096" width="9" style="884"/>
    <col min="4097" max="4125" width="3" style="884" customWidth="1"/>
    <col min="4126" max="4126" width="4.625" style="884" customWidth="1"/>
    <col min="4127" max="4129" width="9" style="884"/>
    <col min="4130" max="4130" width="12.25" style="884" bestFit="1" customWidth="1"/>
    <col min="4131" max="4131" width="6.75" style="884" bestFit="1" customWidth="1"/>
    <col min="4132" max="4132" width="10.25" style="884" bestFit="1" customWidth="1"/>
    <col min="4133" max="4134" width="9" style="884"/>
    <col min="4135" max="4135" width="8.5" style="884" bestFit="1" customWidth="1"/>
    <col min="4136" max="4136" width="33.625" style="884" bestFit="1" customWidth="1"/>
    <col min="4137" max="4137" width="7.625" style="884" bestFit="1" customWidth="1"/>
    <col min="4138" max="4138" width="35.5" style="884" bestFit="1" customWidth="1"/>
    <col min="4139" max="4139" width="12.25" style="884" bestFit="1" customWidth="1"/>
    <col min="4140" max="4140" width="25.75" style="884" bestFit="1" customWidth="1"/>
    <col min="4141" max="4352" width="9" style="884"/>
    <col min="4353" max="4381" width="3" style="884" customWidth="1"/>
    <col min="4382" max="4382" width="4.625" style="884" customWidth="1"/>
    <col min="4383" max="4385" width="9" style="884"/>
    <col min="4386" max="4386" width="12.25" style="884" bestFit="1" customWidth="1"/>
    <col min="4387" max="4387" width="6.75" style="884" bestFit="1" customWidth="1"/>
    <col min="4388" max="4388" width="10.25" style="884" bestFit="1" customWidth="1"/>
    <col min="4389" max="4390" width="9" style="884"/>
    <col min="4391" max="4391" width="8.5" style="884" bestFit="1" customWidth="1"/>
    <col min="4392" max="4392" width="33.625" style="884" bestFit="1" customWidth="1"/>
    <col min="4393" max="4393" width="7.625" style="884" bestFit="1" customWidth="1"/>
    <col min="4394" max="4394" width="35.5" style="884" bestFit="1" customWidth="1"/>
    <col min="4395" max="4395" width="12.25" style="884" bestFit="1" customWidth="1"/>
    <col min="4396" max="4396" width="25.75" style="884" bestFit="1" customWidth="1"/>
    <col min="4397" max="4608" width="9" style="884"/>
    <col min="4609" max="4637" width="3" style="884" customWidth="1"/>
    <col min="4638" max="4638" width="4.625" style="884" customWidth="1"/>
    <col min="4639" max="4641" width="9" style="884"/>
    <col min="4642" max="4642" width="12.25" style="884" bestFit="1" customWidth="1"/>
    <col min="4643" max="4643" width="6.75" style="884" bestFit="1" customWidth="1"/>
    <col min="4644" max="4644" width="10.25" style="884" bestFit="1" customWidth="1"/>
    <col min="4645" max="4646" width="9" style="884"/>
    <col min="4647" max="4647" width="8.5" style="884" bestFit="1" customWidth="1"/>
    <col min="4648" max="4648" width="33.625" style="884" bestFit="1" customWidth="1"/>
    <col min="4649" max="4649" width="7.625" style="884" bestFit="1" customWidth="1"/>
    <col min="4650" max="4650" width="35.5" style="884" bestFit="1" customWidth="1"/>
    <col min="4651" max="4651" width="12.25" style="884" bestFit="1" customWidth="1"/>
    <col min="4652" max="4652" width="25.75" style="884" bestFit="1" customWidth="1"/>
    <col min="4653" max="4864" width="9" style="884"/>
    <col min="4865" max="4893" width="3" style="884" customWidth="1"/>
    <col min="4894" max="4894" width="4.625" style="884" customWidth="1"/>
    <col min="4895" max="4897" width="9" style="884"/>
    <col min="4898" max="4898" width="12.25" style="884" bestFit="1" customWidth="1"/>
    <col min="4899" max="4899" width="6.75" style="884" bestFit="1" customWidth="1"/>
    <col min="4900" max="4900" width="10.25" style="884" bestFit="1" customWidth="1"/>
    <col min="4901" max="4902" width="9" style="884"/>
    <col min="4903" max="4903" width="8.5" style="884" bestFit="1" customWidth="1"/>
    <col min="4904" max="4904" width="33.625" style="884" bestFit="1" customWidth="1"/>
    <col min="4905" max="4905" width="7.625" style="884" bestFit="1" customWidth="1"/>
    <col min="4906" max="4906" width="35.5" style="884" bestFit="1" customWidth="1"/>
    <col min="4907" max="4907" width="12.25" style="884" bestFit="1" customWidth="1"/>
    <col min="4908" max="4908" width="25.75" style="884" bestFit="1" customWidth="1"/>
    <col min="4909" max="5120" width="9" style="884"/>
    <col min="5121" max="5149" width="3" style="884" customWidth="1"/>
    <col min="5150" max="5150" width="4.625" style="884" customWidth="1"/>
    <col min="5151" max="5153" width="9" style="884"/>
    <col min="5154" max="5154" width="12.25" style="884" bestFit="1" customWidth="1"/>
    <col min="5155" max="5155" width="6.75" style="884" bestFit="1" customWidth="1"/>
    <col min="5156" max="5156" width="10.25" style="884" bestFit="1" customWidth="1"/>
    <col min="5157" max="5158" width="9" style="884"/>
    <col min="5159" max="5159" width="8.5" style="884" bestFit="1" customWidth="1"/>
    <col min="5160" max="5160" width="33.625" style="884" bestFit="1" customWidth="1"/>
    <col min="5161" max="5161" width="7.625" style="884" bestFit="1" customWidth="1"/>
    <col min="5162" max="5162" width="35.5" style="884" bestFit="1" customWidth="1"/>
    <col min="5163" max="5163" width="12.25" style="884" bestFit="1" customWidth="1"/>
    <col min="5164" max="5164" width="25.75" style="884" bestFit="1" customWidth="1"/>
    <col min="5165" max="5376" width="9" style="884"/>
    <col min="5377" max="5405" width="3" style="884" customWidth="1"/>
    <col min="5406" max="5406" width="4.625" style="884" customWidth="1"/>
    <col min="5407" max="5409" width="9" style="884"/>
    <col min="5410" max="5410" width="12.25" style="884" bestFit="1" customWidth="1"/>
    <col min="5411" max="5411" width="6.75" style="884" bestFit="1" customWidth="1"/>
    <col min="5412" max="5412" width="10.25" style="884" bestFit="1" customWidth="1"/>
    <col min="5413" max="5414" width="9" style="884"/>
    <col min="5415" max="5415" width="8.5" style="884" bestFit="1" customWidth="1"/>
    <col min="5416" max="5416" width="33.625" style="884" bestFit="1" customWidth="1"/>
    <col min="5417" max="5417" width="7.625" style="884" bestFit="1" customWidth="1"/>
    <col min="5418" max="5418" width="35.5" style="884" bestFit="1" customWidth="1"/>
    <col min="5419" max="5419" width="12.25" style="884" bestFit="1" customWidth="1"/>
    <col min="5420" max="5420" width="25.75" style="884" bestFit="1" customWidth="1"/>
    <col min="5421" max="5632" width="9" style="884"/>
    <col min="5633" max="5661" width="3" style="884" customWidth="1"/>
    <col min="5662" max="5662" width="4.625" style="884" customWidth="1"/>
    <col min="5663" max="5665" width="9" style="884"/>
    <col min="5666" max="5666" width="12.25" style="884" bestFit="1" customWidth="1"/>
    <col min="5667" max="5667" width="6.75" style="884" bestFit="1" customWidth="1"/>
    <col min="5668" max="5668" width="10.25" style="884" bestFit="1" customWidth="1"/>
    <col min="5669" max="5670" width="9" style="884"/>
    <col min="5671" max="5671" width="8.5" style="884" bestFit="1" customWidth="1"/>
    <col min="5672" max="5672" width="33.625" style="884" bestFit="1" customWidth="1"/>
    <col min="5673" max="5673" width="7.625" style="884" bestFit="1" customWidth="1"/>
    <col min="5674" max="5674" width="35.5" style="884" bestFit="1" customWidth="1"/>
    <col min="5675" max="5675" width="12.25" style="884" bestFit="1" customWidth="1"/>
    <col min="5676" max="5676" width="25.75" style="884" bestFit="1" customWidth="1"/>
    <col min="5677" max="5888" width="9" style="884"/>
    <col min="5889" max="5917" width="3" style="884" customWidth="1"/>
    <col min="5918" max="5918" width="4.625" style="884" customWidth="1"/>
    <col min="5919" max="5921" width="9" style="884"/>
    <col min="5922" max="5922" width="12.25" style="884" bestFit="1" customWidth="1"/>
    <col min="5923" max="5923" width="6.75" style="884" bestFit="1" customWidth="1"/>
    <col min="5924" max="5924" width="10.25" style="884" bestFit="1" customWidth="1"/>
    <col min="5925" max="5926" width="9" style="884"/>
    <col min="5927" max="5927" width="8.5" style="884" bestFit="1" customWidth="1"/>
    <col min="5928" max="5928" width="33.625" style="884" bestFit="1" customWidth="1"/>
    <col min="5929" max="5929" width="7.625" style="884" bestFit="1" customWidth="1"/>
    <col min="5930" max="5930" width="35.5" style="884" bestFit="1" customWidth="1"/>
    <col min="5931" max="5931" width="12.25" style="884" bestFit="1" customWidth="1"/>
    <col min="5932" max="5932" width="25.75" style="884" bestFit="1" customWidth="1"/>
    <col min="5933" max="6144" width="9" style="884"/>
    <col min="6145" max="6173" width="3" style="884" customWidth="1"/>
    <col min="6174" max="6174" width="4.625" style="884" customWidth="1"/>
    <col min="6175" max="6177" width="9" style="884"/>
    <col min="6178" max="6178" width="12.25" style="884" bestFit="1" customWidth="1"/>
    <col min="6179" max="6179" width="6.75" style="884" bestFit="1" customWidth="1"/>
    <col min="6180" max="6180" width="10.25" style="884" bestFit="1" customWidth="1"/>
    <col min="6181" max="6182" width="9" style="884"/>
    <col min="6183" max="6183" width="8.5" style="884" bestFit="1" customWidth="1"/>
    <col min="6184" max="6184" width="33.625" style="884" bestFit="1" customWidth="1"/>
    <col min="6185" max="6185" width="7.625" style="884" bestFit="1" customWidth="1"/>
    <col min="6186" max="6186" width="35.5" style="884" bestFit="1" customWidth="1"/>
    <col min="6187" max="6187" width="12.25" style="884" bestFit="1" customWidth="1"/>
    <col min="6188" max="6188" width="25.75" style="884" bestFit="1" customWidth="1"/>
    <col min="6189" max="6400" width="9" style="884"/>
    <col min="6401" max="6429" width="3" style="884" customWidth="1"/>
    <col min="6430" max="6430" width="4.625" style="884" customWidth="1"/>
    <col min="6431" max="6433" width="9" style="884"/>
    <col min="6434" max="6434" width="12.25" style="884" bestFit="1" customWidth="1"/>
    <col min="6435" max="6435" width="6.75" style="884" bestFit="1" customWidth="1"/>
    <col min="6436" max="6436" width="10.25" style="884" bestFit="1" customWidth="1"/>
    <col min="6437" max="6438" width="9" style="884"/>
    <col min="6439" max="6439" width="8.5" style="884" bestFit="1" customWidth="1"/>
    <col min="6440" max="6440" width="33.625" style="884" bestFit="1" customWidth="1"/>
    <col min="6441" max="6441" width="7.625" style="884" bestFit="1" customWidth="1"/>
    <col min="6442" max="6442" width="35.5" style="884" bestFit="1" customWidth="1"/>
    <col min="6443" max="6443" width="12.25" style="884" bestFit="1" customWidth="1"/>
    <col min="6444" max="6444" width="25.75" style="884" bestFit="1" customWidth="1"/>
    <col min="6445" max="6656" width="9" style="884"/>
    <col min="6657" max="6685" width="3" style="884" customWidth="1"/>
    <col min="6686" max="6686" width="4.625" style="884" customWidth="1"/>
    <col min="6687" max="6689" width="9" style="884"/>
    <col min="6690" max="6690" width="12.25" style="884" bestFit="1" customWidth="1"/>
    <col min="6691" max="6691" width="6.75" style="884" bestFit="1" customWidth="1"/>
    <col min="6692" max="6692" width="10.25" style="884" bestFit="1" customWidth="1"/>
    <col min="6693" max="6694" width="9" style="884"/>
    <col min="6695" max="6695" width="8.5" style="884" bestFit="1" customWidth="1"/>
    <col min="6696" max="6696" width="33.625" style="884" bestFit="1" customWidth="1"/>
    <col min="6697" max="6697" width="7.625" style="884" bestFit="1" customWidth="1"/>
    <col min="6698" max="6698" width="35.5" style="884" bestFit="1" customWidth="1"/>
    <col min="6699" max="6699" width="12.25" style="884" bestFit="1" customWidth="1"/>
    <col min="6700" max="6700" width="25.75" style="884" bestFit="1" customWidth="1"/>
    <col min="6701" max="6912" width="9" style="884"/>
    <col min="6913" max="6941" width="3" style="884" customWidth="1"/>
    <col min="6942" max="6942" width="4.625" style="884" customWidth="1"/>
    <col min="6943" max="6945" width="9" style="884"/>
    <col min="6946" max="6946" width="12.25" style="884" bestFit="1" customWidth="1"/>
    <col min="6947" max="6947" width="6.75" style="884" bestFit="1" customWidth="1"/>
    <col min="6948" max="6948" width="10.25" style="884" bestFit="1" customWidth="1"/>
    <col min="6949" max="6950" width="9" style="884"/>
    <col min="6951" max="6951" width="8.5" style="884" bestFit="1" customWidth="1"/>
    <col min="6952" max="6952" width="33.625" style="884" bestFit="1" customWidth="1"/>
    <col min="6953" max="6953" width="7.625" style="884" bestFit="1" customWidth="1"/>
    <col min="6954" max="6954" width="35.5" style="884" bestFit="1" customWidth="1"/>
    <col min="6955" max="6955" width="12.25" style="884" bestFit="1" customWidth="1"/>
    <col min="6956" max="6956" width="25.75" style="884" bestFit="1" customWidth="1"/>
    <col min="6957" max="7168" width="9" style="884"/>
    <col min="7169" max="7197" width="3" style="884" customWidth="1"/>
    <col min="7198" max="7198" width="4.625" style="884" customWidth="1"/>
    <col min="7199" max="7201" width="9" style="884"/>
    <col min="7202" max="7202" width="12.25" style="884" bestFit="1" customWidth="1"/>
    <col min="7203" max="7203" width="6.75" style="884" bestFit="1" customWidth="1"/>
    <col min="7204" max="7204" width="10.25" style="884" bestFit="1" customWidth="1"/>
    <col min="7205" max="7206" width="9" style="884"/>
    <col min="7207" max="7207" width="8.5" style="884" bestFit="1" customWidth="1"/>
    <col min="7208" max="7208" width="33.625" style="884" bestFit="1" customWidth="1"/>
    <col min="7209" max="7209" width="7.625" style="884" bestFit="1" customWidth="1"/>
    <col min="7210" max="7210" width="35.5" style="884" bestFit="1" customWidth="1"/>
    <col min="7211" max="7211" width="12.25" style="884" bestFit="1" customWidth="1"/>
    <col min="7212" max="7212" width="25.75" style="884" bestFit="1" customWidth="1"/>
    <col min="7213" max="7424" width="9" style="884"/>
    <col min="7425" max="7453" width="3" style="884" customWidth="1"/>
    <col min="7454" max="7454" width="4.625" style="884" customWidth="1"/>
    <col min="7455" max="7457" width="9" style="884"/>
    <col min="7458" max="7458" width="12.25" style="884" bestFit="1" customWidth="1"/>
    <col min="7459" max="7459" width="6.75" style="884" bestFit="1" customWidth="1"/>
    <col min="7460" max="7460" width="10.25" style="884" bestFit="1" customWidth="1"/>
    <col min="7461" max="7462" width="9" style="884"/>
    <col min="7463" max="7463" width="8.5" style="884" bestFit="1" customWidth="1"/>
    <col min="7464" max="7464" width="33.625" style="884" bestFit="1" customWidth="1"/>
    <col min="7465" max="7465" width="7.625" style="884" bestFit="1" customWidth="1"/>
    <col min="7466" max="7466" width="35.5" style="884" bestFit="1" customWidth="1"/>
    <col min="7467" max="7467" width="12.25" style="884" bestFit="1" customWidth="1"/>
    <col min="7468" max="7468" width="25.75" style="884" bestFit="1" customWidth="1"/>
    <col min="7469" max="7680" width="9" style="884"/>
    <col min="7681" max="7709" width="3" style="884" customWidth="1"/>
    <col min="7710" max="7710" width="4.625" style="884" customWidth="1"/>
    <col min="7711" max="7713" width="9" style="884"/>
    <col min="7714" max="7714" width="12.25" style="884" bestFit="1" customWidth="1"/>
    <col min="7715" max="7715" width="6.75" style="884" bestFit="1" customWidth="1"/>
    <col min="7716" max="7716" width="10.25" style="884" bestFit="1" customWidth="1"/>
    <col min="7717" max="7718" width="9" style="884"/>
    <col min="7719" max="7719" width="8.5" style="884" bestFit="1" customWidth="1"/>
    <col min="7720" max="7720" width="33.625" style="884" bestFit="1" customWidth="1"/>
    <col min="7721" max="7721" width="7.625" style="884" bestFit="1" customWidth="1"/>
    <col min="7722" max="7722" width="35.5" style="884" bestFit="1" customWidth="1"/>
    <col min="7723" max="7723" width="12.25" style="884" bestFit="1" customWidth="1"/>
    <col min="7724" max="7724" width="25.75" style="884" bestFit="1" customWidth="1"/>
    <col min="7725" max="7936" width="9" style="884"/>
    <col min="7937" max="7965" width="3" style="884" customWidth="1"/>
    <col min="7966" max="7966" width="4.625" style="884" customWidth="1"/>
    <col min="7967" max="7969" width="9" style="884"/>
    <col min="7970" max="7970" width="12.25" style="884" bestFit="1" customWidth="1"/>
    <col min="7971" max="7971" width="6.75" style="884" bestFit="1" customWidth="1"/>
    <col min="7972" max="7972" width="10.25" style="884" bestFit="1" customWidth="1"/>
    <col min="7973" max="7974" width="9" style="884"/>
    <col min="7975" max="7975" width="8.5" style="884" bestFit="1" customWidth="1"/>
    <col min="7976" max="7976" width="33.625" style="884" bestFit="1" customWidth="1"/>
    <col min="7977" max="7977" width="7.625" style="884" bestFit="1" customWidth="1"/>
    <col min="7978" max="7978" width="35.5" style="884" bestFit="1" customWidth="1"/>
    <col min="7979" max="7979" width="12.25" style="884" bestFit="1" customWidth="1"/>
    <col min="7980" max="7980" width="25.75" style="884" bestFit="1" customWidth="1"/>
    <col min="7981" max="8192" width="9" style="884"/>
    <col min="8193" max="8221" width="3" style="884" customWidth="1"/>
    <col min="8222" max="8222" width="4.625" style="884" customWidth="1"/>
    <col min="8223" max="8225" width="9" style="884"/>
    <col min="8226" max="8226" width="12.25" style="884" bestFit="1" customWidth="1"/>
    <col min="8227" max="8227" width="6.75" style="884" bestFit="1" customWidth="1"/>
    <col min="8228" max="8228" width="10.25" style="884" bestFit="1" customWidth="1"/>
    <col min="8229" max="8230" width="9" style="884"/>
    <col min="8231" max="8231" width="8.5" style="884" bestFit="1" customWidth="1"/>
    <col min="8232" max="8232" width="33.625" style="884" bestFit="1" customWidth="1"/>
    <col min="8233" max="8233" width="7.625" style="884" bestFit="1" customWidth="1"/>
    <col min="8234" max="8234" width="35.5" style="884" bestFit="1" customWidth="1"/>
    <col min="8235" max="8235" width="12.25" style="884" bestFit="1" customWidth="1"/>
    <col min="8236" max="8236" width="25.75" style="884" bestFit="1" customWidth="1"/>
    <col min="8237" max="8448" width="9" style="884"/>
    <col min="8449" max="8477" width="3" style="884" customWidth="1"/>
    <col min="8478" max="8478" width="4.625" style="884" customWidth="1"/>
    <col min="8479" max="8481" width="9" style="884"/>
    <col min="8482" max="8482" width="12.25" style="884" bestFit="1" customWidth="1"/>
    <col min="8483" max="8483" width="6.75" style="884" bestFit="1" customWidth="1"/>
    <col min="8484" max="8484" width="10.25" style="884" bestFit="1" customWidth="1"/>
    <col min="8485" max="8486" width="9" style="884"/>
    <col min="8487" max="8487" width="8.5" style="884" bestFit="1" customWidth="1"/>
    <col min="8488" max="8488" width="33.625" style="884" bestFit="1" customWidth="1"/>
    <col min="8489" max="8489" width="7.625" style="884" bestFit="1" customWidth="1"/>
    <col min="8490" max="8490" width="35.5" style="884" bestFit="1" customWidth="1"/>
    <col min="8491" max="8491" width="12.25" style="884" bestFit="1" customWidth="1"/>
    <col min="8492" max="8492" width="25.75" style="884" bestFit="1" customWidth="1"/>
    <col min="8493" max="8704" width="9" style="884"/>
    <col min="8705" max="8733" width="3" style="884" customWidth="1"/>
    <col min="8734" max="8734" width="4.625" style="884" customWidth="1"/>
    <col min="8735" max="8737" width="9" style="884"/>
    <col min="8738" max="8738" width="12.25" style="884" bestFit="1" customWidth="1"/>
    <col min="8739" max="8739" width="6.75" style="884" bestFit="1" customWidth="1"/>
    <col min="8740" max="8740" width="10.25" style="884" bestFit="1" customWidth="1"/>
    <col min="8741" max="8742" width="9" style="884"/>
    <col min="8743" max="8743" width="8.5" style="884" bestFit="1" customWidth="1"/>
    <col min="8744" max="8744" width="33.625" style="884" bestFit="1" customWidth="1"/>
    <col min="8745" max="8745" width="7.625" style="884" bestFit="1" customWidth="1"/>
    <col min="8746" max="8746" width="35.5" style="884" bestFit="1" customWidth="1"/>
    <col min="8747" max="8747" width="12.25" style="884" bestFit="1" customWidth="1"/>
    <col min="8748" max="8748" width="25.75" style="884" bestFit="1" customWidth="1"/>
    <col min="8749" max="8960" width="9" style="884"/>
    <col min="8961" max="8989" width="3" style="884" customWidth="1"/>
    <col min="8990" max="8990" width="4.625" style="884" customWidth="1"/>
    <col min="8991" max="8993" width="9" style="884"/>
    <col min="8994" max="8994" width="12.25" style="884" bestFit="1" customWidth="1"/>
    <col min="8995" max="8995" width="6.75" style="884" bestFit="1" customWidth="1"/>
    <col min="8996" max="8996" width="10.25" style="884" bestFit="1" customWidth="1"/>
    <col min="8997" max="8998" width="9" style="884"/>
    <col min="8999" max="8999" width="8.5" style="884" bestFit="1" customWidth="1"/>
    <col min="9000" max="9000" width="33.625" style="884" bestFit="1" customWidth="1"/>
    <col min="9001" max="9001" width="7.625" style="884" bestFit="1" customWidth="1"/>
    <col min="9002" max="9002" width="35.5" style="884" bestFit="1" customWidth="1"/>
    <col min="9003" max="9003" width="12.25" style="884" bestFit="1" customWidth="1"/>
    <col min="9004" max="9004" width="25.75" style="884" bestFit="1" customWidth="1"/>
    <col min="9005" max="9216" width="9" style="884"/>
    <col min="9217" max="9245" width="3" style="884" customWidth="1"/>
    <col min="9246" max="9246" width="4.625" style="884" customWidth="1"/>
    <col min="9247" max="9249" width="9" style="884"/>
    <col min="9250" max="9250" width="12.25" style="884" bestFit="1" customWidth="1"/>
    <col min="9251" max="9251" width="6.75" style="884" bestFit="1" customWidth="1"/>
    <col min="9252" max="9252" width="10.25" style="884" bestFit="1" customWidth="1"/>
    <col min="9253" max="9254" width="9" style="884"/>
    <col min="9255" max="9255" width="8.5" style="884" bestFit="1" customWidth="1"/>
    <col min="9256" max="9256" width="33.625" style="884" bestFit="1" customWidth="1"/>
    <col min="9257" max="9257" width="7.625" style="884" bestFit="1" customWidth="1"/>
    <col min="9258" max="9258" width="35.5" style="884" bestFit="1" customWidth="1"/>
    <col min="9259" max="9259" width="12.25" style="884" bestFit="1" customWidth="1"/>
    <col min="9260" max="9260" width="25.75" style="884" bestFit="1" customWidth="1"/>
    <col min="9261" max="9472" width="9" style="884"/>
    <col min="9473" max="9501" width="3" style="884" customWidth="1"/>
    <col min="9502" max="9502" width="4.625" style="884" customWidth="1"/>
    <col min="9503" max="9505" width="9" style="884"/>
    <col min="9506" max="9506" width="12.25" style="884" bestFit="1" customWidth="1"/>
    <col min="9507" max="9507" width="6.75" style="884" bestFit="1" customWidth="1"/>
    <col min="9508" max="9508" width="10.25" style="884" bestFit="1" customWidth="1"/>
    <col min="9509" max="9510" width="9" style="884"/>
    <col min="9511" max="9511" width="8.5" style="884" bestFit="1" customWidth="1"/>
    <col min="9512" max="9512" width="33.625" style="884" bestFit="1" customWidth="1"/>
    <col min="9513" max="9513" width="7.625" style="884" bestFit="1" customWidth="1"/>
    <col min="9514" max="9514" width="35.5" style="884" bestFit="1" customWidth="1"/>
    <col min="9515" max="9515" width="12.25" style="884" bestFit="1" customWidth="1"/>
    <col min="9516" max="9516" width="25.75" style="884" bestFit="1" customWidth="1"/>
    <col min="9517" max="9728" width="9" style="884"/>
    <col min="9729" max="9757" width="3" style="884" customWidth="1"/>
    <col min="9758" max="9758" width="4.625" style="884" customWidth="1"/>
    <col min="9759" max="9761" width="9" style="884"/>
    <col min="9762" max="9762" width="12.25" style="884" bestFit="1" customWidth="1"/>
    <col min="9763" max="9763" width="6.75" style="884" bestFit="1" customWidth="1"/>
    <col min="9764" max="9764" width="10.25" style="884" bestFit="1" customWidth="1"/>
    <col min="9765" max="9766" width="9" style="884"/>
    <col min="9767" max="9767" width="8.5" style="884" bestFit="1" customWidth="1"/>
    <col min="9768" max="9768" width="33.625" style="884" bestFit="1" customWidth="1"/>
    <col min="9769" max="9769" width="7.625" style="884" bestFit="1" customWidth="1"/>
    <col min="9770" max="9770" width="35.5" style="884" bestFit="1" customWidth="1"/>
    <col min="9771" max="9771" width="12.25" style="884" bestFit="1" customWidth="1"/>
    <col min="9772" max="9772" width="25.75" style="884" bestFit="1" customWidth="1"/>
    <col min="9773" max="9984" width="9" style="884"/>
    <col min="9985" max="10013" width="3" style="884" customWidth="1"/>
    <col min="10014" max="10014" width="4.625" style="884" customWidth="1"/>
    <col min="10015" max="10017" width="9" style="884"/>
    <col min="10018" max="10018" width="12.25" style="884" bestFit="1" customWidth="1"/>
    <col min="10019" max="10019" width="6.75" style="884" bestFit="1" customWidth="1"/>
    <col min="10020" max="10020" width="10.25" style="884" bestFit="1" customWidth="1"/>
    <col min="10021" max="10022" width="9" style="884"/>
    <col min="10023" max="10023" width="8.5" style="884" bestFit="1" customWidth="1"/>
    <col min="10024" max="10024" width="33.625" style="884" bestFit="1" customWidth="1"/>
    <col min="10025" max="10025" width="7.625" style="884" bestFit="1" customWidth="1"/>
    <col min="10026" max="10026" width="35.5" style="884" bestFit="1" customWidth="1"/>
    <col min="10027" max="10027" width="12.25" style="884" bestFit="1" customWidth="1"/>
    <col min="10028" max="10028" width="25.75" style="884" bestFit="1" customWidth="1"/>
    <col min="10029" max="10240" width="9" style="884"/>
    <col min="10241" max="10269" width="3" style="884" customWidth="1"/>
    <col min="10270" max="10270" width="4.625" style="884" customWidth="1"/>
    <col min="10271" max="10273" width="9" style="884"/>
    <col min="10274" max="10274" width="12.25" style="884" bestFit="1" customWidth="1"/>
    <col min="10275" max="10275" width="6.75" style="884" bestFit="1" customWidth="1"/>
    <col min="10276" max="10276" width="10.25" style="884" bestFit="1" customWidth="1"/>
    <col min="10277" max="10278" width="9" style="884"/>
    <col min="10279" max="10279" width="8.5" style="884" bestFit="1" customWidth="1"/>
    <col min="10280" max="10280" width="33.625" style="884" bestFit="1" customWidth="1"/>
    <col min="10281" max="10281" width="7.625" style="884" bestFit="1" customWidth="1"/>
    <col min="10282" max="10282" width="35.5" style="884" bestFit="1" customWidth="1"/>
    <col min="10283" max="10283" width="12.25" style="884" bestFit="1" customWidth="1"/>
    <col min="10284" max="10284" width="25.75" style="884" bestFit="1" customWidth="1"/>
    <col min="10285" max="10496" width="9" style="884"/>
    <col min="10497" max="10525" width="3" style="884" customWidth="1"/>
    <col min="10526" max="10526" width="4.625" style="884" customWidth="1"/>
    <col min="10527" max="10529" width="9" style="884"/>
    <col min="10530" max="10530" width="12.25" style="884" bestFit="1" customWidth="1"/>
    <col min="10531" max="10531" width="6.75" style="884" bestFit="1" customWidth="1"/>
    <col min="10532" max="10532" width="10.25" style="884" bestFit="1" customWidth="1"/>
    <col min="10533" max="10534" width="9" style="884"/>
    <col min="10535" max="10535" width="8.5" style="884" bestFit="1" customWidth="1"/>
    <col min="10536" max="10536" width="33.625" style="884" bestFit="1" customWidth="1"/>
    <col min="10537" max="10537" width="7.625" style="884" bestFit="1" customWidth="1"/>
    <col min="10538" max="10538" width="35.5" style="884" bestFit="1" customWidth="1"/>
    <col min="10539" max="10539" width="12.25" style="884" bestFit="1" customWidth="1"/>
    <col min="10540" max="10540" width="25.75" style="884" bestFit="1" customWidth="1"/>
    <col min="10541" max="10752" width="9" style="884"/>
    <col min="10753" max="10781" width="3" style="884" customWidth="1"/>
    <col min="10782" max="10782" width="4.625" style="884" customWidth="1"/>
    <col min="10783" max="10785" width="9" style="884"/>
    <col min="10786" max="10786" width="12.25" style="884" bestFit="1" customWidth="1"/>
    <col min="10787" max="10787" width="6.75" style="884" bestFit="1" customWidth="1"/>
    <col min="10788" max="10788" width="10.25" style="884" bestFit="1" customWidth="1"/>
    <col min="10789" max="10790" width="9" style="884"/>
    <col min="10791" max="10791" width="8.5" style="884" bestFit="1" customWidth="1"/>
    <col min="10792" max="10792" width="33.625" style="884" bestFit="1" customWidth="1"/>
    <col min="10793" max="10793" width="7.625" style="884" bestFit="1" customWidth="1"/>
    <col min="10794" max="10794" width="35.5" style="884" bestFit="1" customWidth="1"/>
    <col min="10795" max="10795" width="12.25" style="884" bestFit="1" customWidth="1"/>
    <col min="10796" max="10796" width="25.75" style="884" bestFit="1" customWidth="1"/>
    <col min="10797" max="11008" width="9" style="884"/>
    <col min="11009" max="11037" width="3" style="884" customWidth="1"/>
    <col min="11038" max="11038" width="4.625" style="884" customWidth="1"/>
    <col min="11039" max="11041" width="9" style="884"/>
    <col min="11042" max="11042" width="12.25" style="884" bestFit="1" customWidth="1"/>
    <col min="11043" max="11043" width="6.75" style="884" bestFit="1" customWidth="1"/>
    <col min="11044" max="11044" width="10.25" style="884" bestFit="1" customWidth="1"/>
    <col min="11045" max="11046" width="9" style="884"/>
    <col min="11047" max="11047" width="8.5" style="884" bestFit="1" customWidth="1"/>
    <col min="11048" max="11048" width="33.625" style="884" bestFit="1" customWidth="1"/>
    <col min="11049" max="11049" width="7.625" style="884" bestFit="1" customWidth="1"/>
    <col min="11050" max="11050" width="35.5" style="884" bestFit="1" customWidth="1"/>
    <col min="11051" max="11051" width="12.25" style="884" bestFit="1" customWidth="1"/>
    <col min="11052" max="11052" width="25.75" style="884" bestFit="1" customWidth="1"/>
    <col min="11053" max="11264" width="9" style="884"/>
    <col min="11265" max="11293" width="3" style="884" customWidth="1"/>
    <col min="11294" max="11294" width="4.625" style="884" customWidth="1"/>
    <col min="11295" max="11297" width="9" style="884"/>
    <col min="11298" max="11298" width="12.25" style="884" bestFit="1" customWidth="1"/>
    <col min="11299" max="11299" width="6.75" style="884" bestFit="1" customWidth="1"/>
    <col min="11300" max="11300" width="10.25" style="884" bestFit="1" customWidth="1"/>
    <col min="11301" max="11302" width="9" style="884"/>
    <col min="11303" max="11303" width="8.5" style="884" bestFit="1" customWidth="1"/>
    <col min="11304" max="11304" width="33.625" style="884" bestFit="1" customWidth="1"/>
    <col min="11305" max="11305" width="7.625" style="884" bestFit="1" customWidth="1"/>
    <col min="11306" max="11306" width="35.5" style="884" bestFit="1" customWidth="1"/>
    <col min="11307" max="11307" width="12.25" style="884" bestFit="1" customWidth="1"/>
    <col min="11308" max="11308" width="25.75" style="884" bestFit="1" customWidth="1"/>
    <col min="11309" max="11520" width="9" style="884"/>
    <col min="11521" max="11549" width="3" style="884" customWidth="1"/>
    <col min="11550" max="11550" width="4.625" style="884" customWidth="1"/>
    <col min="11551" max="11553" width="9" style="884"/>
    <col min="11554" max="11554" width="12.25" style="884" bestFit="1" customWidth="1"/>
    <col min="11555" max="11555" width="6.75" style="884" bestFit="1" customWidth="1"/>
    <col min="11556" max="11556" width="10.25" style="884" bestFit="1" customWidth="1"/>
    <col min="11557" max="11558" width="9" style="884"/>
    <col min="11559" max="11559" width="8.5" style="884" bestFit="1" customWidth="1"/>
    <col min="11560" max="11560" width="33.625" style="884" bestFit="1" customWidth="1"/>
    <col min="11561" max="11561" width="7.625" style="884" bestFit="1" customWidth="1"/>
    <col min="11562" max="11562" width="35.5" style="884" bestFit="1" customWidth="1"/>
    <col min="11563" max="11563" width="12.25" style="884" bestFit="1" customWidth="1"/>
    <col min="11564" max="11564" width="25.75" style="884" bestFit="1" customWidth="1"/>
    <col min="11565" max="11776" width="9" style="884"/>
    <col min="11777" max="11805" width="3" style="884" customWidth="1"/>
    <col min="11806" max="11806" width="4.625" style="884" customWidth="1"/>
    <col min="11807" max="11809" width="9" style="884"/>
    <col min="11810" max="11810" width="12.25" style="884" bestFit="1" customWidth="1"/>
    <col min="11811" max="11811" width="6.75" style="884" bestFit="1" customWidth="1"/>
    <col min="11812" max="11812" width="10.25" style="884" bestFit="1" customWidth="1"/>
    <col min="11813" max="11814" width="9" style="884"/>
    <col min="11815" max="11815" width="8.5" style="884" bestFit="1" customWidth="1"/>
    <col min="11816" max="11816" width="33.625" style="884" bestFit="1" customWidth="1"/>
    <col min="11817" max="11817" width="7.625" style="884" bestFit="1" customWidth="1"/>
    <col min="11818" max="11818" width="35.5" style="884" bestFit="1" customWidth="1"/>
    <col min="11819" max="11819" width="12.25" style="884" bestFit="1" customWidth="1"/>
    <col min="11820" max="11820" width="25.75" style="884" bestFit="1" customWidth="1"/>
    <col min="11821" max="12032" width="9" style="884"/>
    <col min="12033" max="12061" width="3" style="884" customWidth="1"/>
    <col min="12062" max="12062" width="4.625" style="884" customWidth="1"/>
    <col min="12063" max="12065" width="9" style="884"/>
    <col min="12066" max="12066" width="12.25" style="884" bestFit="1" customWidth="1"/>
    <col min="12067" max="12067" width="6.75" style="884" bestFit="1" customWidth="1"/>
    <col min="12068" max="12068" width="10.25" style="884" bestFit="1" customWidth="1"/>
    <col min="12069" max="12070" width="9" style="884"/>
    <col min="12071" max="12071" width="8.5" style="884" bestFit="1" customWidth="1"/>
    <col min="12072" max="12072" width="33.625" style="884" bestFit="1" customWidth="1"/>
    <col min="12073" max="12073" width="7.625" style="884" bestFit="1" customWidth="1"/>
    <col min="12074" max="12074" width="35.5" style="884" bestFit="1" customWidth="1"/>
    <col min="12075" max="12075" width="12.25" style="884" bestFit="1" customWidth="1"/>
    <col min="12076" max="12076" width="25.75" style="884" bestFit="1" customWidth="1"/>
    <col min="12077" max="12288" width="9" style="884"/>
    <col min="12289" max="12317" width="3" style="884" customWidth="1"/>
    <col min="12318" max="12318" width="4.625" style="884" customWidth="1"/>
    <col min="12319" max="12321" width="9" style="884"/>
    <col min="12322" max="12322" width="12.25" style="884" bestFit="1" customWidth="1"/>
    <col min="12323" max="12323" width="6.75" style="884" bestFit="1" customWidth="1"/>
    <col min="12324" max="12324" width="10.25" style="884" bestFit="1" customWidth="1"/>
    <col min="12325" max="12326" width="9" style="884"/>
    <col min="12327" max="12327" width="8.5" style="884" bestFit="1" customWidth="1"/>
    <col min="12328" max="12328" width="33.625" style="884" bestFit="1" customWidth="1"/>
    <col min="12329" max="12329" width="7.625" style="884" bestFit="1" customWidth="1"/>
    <col min="12330" max="12330" width="35.5" style="884" bestFit="1" customWidth="1"/>
    <col min="12331" max="12331" width="12.25" style="884" bestFit="1" customWidth="1"/>
    <col min="12332" max="12332" width="25.75" style="884" bestFit="1" customWidth="1"/>
    <col min="12333" max="12544" width="9" style="884"/>
    <col min="12545" max="12573" width="3" style="884" customWidth="1"/>
    <col min="12574" max="12574" width="4.625" style="884" customWidth="1"/>
    <col min="12575" max="12577" width="9" style="884"/>
    <col min="12578" max="12578" width="12.25" style="884" bestFit="1" customWidth="1"/>
    <col min="12579" max="12579" width="6.75" style="884" bestFit="1" customWidth="1"/>
    <col min="12580" max="12580" width="10.25" style="884" bestFit="1" customWidth="1"/>
    <col min="12581" max="12582" width="9" style="884"/>
    <col min="12583" max="12583" width="8.5" style="884" bestFit="1" customWidth="1"/>
    <col min="12584" max="12584" width="33.625" style="884" bestFit="1" customWidth="1"/>
    <col min="12585" max="12585" width="7.625" style="884" bestFit="1" customWidth="1"/>
    <col min="12586" max="12586" width="35.5" style="884" bestFit="1" customWidth="1"/>
    <col min="12587" max="12587" width="12.25" style="884" bestFit="1" customWidth="1"/>
    <col min="12588" max="12588" width="25.75" style="884" bestFit="1" customWidth="1"/>
    <col min="12589" max="12800" width="9" style="884"/>
    <col min="12801" max="12829" width="3" style="884" customWidth="1"/>
    <col min="12830" max="12830" width="4.625" style="884" customWidth="1"/>
    <col min="12831" max="12833" width="9" style="884"/>
    <col min="12834" max="12834" width="12.25" style="884" bestFit="1" customWidth="1"/>
    <col min="12835" max="12835" width="6.75" style="884" bestFit="1" customWidth="1"/>
    <col min="12836" max="12836" width="10.25" style="884" bestFit="1" customWidth="1"/>
    <col min="12837" max="12838" width="9" style="884"/>
    <col min="12839" max="12839" width="8.5" style="884" bestFit="1" customWidth="1"/>
    <col min="12840" max="12840" width="33.625" style="884" bestFit="1" customWidth="1"/>
    <col min="12841" max="12841" width="7.625" style="884" bestFit="1" customWidth="1"/>
    <col min="12842" max="12842" width="35.5" style="884" bestFit="1" customWidth="1"/>
    <col min="12843" max="12843" width="12.25" style="884" bestFit="1" customWidth="1"/>
    <col min="12844" max="12844" width="25.75" style="884" bestFit="1" customWidth="1"/>
    <col min="12845" max="13056" width="9" style="884"/>
    <col min="13057" max="13085" width="3" style="884" customWidth="1"/>
    <col min="13086" max="13086" width="4.625" style="884" customWidth="1"/>
    <col min="13087" max="13089" width="9" style="884"/>
    <col min="13090" max="13090" width="12.25" style="884" bestFit="1" customWidth="1"/>
    <col min="13091" max="13091" width="6.75" style="884" bestFit="1" customWidth="1"/>
    <col min="13092" max="13092" width="10.25" style="884" bestFit="1" customWidth="1"/>
    <col min="13093" max="13094" width="9" style="884"/>
    <col min="13095" max="13095" width="8.5" style="884" bestFit="1" customWidth="1"/>
    <col min="13096" max="13096" width="33.625" style="884" bestFit="1" customWidth="1"/>
    <col min="13097" max="13097" width="7.625" style="884" bestFit="1" customWidth="1"/>
    <col min="13098" max="13098" width="35.5" style="884" bestFit="1" customWidth="1"/>
    <col min="13099" max="13099" width="12.25" style="884" bestFit="1" customWidth="1"/>
    <col min="13100" max="13100" width="25.75" style="884" bestFit="1" customWidth="1"/>
    <col min="13101" max="13312" width="9" style="884"/>
    <col min="13313" max="13341" width="3" style="884" customWidth="1"/>
    <col min="13342" max="13342" width="4.625" style="884" customWidth="1"/>
    <col min="13343" max="13345" width="9" style="884"/>
    <col min="13346" max="13346" width="12.25" style="884" bestFit="1" customWidth="1"/>
    <col min="13347" max="13347" width="6.75" style="884" bestFit="1" customWidth="1"/>
    <col min="13348" max="13348" width="10.25" style="884" bestFit="1" customWidth="1"/>
    <col min="13349" max="13350" width="9" style="884"/>
    <col min="13351" max="13351" width="8.5" style="884" bestFit="1" customWidth="1"/>
    <col min="13352" max="13352" width="33.625" style="884" bestFit="1" customWidth="1"/>
    <col min="13353" max="13353" width="7.625" style="884" bestFit="1" customWidth="1"/>
    <col min="13354" max="13354" width="35.5" style="884" bestFit="1" customWidth="1"/>
    <col min="13355" max="13355" width="12.25" style="884" bestFit="1" customWidth="1"/>
    <col min="13356" max="13356" width="25.75" style="884" bestFit="1" customWidth="1"/>
    <col min="13357" max="13568" width="9" style="884"/>
    <col min="13569" max="13597" width="3" style="884" customWidth="1"/>
    <col min="13598" max="13598" width="4.625" style="884" customWidth="1"/>
    <col min="13599" max="13601" width="9" style="884"/>
    <col min="13602" max="13602" width="12.25" style="884" bestFit="1" customWidth="1"/>
    <col min="13603" max="13603" width="6.75" style="884" bestFit="1" customWidth="1"/>
    <col min="13604" max="13604" width="10.25" style="884" bestFit="1" customWidth="1"/>
    <col min="13605" max="13606" width="9" style="884"/>
    <col min="13607" max="13607" width="8.5" style="884" bestFit="1" customWidth="1"/>
    <col min="13608" max="13608" width="33.625" style="884" bestFit="1" customWidth="1"/>
    <col min="13609" max="13609" width="7.625" style="884" bestFit="1" customWidth="1"/>
    <col min="13610" max="13610" width="35.5" style="884" bestFit="1" customWidth="1"/>
    <col min="13611" max="13611" width="12.25" style="884" bestFit="1" customWidth="1"/>
    <col min="13612" max="13612" width="25.75" style="884" bestFit="1" customWidth="1"/>
    <col min="13613" max="13824" width="9" style="884"/>
    <col min="13825" max="13853" width="3" style="884" customWidth="1"/>
    <col min="13854" max="13854" width="4.625" style="884" customWidth="1"/>
    <col min="13855" max="13857" width="9" style="884"/>
    <col min="13858" max="13858" width="12.25" style="884" bestFit="1" customWidth="1"/>
    <col min="13859" max="13859" width="6.75" style="884" bestFit="1" customWidth="1"/>
    <col min="13860" max="13860" width="10.25" style="884" bestFit="1" customWidth="1"/>
    <col min="13861" max="13862" width="9" style="884"/>
    <col min="13863" max="13863" width="8.5" style="884" bestFit="1" customWidth="1"/>
    <col min="13864" max="13864" width="33.625" style="884" bestFit="1" customWidth="1"/>
    <col min="13865" max="13865" width="7.625" style="884" bestFit="1" customWidth="1"/>
    <col min="13866" max="13866" width="35.5" style="884" bestFit="1" customWidth="1"/>
    <col min="13867" max="13867" width="12.25" style="884" bestFit="1" customWidth="1"/>
    <col min="13868" max="13868" width="25.75" style="884" bestFit="1" customWidth="1"/>
    <col min="13869" max="14080" width="9" style="884"/>
    <col min="14081" max="14109" width="3" style="884" customWidth="1"/>
    <col min="14110" max="14110" width="4.625" style="884" customWidth="1"/>
    <col min="14111" max="14113" width="9" style="884"/>
    <col min="14114" max="14114" width="12.25" style="884" bestFit="1" customWidth="1"/>
    <col min="14115" max="14115" width="6.75" style="884" bestFit="1" customWidth="1"/>
    <col min="14116" max="14116" width="10.25" style="884" bestFit="1" customWidth="1"/>
    <col min="14117" max="14118" width="9" style="884"/>
    <col min="14119" max="14119" width="8.5" style="884" bestFit="1" customWidth="1"/>
    <col min="14120" max="14120" width="33.625" style="884" bestFit="1" customWidth="1"/>
    <col min="14121" max="14121" width="7.625" style="884" bestFit="1" customWidth="1"/>
    <col min="14122" max="14122" width="35.5" style="884" bestFit="1" customWidth="1"/>
    <col min="14123" max="14123" width="12.25" style="884" bestFit="1" customWidth="1"/>
    <col min="14124" max="14124" width="25.75" style="884" bestFit="1" customWidth="1"/>
    <col min="14125" max="14336" width="9" style="884"/>
    <col min="14337" max="14365" width="3" style="884" customWidth="1"/>
    <col min="14366" max="14366" width="4.625" style="884" customWidth="1"/>
    <col min="14367" max="14369" width="9" style="884"/>
    <col min="14370" max="14370" width="12.25" style="884" bestFit="1" customWidth="1"/>
    <col min="14371" max="14371" width="6.75" style="884" bestFit="1" customWidth="1"/>
    <col min="14372" max="14372" width="10.25" style="884" bestFit="1" customWidth="1"/>
    <col min="14373" max="14374" width="9" style="884"/>
    <col min="14375" max="14375" width="8.5" style="884" bestFit="1" customWidth="1"/>
    <col min="14376" max="14376" width="33.625" style="884" bestFit="1" customWidth="1"/>
    <col min="14377" max="14377" width="7.625" style="884" bestFit="1" customWidth="1"/>
    <col min="14378" max="14378" width="35.5" style="884" bestFit="1" customWidth="1"/>
    <col min="14379" max="14379" width="12.25" style="884" bestFit="1" customWidth="1"/>
    <col min="14380" max="14380" width="25.75" style="884" bestFit="1" customWidth="1"/>
    <col min="14381" max="14592" width="9" style="884"/>
    <col min="14593" max="14621" width="3" style="884" customWidth="1"/>
    <col min="14622" max="14622" width="4.625" style="884" customWidth="1"/>
    <col min="14623" max="14625" width="9" style="884"/>
    <col min="14626" max="14626" width="12.25" style="884" bestFit="1" customWidth="1"/>
    <col min="14627" max="14627" width="6.75" style="884" bestFit="1" customWidth="1"/>
    <col min="14628" max="14628" width="10.25" style="884" bestFit="1" customWidth="1"/>
    <col min="14629" max="14630" width="9" style="884"/>
    <col min="14631" max="14631" width="8.5" style="884" bestFit="1" customWidth="1"/>
    <col min="14632" max="14632" width="33.625" style="884" bestFit="1" customWidth="1"/>
    <col min="14633" max="14633" width="7.625" style="884" bestFit="1" customWidth="1"/>
    <col min="14634" max="14634" width="35.5" style="884" bestFit="1" customWidth="1"/>
    <col min="14635" max="14635" width="12.25" style="884" bestFit="1" customWidth="1"/>
    <col min="14636" max="14636" width="25.75" style="884" bestFit="1" customWidth="1"/>
    <col min="14637" max="14848" width="9" style="884"/>
    <col min="14849" max="14877" width="3" style="884" customWidth="1"/>
    <col min="14878" max="14878" width="4.625" style="884" customWidth="1"/>
    <col min="14879" max="14881" width="9" style="884"/>
    <col min="14882" max="14882" width="12.25" style="884" bestFit="1" customWidth="1"/>
    <col min="14883" max="14883" width="6.75" style="884" bestFit="1" customWidth="1"/>
    <col min="14884" max="14884" width="10.25" style="884" bestFit="1" customWidth="1"/>
    <col min="14885" max="14886" width="9" style="884"/>
    <col min="14887" max="14887" width="8.5" style="884" bestFit="1" customWidth="1"/>
    <col min="14888" max="14888" width="33.625" style="884" bestFit="1" customWidth="1"/>
    <col min="14889" max="14889" width="7.625" style="884" bestFit="1" customWidth="1"/>
    <col min="14890" max="14890" width="35.5" style="884" bestFit="1" customWidth="1"/>
    <col min="14891" max="14891" width="12.25" style="884" bestFit="1" customWidth="1"/>
    <col min="14892" max="14892" width="25.75" style="884" bestFit="1" customWidth="1"/>
    <col min="14893" max="15104" width="9" style="884"/>
    <col min="15105" max="15133" width="3" style="884" customWidth="1"/>
    <col min="15134" max="15134" width="4.625" style="884" customWidth="1"/>
    <col min="15135" max="15137" width="9" style="884"/>
    <col min="15138" max="15138" width="12.25" style="884" bestFit="1" customWidth="1"/>
    <col min="15139" max="15139" width="6.75" style="884" bestFit="1" customWidth="1"/>
    <col min="15140" max="15140" width="10.25" style="884" bestFit="1" customWidth="1"/>
    <col min="15141" max="15142" width="9" style="884"/>
    <col min="15143" max="15143" width="8.5" style="884" bestFit="1" customWidth="1"/>
    <col min="15144" max="15144" width="33.625" style="884" bestFit="1" customWidth="1"/>
    <col min="15145" max="15145" width="7.625" style="884" bestFit="1" customWidth="1"/>
    <col min="15146" max="15146" width="35.5" style="884" bestFit="1" customWidth="1"/>
    <col min="15147" max="15147" width="12.25" style="884" bestFit="1" customWidth="1"/>
    <col min="15148" max="15148" width="25.75" style="884" bestFit="1" customWidth="1"/>
    <col min="15149" max="15360" width="9" style="884"/>
    <col min="15361" max="15389" width="3" style="884" customWidth="1"/>
    <col min="15390" max="15390" width="4.625" style="884" customWidth="1"/>
    <col min="15391" max="15393" width="9" style="884"/>
    <col min="15394" max="15394" width="12.25" style="884" bestFit="1" customWidth="1"/>
    <col min="15395" max="15395" width="6.75" style="884" bestFit="1" customWidth="1"/>
    <col min="15396" max="15396" width="10.25" style="884" bestFit="1" customWidth="1"/>
    <col min="15397" max="15398" width="9" style="884"/>
    <col min="15399" max="15399" width="8.5" style="884" bestFit="1" customWidth="1"/>
    <col min="15400" max="15400" width="33.625" style="884" bestFit="1" customWidth="1"/>
    <col min="15401" max="15401" width="7.625" style="884" bestFit="1" customWidth="1"/>
    <col min="15402" max="15402" width="35.5" style="884" bestFit="1" customWidth="1"/>
    <col min="15403" max="15403" width="12.25" style="884" bestFit="1" customWidth="1"/>
    <col min="15404" max="15404" width="25.75" style="884" bestFit="1" customWidth="1"/>
    <col min="15405" max="15616" width="9" style="884"/>
    <col min="15617" max="15645" width="3" style="884" customWidth="1"/>
    <col min="15646" max="15646" width="4.625" style="884" customWidth="1"/>
    <col min="15647" max="15649" width="9" style="884"/>
    <col min="15650" max="15650" width="12.25" style="884" bestFit="1" customWidth="1"/>
    <col min="15651" max="15651" width="6.75" style="884" bestFit="1" customWidth="1"/>
    <col min="15652" max="15652" width="10.25" style="884" bestFit="1" customWidth="1"/>
    <col min="15653" max="15654" width="9" style="884"/>
    <col min="15655" max="15655" width="8.5" style="884" bestFit="1" customWidth="1"/>
    <col min="15656" max="15656" width="33.625" style="884" bestFit="1" customWidth="1"/>
    <col min="15657" max="15657" width="7.625" style="884" bestFit="1" customWidth="1"/>
    <col min="15658" max="15658" width="35.5" style="884" bestFit="1" customWidth="1"/>
    <col min="15659" max="15659" width="12.25" style="884" bestFit="1" customWidth="1"/>
    <col min="15660" max="15660" width="25.75" style="884" bestFit="1" customWidth="1"/>
    <col min="15661" max="15872" width="9" style="884"/>
    <col min="15873" max="15901" width="3" style="884" customWidth="1"/>
    <col min="15902" max="15902" width="4.625" style="884" customWidth="1"/>
    <col min="15903" max="15905" width="9" style="884"/>
    <col min="15906" max="15906" width="12.25" style="884" bestFit="1" customWidth="1"/>
    <col min="15907" max="15907" width="6.75" style="884" bestFit="1" customWidth="1"/>
    <col min="15908" max="15908" width="10.25" style="884" bestFit="1" customWidth="1"/>
    <col min="15909" max="15910" width="9" style="884"/>
    <col min="15911" max="15911" width="8.5" style="884" bestFit="1" customWidth="1"/>
    <col min="15912" max="15912" width="33.625" style="884" bestFit="1" customWidth="1"/>
    <col min="15913" max="15913" width="7.625" style="884" bestFit="1" customWidth="1"/>
    <col min="15914" max="15914" width="35.5" style="884" bestFit="1" customWidth="1"/>
    <col min="15915" max="15915" width="12.25" style="884" bestFit="1" customWidth="1"/>
    <col min="15916" max="15916" width="25.75" style="884" bestFit="1" customWidth="1"/>
    <col min="15917" max="16128" width="9" style="884"/>
    <col min="16129" max="16157" width="3" style="884" customWidth="1"/>
    <col min="16158" max="16158" width="4.625" style="884" customWidth="1"/>
    <col min="16159" max="16161" width="9" style="884"/>
    <col min="16162" max="16162" width="12.25" style="884" bestFit="1" customWidth="1"/>
    <col min="16163" max="16163" width="6.75" style="884" bestFit="1" customWidth="1"/>
    <col min="16164" max="16164" width="10.25" style="884" bestFit="1" customWidth="1"/>
    <col min="16165" max="16166" width="9" style="884"/>
    <col min="16167" max="16167" width="8.5" style="884" bestFit="1" customWidth="1"/>
    <col min="16168" max="16168" width="33.625" style="884" bestFit="1" customWidth="1"/>
    <col min="16169" max="16169" width="7.625" style="884" bestFit="1" customWidth="1"/>
    <col min="16170" max="16170" width="35.5" style="884" bestFit="1" customWidth="1"/>
    <col min="16171" max="16171" width="12.25" style="884" bestFit="1" customWidth="1"/>
    <col min="16172" max="16172" width="25.75" style="884" bestFit="1" customWidth="1"/>
    <col min="16173" max="16384" width="9" style="884"/>
  </cols>
  <sheetData>
    <row r="1" spans="1:33" ht="15.75" customHeight="1">
      <c r="A1" s="2147" t="s">
        <v>2475</v>
      </c>
      <c r="B1" s="2147"/>
      <c r="C1" s="2147"/>
      <c r="D1" s="2147"/>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row>
    <row r="2" spans="1:33" ht="15.75" customHeight="1">
      <c r="A2" s="2149" t="s">
        <v>2734</v>
      </c>
      <c r="B2" s="2149"/>
      <c r="C2" s="2149"/>
      <c r="D2" s="2149"/>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row>
    <row r="3" spans="1:33" s="870" customFormat="1" ht="15.75" customHeight="1">
      <c r="A3" s="900" t="s">
        <v>3916</v>
      </c>
      <c r="B3" s="900"/>
      <c r="C3" s="900"/>
      <c r="D3" s="900"/>
      <c r="E3" s="900"/>
      <c r="F3" s="900"/>
      <c r="G3" s="900"/>
      <c r="H3" s="900"/>
      <c r="I3" s="900"/>
      <c r="J3" s="900"/>
      <c r="K3" s="2150"/>
      <c r="L3" s="2150"/>
      <c r="M3" s="2150"/>
      <c r="N3" s="2150"/>
      <c r="O3" s="2150"/>
      <c r="P3" s="2150"/>
      <c r="Q3" s="2150"/>
      <c r="R3" s="2150"/>
      <c r="S3" s="2150"/>
      <c r="T3" s="2150"/>
      <c r="U3" s="2150"/>
      <c r="V3" s="2150"/>
      <c r="W3" s="2150"/>
      <c r="X3" s="2150"/>
      <c r="Y3" s="2150"/>
      <c r="Z3" s="2150"/>
      <c r="AA3" s="2150"/>
      <c r="AB3" s="2150"/>
      <c r="AC3" s="2150"/>
    </row>
    <row r="4" spans="1:33" s="870" customFormat="1" ht="15.75" customHeight="1">
      <c r="A4" s="872" t="s">
        <v>3917</v>
      </c>
      <c r="B4" s="872"/>
      <c r="C4" s="872"/>
      <c r="D4" s="872"/>
      <c r="E4" s="872"/>
      <c r="F4" s="872"/>
      <c r="G4" s="872"/>
      <c r="H4" s="872"/>
      <c r="I4" s="872"/>
      <c r="J4" s="872"/>
      <c r="K4" s="2131">
        <f>第二面!K4</f>
        <v>0</v>
      </c>
      <c r="L4" s="2131"/>
      <c r="M4" s="2131"/>
      <c r="N4" s="2131"/>
      <c r="O4" s="2131"/>
      <c r="P4" s="2131"/>
      <c r="Q4" s="2131"/>
      <c r="R4" s="2131"/>
      <c r="S4" s="2131"/>
      <c r="T4" s="2131"/>
      <c r="U4" s="2131"/>
      <c r="V4" s="2131"/>
      <c r="W4" s="2131"/>
      <c r="X4" s="2131"/>
      <c r="Y4" s="2131"/>
      <c r="Z4" s="2131"/>
      <c r="AA4" s="2131"/>
      <c r="AB4" s="2131"/>
      <c r="AC4" s="2131"/>
      <c r="AD4" s="869"/>
    </row>
    <row r="5" spans="1:33" s="870" customFormat="1" ht="15.75" customHeight="1">
      <c r="A5" s="872" t="s">
        <v>2749</v>
      </c>
      <c r="B5" s="872"/>
      <c r="C5" s="872"/>
      <c r="D5" s="872"/>
      <c r="E5" s="872"/>
      <c r="F5" s="872"/>
      <c r="G5" s="872"/>
      <c r="H5" s="872"/>
      <c r="I5" s="872"/>
      <c r="J5" s="872"/>
      <c r="K5" s="2131">
        <f>第二面!K5</f>
        <v>0</v>
      </c>
      <c r="L5" s="2131"/>
      <c r="M5" s="2131"/>
      <c r="N5" s="2131"/>
      <c r="O5" s="2131"/>
      <c r="P5" s="2131"/>
      <c r="Q5" s="2131"/>
      <c r="R5" s="2131"/>
      <c r="S5" s="2131"/>
      <c r="T5" s="2131"/>
      <c r="U5" s="2131"/>
      <c r="V5" s="2131"/>
      <c r="W5" s="2131"/>
      <c r="X5" s="2131"/>
      <c r="Y5" s="2131"/>
      <c r="Z5" s="2131"/>
      <c r="AA5" s="2131"/>
      <c r="AB5" s="2131"/>
      <c r="AC5" s="2131"/>
      <c r="AD5" s="869"/>
    </row>
    <row r="6" spans="1:33" s="870" customFormat="1" ht="15.75" customHeight="1">
      <c r="A6" s="872" t="s">
        <v>2738</v>
      </c>
      <c r="B6" s="872"/>
      <c r="C6" s="872"/>
      <c r="D6" s="872"/>
      <c r="E6" s="872"/>
      <c r="F6" s="872"/>
      <c r="G6" s="872"/>
      <c r="H6" s="872"/>
      <c r="I6" s="872"/>
      <c r="J6" s="872"/>
      <c r="K6" s="2130">
        <f>第二面!K6</f>
        <v>0</v>
      </c>
      <c r="L6" s="2130"/>
      <c r="M6" s="2130"/>
      <c r="N6" s="901"/>
      <c r="O6" s="901"/>
      <c r="P6" s="901"/>
      <c r="Q6" s="902"/>
      <c r="R6" s="902"/>
      <c r="S6" s="902"/>
      <c r="T6" s="902"/>
      <c r="U6" s="902"/>
      <c r="V6" s="902"/>
      <c r="W6" s="902"/>
      <c r="X6" s="902"/>
      <c r="Y6" s="902"/>
      <c r="Z6" s="902"/>
      <c r="AA6" s="902"/>
      <c r="AB6" s="902"/>
      <c r="AC6" s="902"/>
      <c r="AD6" s="869"/>
    </row>
    <row r="7" spans="1:33" s="870" customFormat="1" ht="15.75" customHeight="1">
      <c r="A7" s="872" t="s">
        <v>2739</v>
      </c>
      <c r="B7" s="872"/>
      <c r="C7" s="872"/>
      <c r="D7" s="872"/>
      <c r="E7" s="872"/>
      <c r="F7" s="872"/>
      <c r="G7" s="872"/>
      <c r="H7" s="872"/>
      <c r="I7" s="872"/>
      <c r="J7" s="872"/>
      <c r="K7" s="2131">
        <f>第二面!K7</f>
        <v>0</v>
      </c>
      <c r="L7" s="2131"/>
      <c r="M7" s="2131"/>
      <c r="N7" s="2131"/>
      <c r="O7" s="2131"/>
      <c r="P7" s="2131"/>
      <c r="Q7" s="2131"/>
      <c r="R7" s="2131"/>
      <c r="S7" s="2131"/>
      <c r="T7" s="2131"/>
      <c r="U7" s="2131"/>
      <c r="V7" s="2131"/>
      <c r="W7" s="2131"/>
      <c r="X7" s="2131"/>
      <c r="Y7" s="2131"/>
      <c r="Z7" s="2131"/>
      <c r="AA7" s="2131"/>
      <c r="AB7" s="2131"/>
      <c r="AC7" s="2131"/>
      <c r="AD7" s="869"/>
    </row>
    <row r="8" spans="1:33" s="870" customFormat="1" ht="15.75" customHeight="1">
      <c r="A8" s="872" t="s">
        <v>2740</v>
      </c>
      <c r="B8" s="872"/>
      <c r="C8" s="872"/>
      <c r="D8" s="872"/>
      <c r="E8" s="872"/>
      <c r="F8" s="872"/>
      <c r="G8" s="872"/>
      <c r="H8" s="872"/>
      <c r="I8" s="872"/>
      <c r="J8" s="872"/>
      <c r="K8" s="2112" t="str">
        <f>IF(第二面!K8&lt;&gt;"",第二面!K8,"")</f>
        <v/>
      </c>
      <c r="L8" s="2112"/>
      <c r="M8" s="2112"/>
      <c r="N8" s="2112"/>
      <c r="O8" s="2112"/>
      <c r="P8" s="2112"/>
      <c r="Q8" s="2112"/>
      <c r="R8" s="2112"/>
      <c r="S8" s="2112"/>
      <c r="T8" s="2112"/>
      <c r="U8" s="2112"/>
      <c r="V8" s="2112"/>
      <c r="W8" s="2112"/>
      <c r="X8" s="2112"/>
      <c r="Y8" s="2112"/>
      <c r="Z8" s="2112"/>
      <c r="AA8" s="2112"/>
      <c r="AB8" s="2112"/>
      <c r="AC8" s="2112"/>
      <c r="AD8" s="869"/>
    </row>
    <row r="9" spans="1:33" s="870" customFormat="1" ht="9" customHeight="1">
      <c r="A9" s="872"/>
      <c r="B9" s="872"/>
      <c r="C9" s="872"/>
      <c r="D9" s="872"/>
      <c r="E9" s="872"/>
      <c r="F9" s="872"/>
      <c r="G9" s="872"/>
      <c r="H9" s="872"/>
      <c r="I9" s="872"/>
      <c r="J9" s="872"/>
      <c r="K9" s="903"/>
      <c r="L9" s="903"/>
      <c r="M9" s="903"/>
      <c r="N9" s="903"/>
      <c r="O9" s="904"/>
      <c r="P9" s="904"/>
      <c r="Q9" s="904"/>
      <c r="R9" s="904"/>
      <c r="S9" s="904"/>
      <c r="T9" s="898"/>
      <c r="U9" s="898"/>
      <c r="V9" s="898"/>
      <c r="W9" s="898"/>
      <c r="X9" s="898"/>
      <c r="Y9" s="898"/>
      <c r="Z9" s="898"/>
      <c r="AA9" s="898"/>
      <c r="AB9" s="898"/>
      <c r="AC9" s="898"/>
      <c r="AD9" s="869"/>
    </row>
    <row r="10" spans="1:33" s="870" customFormat="1" ht="15.75" customHeight="1" thickBot="1">
      <c r="A10" s="905" t="s">
        <v>2741</v>
      </c>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869"/>
    </row>
    <row r="11" spans="1:33" s="870" customFormat="1" ht="15.75" customHeight="1" thickBot="1">
      <c r="A11" s="902" t="s">
        <v>2742</v>
      </c>
      <c r="B11" s="902"/>
      <c r="C11" s="902"/>
      <c r="D11" s="902"/>
      <c r="E11" s="902"/>
      <c r="F11" s="906"/>
      <c r="G11" s="906"/>
      <c r="H11" s="906"/>
      <c r="I11" s="906"/>
      <c r="J11" s="906"/>
      <c r="K11" s="906" t="s">
        <v>2568</v>
      </c>
      <c r="L11" s="2143" t="str">
        <f>IF(AE11&lt;&gt;"",IFERROR(VLOOKUP(AE11,AF167:AR177,2,FALSE),""),第二面!L11)</f>
        <v/>
      </c>
      <c r="M11" s="2143"/>
      <c r="N11" s="2143"/>
      <c r="O11" s="2135" t="s">
        <v>2569</v>
      </c>
      <c r="P11" s="2135"/>
      <c r="Q11" s="2135"/>
      <c r="R11" s="2143" t="str">
        <f>IF(AE11&lt;&gt;"",IFERROR(VLOOKUP(AE11,AF167:AR177,3,FALSE),""),第二面!R11)</f>
        <v/>
      </c>
      <c r="S11" s="2143"/>
      <c r="T11" s="2143"/>
      <c r="U11" s="2135" t="s">
        <v>2570</v>
      </c>
      <c r="V11" s="2135"/>
      <c r="W11" s="2135"/>
      <c r="X11" s="2144" t="str">
        <f>IF(AE11&lt;&gt;"",IFERROR(VLOOKUP(AE11,AF167:AR177,4,FALSE),""),第二面!X11)</f>
        <v/>
      </c>
      <c r="Y11" s="2144"/>
      <c r="Z11" s="2144"/>
      <c r="AA11" s="2144"/>
      <c r="AB11" s="2144"/>
      <c r="AC11" s="902" t="s">
        <v>17</v>
      </c>
      <c r="AD11" s="869" t="s">
        <v>2520</v>
      </c>
      <c r="AE11" s="907"/>
      <c r="AG11" s="870" t="str">
        <f>IFERROR(VLOOKUP(AE11,AF197:AR206,2,FALSE),"")</f>
        <v/>
      </c>
    </row>
    <row r="12" spans="1:33" s="870" customFormat="1" ht="15.75" customHeight="1">
      <c r="A12" s="902" t="s">
        <v>2737</v>
      </c>
      <c r="B12" s="902"/>
      <c r="C12" s="902"/>
      <c r="D12" s="902"/>
      <c r="E12" s="902"/>
      <c r="F12" s="908"/>
      <c r="G12" s="908"/>
      <c r="H12" s="908"/>
      <c r="I12" s="908"/>
      <c r="J12" s="908"/>
      <c r="K12" s="2145" t="str">
        <f>IF(AE11&lt;&gt;"",IFERROR(VLOOKUP(AE11,AF167:AR177,5,FALSE),""),第二面!K12)</f>
        <v/>
      </c>
      <c r="L12" s="2145"/>
      <c r="M12" s="2145"/>
      <c r="N12" s="2145"/>
      <c r="O12" s="2145"/>
      <c r="P12" s="2145"/>
      <c r="Q12" s="2145"/>
      <c r="R12" s="2145"/>
      <c r="S12" s="2145"/>
      <c r="T12" s="2145"/>
      <c r="U12" s="2145"/>
      <c r="V12" s="2145"/>
      <c r="W12" s="2145"/>
      <c r="X12" s="2145"/>
      <c r="Y12" s="2145"/>
      <c r="Z12" s="2145"/>
      <c r="AA12" s="2145"/>
      <c r="AB12" s="2145"/>
      <c r="AC12" s="2145"/>
      <c r="AD12" s="869"/>
    </row>
    <row r="13" spans="1:33" s="870" customFormat="1" ht="15.75" customHeight="1">
      <c r="A13" s="902" t="s">
        <v>2743</v>
      </c>
      <c r="B13" s="902"/>
      <c r="C13" s="902"/>
      <c r="D13" s="902"/>
      <c r="E13" s="902"/>
      <c r="F13" s="902"/>
      <c r="G13" s="902"/>
      <c r="H13" s="902"/>
      <c r="I13" s="902"/>
      <c r="J13" s="902"/>
      <c r="K13" s="906" t="s">
        <v>2568</v>
      </c>
      <c r="L13" s="2143" t="str">
        <f>IF(AE11&lt;&gt;"",IFERROR(VLOOKUP(AE11,AF167:AR177,6,FALSE),""),第二面!L13)</f>
        <v/>
      </c>
      <c r="M13" s="2143"/>
      <c r="N13" s="2135" t="s">
        <v>2573</v>
      </c>
      <c r="O13" s="2135"/>
      <c r="P13" s="2135"/>
      <c r="Q13" s="2135"/>
      <c r="R13" s="2135"/>
      <c r="S13" s="2144" t="str">
        <f>IF(AE11&lt;&gt;"",IFERROR(VLOOKUP(AE11,AF167:AR177,7,FALSE),""),第二面!S13)</f>
        <v/>
      </c>
      <c r="T13" s="2144"/>
      <c r="U13" s="2135" t="s">
        <v>2574</v>
      </c>
      <c r="V13" s="2135"/>
      <c r="W13" s="2135"/>
      <c r="X13" s="2135"/>
      <c r="Y13" s="2144" t="str">
        <f>IF(AE11&lt;&gt;"",IFERROR(VLOOKUP(AE11,AF167:AR177,8,FALSE),""),第二面!Y13)</f>
        <v/>
      </c>
      <c r="Z13" s="2144"/>
      <c r="AA13" s="2144"/>
      <c r="AB13" s="2144"/>
      <c r="AC13" s="902" t="s">
        <v>17</v>
      </c>
      <c r="AD13" s="869"/>
    </row>
    <row r="14" spans="1:33" s="870" customFormat="1" ht="15.75" customHeight="1">
      <c r="A14" s="902"/>
      <c r="B14" s="902"/>
      <c r="C14" s="902"/>
      <c r="D14" s="902"/>
      <c r="E14" s="902"/>
      <c r="F14" s="902"/>
      <c r="G14" s="902"/>
      <c r="H14" s="902"/>
      <c r="I14" s="902"/>
      <c r="J14" s="902"/>
      <c r="K14" s="2145" t="str">
        <f>IF(AE11&lt;&gt;"",IFERROR(VLOOKUP(AE11,AF167:AR177,9,FALSE),""),第二面!K14)</f>
        <v/>
      </c>
      <c r="L14" s="2145"/>
      <c r="M14" s="2145"/>
      <c r="N14" s="2145"/>
      <c r="O14" s="2145"/>
      <c r="P14" s="2145"/>
      <c r="Q14" s="2145"/>
      <c r="R14" s="2145"/>
      <c r="S14" s="2145"/>
      <c r="T14" s="2145"/>
      <c r="U14" s="2145"/>
      <c r="V14" s="2145"/>
      <c r="W14" s="2145"/>
      <c r="X14" s="2145"/>
      <c r="Y14" s="2145"/>
      <c r="Z14" s="2145"/>
      <c r="AA14" s="2145"/>
      <c r="AB14" s="2145"/>
      <c r="AC14" s="2145"/>
      <c r="AD14" s="869"/>
    </row>
    <row r="15" spans="1:33" s="870" customFormat="1" ht="15.75" customHeight="1">
      <c r="A15" s="902" t="s">
        <v>2744</v>
      </c>
      <c r="B15" s="902"/>
      <c r="C15" s="902"/>
      <c r="D15" s="902"/>
      <c r="E15" s="902"/>
      <c r="F15" s="902"/>
      <c r="G15" s="902"/>
      <c r="H15" s="902"/>
      <c r="I15" s="902"/>
      <c r="J15" s="902"/>
      <c r="K15" s="2130" t="str">
        <f>IF(AE11&lt;&gt;"",IFERROR(VLOOKUP(AE11,AF167:AR177,10,FALSE),""),第二面!K15)</f>
        <v/>
      </c>
      <c r="L15" s="2130"/>
      <c r="M15" s="2130"/>
      <c r="N15" s="901"/>
      <c r="O15" s="901"/>
      <c r="P15" s="901"/>
      <c r="Q15" s="902"/>
      <c r="R15" s="902"/>
      <c r="S15" s="902"/>
      <c r="T15" s="902"/>
      <c r="U15" s="902"/>
      <c r="V15" s="902"/>
      <c r="W15" s="902"/>
      <c r="X15" s="902"/>
      <c r="Y15" s="902"/>
      <c r="Z15" s="902"/>
      <c r="AA15" s="902"/>
      <c r="AB15" s="902"/>
      <c r="AC15" s="902"/>
      <c r="AD15" s="869"/>
    </row>
    <row r="16" spans="1:33" s="870" customFormat="1" ht="15.75" customHeight="1">
      <c r="A16" s="902" t="s">
        <v>2745</v>
      </c>
      <c r="B16" s="902"/>
      <c r="C16" s="902"/>
      <c r="D16" s="902"/>
      <c r="E16" s="902"/>
      <c r="F16" s="902"/>
      <c r="G16" s="902"/>
      <c r="H16" s="902"/>
      <c r="I16" s="902"/>
      <c r="J16" s="902"/>
      <c r="K16" s="2131" t="str">
        <f>IF(AE11&lt;&gt;"",IFERROR(VLOOKUP(AE11,AF167:AR177,11,FALSE),""),第二面!K16)</f>
        <v/>
      </c>
      <c r="L16" s="2131"/>
      <c r="M16" s="2131"/>
      <c r="N16" s="2131"/>
      <c r="O16" s="2131"/>
      <c r="P16" s="2131"/>
      <c r="Q16" s="2131"/>
      <c r="R16" s="2131"/>
      <c r="S16" s="2131"/>
      <c r="T16" s="2131"/>
      <c r="U16" s="2131"/>
      <c r="V16" s="2131"/>
      <c r="W16" s="2131"/>
      <c r="X16" s="2131"/>
      <c r="Y16" s="2131"/>
      <c r="Z16" s="2131"/>
      <c r="AA16" s="2131"/>
      <c r="AB16" s="2131"/>
      <c r="AC16" s="2131"/>
      <c r="AD16" s="869"/>
    </row>
    <row r="17" spans="1:31" s="870" customFormat="1" ht="15.75" customHeight="1">
      <c r="A17" s="902" t="s">
        <v>2746</v>
      </c>
      <c r="B17" s="902"/>
      <c r="C17" s="902"/>
      <c r="D17" s="902"/>
      <c r="E17" s="902"/>
      <c r="F17" s="902"/>
      <c r="G17" s="902"/>
      <c r="H17" s="902"/>
      <c r="I17" s="902"/>
      <c r="J17" s="902"/>
      <c r="K17" s="2112" t="str">
        <f>IF(AE11&lt;&gt;"",IFERROR(VLOOKUP(AE11,AF167:AR177,12,FALSE),""),第二面!K17)</f>
        <v/>
      </c>
      <c r="L17" s="2112"/>
      <c r="M17" s="2112"/>
      <c r="N17" s="2112"/>
      <c r="O17" s="2112"/>
      <c r="P17" s="2112"/>
      <c r="Q17" s="2112"/>
      <c r="R17" s="2112"/>
      <c r="S17" s="2112"/>
      <c r="T17" s="2112"/>
      <c r="U17" s="2112"/>
      <c r="V17" s="2112"/>
      <c r="W17" s="2112"/>
      <c r="X17" s="2112"/>
      <c r="Y17" s="2112"/>
      <c r="Z17" s="2112"/>
      <c r="AA17" s="2112"/>
      <c r="AB17" s="2112"/>
      <c r="AC17" s="2112"/>
      <c r="AD17" s="869"/>
    </row>
    <row r="18" spans="1:31" s="870" customFormat="1" ht="9" customHeight="1">
      <c r="A18" s="902"/>
      <c r="B18" s="902"/>
      <c r="C18" s="902"/>
      <c r="D18" s="902"/>
      <c r="E18" s="902"/>
      <c r="F18" s="902"/>
      <c r="G18" s="902"/>
      <c r="H18" s="902"/>
      <c r="I18" s="902"/>
      <c r="J18" s="902"/>
      <c r="K18" s="909"/>
      <c r="L18" s="909"/>
      <c r="M18" s="909"/>
      <c r="N18" s="909"/>
      <c r="O18" s="910"/>
      <c r="P18" s="910"/>
      <c r="Q18" s="910"/>
      <c r="R18" s="910"/>
      <c r="S18" s="910"/>
      <c r="T18" s="902"/>
      <c r="U18" s="902"/>
      <c r="V18" s="902"/>
      <c r="W18" s="902"/>
      <c r="X18" s="902"/>
      <c r="Y18" s="902"/>
      <c r="Z18" s="902"/>
      <c r="AA18" s="902"/>
      <c r="AB18" s="902"/>
      <c r="AC18" s="902"/>
      <c r="AD18" s="869"/>
    </row>
    <row r="19" spans="1:31" s="870" customFormat="1" ht="15.75" customHeight="1">
      <c r="A19" s="905" t="s">
        <v>2747</v>
      </c>
      <c r="B19" s="905"/>
      <c r="C19" s="905"/>
      <c r="D19" s="905"/>
      <c r="E19" s="905"/>
      <c r="F19" s="905"/>
      <c r="G19" s="905"/>
      <c r="H19" s="905"/>
      <c r="I19" s="905"/>
      <c r="J19" s="905"/>
      <c r="K19" s="905"/>
      <c r="L19" s="905"/>
      <c r="M19" s="905"/>
      <c r="N19" s="905"/>
      <c r="O19" s="905"/>
      <c r="P19" s="905"/>
      <c r="Q19" s="905"/>
      <c r="R19" s="905"/>
      <c r="S19" s="905"/>
      <c r="T19" s="905"/>
      <c r="U19" s="905"/>
      <c r="V19" s="905"/>
      <c r="W19" s="905"/>
      <c r="X19" s="905"/>
      <c r="Y19" s="905"/>
      <c r="Z19" s="905"/>
      <c r="AA19" s="905"/>
      <c r="AB19" s="905"/>
      <c r="AC19" s="905"/>
      <c r="AD19" s="869"/>
    </row>
    <row r="20" spans="1:31" s="870" customFormat="1" ht="15.75" customHeight="1" thickBot="1">
      <c r="A20" s="902" t="s">
        <v>2748</v>
      </c>
      <c r="B20" s="902"/>
      <c r="C20" s="902"/>
      <c r="D20" s="902"/>
      <c r="E20" s="902"/>
      <c r="F20" s="902"/>
      <c r="G20" s="902"/>
      <c r="H20" s="902"/>
      <c r="I20" s="902"/>
      <c r="J20" s="902"/>
      <c r="K20" s="902"/>
      <c r="L20" s="902"/>
      <c r="M20" s="902"/>
      <c r="N20" s="902"/>
      <c r="O20" s="902"/>
      <c r="P20" s="902"/>
      <c r="Q20" s="902"/>
      <c r="R20" s="902"/>
      <c r="S20" s="902"/>
      <c r="T20" s="902"/>
      <c r="U20" s="902"/>
      <c r="V20" s="902"/>
      <c r="W20" s="902"/>
      <c r="X20" s="902"/>
      <c r="Y20" s="902"/>
      <c r="Z20" s="902"/>
      <c r="AA20" s="902"/>
      <c r="AB20" s="902"/>
      <c r="AC20" s="902"/>
      <c r="AD20" s="869"/>
    </row>
    <row r="21" spans="1:31" s="870" customFormat="1" ht="15.75" customHeight="1" thickBot="1">
      <c r="A21" s="902" t="s">
        <v>2742</v>
      </c>
      <c r="B21" s="902"/>
      <c r="C21" s="902"/>
      <c r="D21" s="902"/>
      <c r="E21" s="902"/>
      <c r="F21" s="906"/>
      <c r="G21" s="906"/>
      <c r="H21" s="906"/>
      <c r="I21" s="906"/>
      <c r="J21" s="906"/>
      <c r="K21" s="906" t="s">
        <v>2568</v>
      </c>
      <c r="L21" s="2143" t="str">
        <f>IF(AE21&lt;&gt;"",IFERROR(VLOOKUP(AE21,AF167:AR177,2,FALSE),""),第二面!L21)</f>
        <v/>
      </c>
      <c r="M21" s="2143"/>
      <c r="N21" s="2143"/>
      <c r="O21" s="2135" t="s">
        <v>2569</v>
      </c>
      <c r="P21" s="2135"/>
      <c r="Q21" s="2135"/>
      <c r="R21" s="2143" t="str">
        <f>IF(AE21&lt;&gt;"",IFERROR(VLOOKUP(AE21,AF167:AR177,3,FALSE),""),第二面!R21)</f>
        <v/>
      </c>
      <c r="S21" s="2143"/>
      <c r="T21" s="2143"/>
      <c r="U21" s="2135" t="s">
        <v>2570</v>
      </c>
      <c r="V21" s="2135"/>
      <c r="W21" s="2135"/>
      <c r="X21" s="2144" t="str">
        <f>IF(AE21&lt;&gt;"",IFERROR(VLOOKUP(AE21,AF167:AR177,4,FALSE),""),第二面!X21)</f>
        <v/>
      </c>
      <c r="Y21" s="2144"/>
      <c r="Z21" s="2144"/>
      <c r="AA21" s="2144"/>
      <c r="AB21" s="2144"/>
      <c r="AC21" s="902" t="s">
        <v>17</v>
      </c>
      <c r="AD21" s="869" t="s">
        <v>2520</v>
      </c>
      <c r="AE21" s="907"/>
    </row>
    <row r="22" spans="1:31" s="870" customFormat="1" ht="15.75" customHeight="1">
      <c r="A22" s="902" t="s">
        <v>2749</v>
      </c>
      <c r="B22" s="902"/>
      <c r="C22" s="902"/>
      <c r="D22" s="902"/>
      <c r="E22" s="902"/>
      <c r="F22" s="908"/>
      <c r="G22" s="908"/>
      <c r="H22" s="908"/>
      <c r="I22" s="908"/>
      <c r="J22" s="908"/>
      <c r="K22" s="2145" t="str">
        <f>IF(AE21&lt;&gt;"",IFERROR(VLOOKUP(AE21,AF167:AR177,5,FALSE),""),第二面!K22)</f>
        <v/>
      </c>
      <c r="L22" s="2145"/>
      <c r="M22" s="2145"/>
      <c r="N22" s="2145"/>
      <c r="O22" s="2145"/>
      <c r="P22" s="2145"/>
      <c r="Q22" s="2145"/>
      <c r="R22" s="2145"/>
      <c r="S22" s="2145"/>
      <c r="T22" s="2145"/>
      <c r="U22" s="2145"/>
      <c r="V22" s="2145"/>
      <c r="W22" s="2145"/>
      <c r="X22" s="2145"/>
      <c r="Y22" s="2145"/>
      <c r="Z22" s="2145"/>
      <c r="AA22" s="2145"/>
      <c r="AB22" s="2145"/>
      <c r="AC22" s="2145"/>
      <c r="AD22" s="869"/>
    </row>
    <row r="23" spans="1:31" s="870" customFormat="1" ht="15.75" customHeight="1">
      <c r="A23" s="902" t="s">
        <v>2743</v>
      </c>
      <c r="B23" s="902"/>
      <c r="C23" s="902"/>
      <c r="D23" s="902"/>
      <c r="E23" s="902"/>
      <c r="F23" s="902"/>
      <c r="G23" s="902"/>
      <c r="H23" s="902"/>
      <c r="I23" s="902"/>
      <c r="J23" s="902"/>
      <c r="K23" s="906" t="s">
        <v>2568</v>
      </c>
      <c r="L23" s="2144" t="str">
        <f>IF(AE21&lt;&gt;"",IFERROR(VLOOKUP(AE21,AF167:AR177,6,FALSE),""),第二面!L23)</f>
        <v/>
      </c>
      <c r="M23" s="2144"/>
      <c r="N23" s="2135" t="s">
        <v>2573</v>
      </c>
      <c r="O23" s="2135"/>
      <c r="P23" s="2135"/>
      <c r="Q23" s="2135"/>
      <c r="R23" s="2135"/>
      <c r="S23" s="2144" t="str">
        <f>IF(AE21&lt;&gt;"",IFERROR(VLOOKUP(AE21,AF167:AR177,7,FALSE),""),第二面!S23)</f>
        <v/>
      </c>
      <c r="T23" s="2144"/>
      <c r="U23" s="2135" t="s">
        <v>2574</v>
      </c>
      <c r="V23" s="2135"/>
      <c r="W23" s="2135"/>
      <c r="X23" s="2135"/>
      <c r="Y23" s="2144" t="str">
        <f>IF(AE21&lt;&gt;"",IFERROR(VLOOKUP(AE21,AF167:AR177,8,FALSE),""),第二面!Y23)</f>
        <v/>
      </c>
      <c r="Z23" s="2144"/>
      <c r="AA23" s="2144"/>
      <c r="AB23" s="2144"/>
      <c r="AC23" s="902" t="s">
        <v>17</v>
      </c>
      <c r="AD23" s="869"/>
    </row>
    <row r="24" spans="1:31" s="870" customFormat="1" ht="15.75" customHeight="1">
      <c r="A24" s="902"/>
      <c r="B24" s="902"/>
      <c r="C24" s="902"/>
      <c r="D24" s="902"/>
      <c r="E24" s="902"/>
      <c r="F24" s="902"/>
      <c r="G24" s="902"/>
      <c r="H24" s="902"/>
      <c r="I24" s="902"/>
      <c r="J24" s="902"/>
      <c r="K24" s="2112" t="str">
        <f>IF(AE21&lt;&gt;"",IFERROR(VLOOKUP(AE21,AF167:AR177,9,FALSE),""),第二面!K24)</f>
        <v/>
      </c>
      <c r="L24" s="2112"/>
      <c r="M24" s="2112"/>
      <c r="N24" s="2112"/>
      <c r="O24" s="2112"/>
      <c r="P24" s="2112"/>
      <c r="Q24" s="2112"/>
      <c r="R24" s="2112"/>
      <c r="S24" s="2112"/>
      <c r="T24" s="2112"/>
      <c r="U24" s="2112"/>
      <c r="V24" s="2112"/>
      <c r="W24" s="2112"/>
      <c r="X24" s="2112"/>
      <c r="Y24" s="2112"/>
      <c r="Z24" s="2112"/>
      <c r="AA24" s="2112"/>
      <c r="AB24" s="2112"/>
      <c r="AC24" s="2112"/>
      <c r="AD24" s="869"/>
    </row>
    <row r="25" spans="1:31" s="870" customFormat="1" ht="15.75" customHeight="1">
      <c r="A25" s="902" t="s">
        <v>2744</v>
      </c>
      <c r="B25" s="902"/>
      <c r="C25" s="902"/>
      <c r="D25" s="902"/>
      <c r="E25" s="902"/>
      <c r="F25" s="902"/>
      <c r="G25" s="902"/>
      <c r="H25" s="902"/>
      <c r="I25" s="902"/>
      <c r="J25" s="902"/>
      <c r="K25" s="2130" t="str">
        <f>IF(AE21&lt;&gt;"",IFERROR(VLOOKUP(AE21,AF167:AR177,10,FALSE),""),第二面!K25)</f>
        <v/>
      </c>
      <c r="L25" s="2130"/>
      <c r="M25" s="2130"/>
      <c r="N25" s="901"/>
      <c r="O25" s="901"/>
      <c r="P25" s="901"/>
      <c r="Q25" s="902"/>
      <c r="R25" s="902"/>
      <c r="S25" s="902"/>
      <c r="T25" s="902"/>
      <c r="U25" s="902"/>
      <c r="V25" s="902"/>
      <c r="W25" s="902"/>
      <c r="X25" s="902"/>
      <c r="Y25" s="902"/>
      <c r="Z25" s="902"/>
      <c r="AA25" s="902"/>
      <c r="AB25" s="902"/>
      <c r="AC25" s="902"/>
      <c r="AD25" s="869"/>
    </row>
    <row r="26" spans="1:31" s="870" customFormat="1" ht="15.75" customHeight="1">
      <c r="A26" s="902" t="s">
        <v>2745</v>
      </c>
      <c r="B26" s="902"/>
      <c r="C26" s="902"/>
      <c r="D26" s="902"/>
      <c r="E26" s="902"/>
      <c r="F26" s="902"/>
      <c r="G26" s="902"/>
      <c r="H26" s="902"/>
      <c r="I26" s="902"/>
      <c r="J26" s="902"/>
      <c r="K26" s="2131" t="str">
        <f>IF(AE21&lt;&gt;"",IFERROR(VLOOKUP(AE21,AF167:AR177,11,FALSE),""),第二面!K26)</f>
        <v/>
      </c>
      <c r="L26" s="2131"/>
      <c r="M26" s="2131"/>
      <c r="N26" s="2131"/>
      <c r="O26" s="2131"/>
      <c r="P26" s="2131"/>
      <c r="Q26" s="2131"/>
      <c r="R26" s="2131"/>
      <c r="S26" s="2131"/>
      <c r="T26" s="2131"/>
      <c r="U26" s="2131"/>
      <c r="V26" s="2131"/>
      <c r="W26" s="2131"/>
      <c r="X26" s="2131"/>
      <c r="Y26" s="2131"/>
      <c r="Z26" s="2131"/>
      <c r="AA26" s="2131"/>
      <c r="AB26" s="2131"/>
      <c r="AC26" s="2131"/>
      <c r="AD26" s="869"/>
    </row>
    <row r="27" spans="1:31" s="870" customFormat="1" ht="15.75" customHeight="1">
      <c r="A27" s="902" t="s">
        <v>2746</v>
      </c>
      <c r="B27" s="902"/>
      <c r="C27" s="902"/>
      <c r="D27" s="902"/>
      <c r="E27" s="902"/>
      <c r="F27" s="902"/>
      <c r="G27" s="902"/>
      <c r="H27" s="902"/>
      <c r="I27" s="902"/>
      <c r="J27" s="902"/>
      <c r="K27" s="2112" t="str">
        <f>IF(AE21&lt;&gt;"",IFERROR(VLOOKUP(AE21,AF167:AR177,12,FALSE),""),第二面!K27)</f>
        <v/>
      </c>
      <c r="L27" s="2112"/>
      <c r="M27" s="2112"/>
      <c r="N27" s="2112"/>
      <c r="O27" s="2112"/>
      <c r="P27" s="2112"/>
      <c r="Q27" s="2112"/>
      <c r="R27" s="2112"/>
      <c r="S27" s="2112"/>
      <c r="T27" s="2112"/>
      <c r="U27" s="2112"/>
      <c r="V27" s="2112"/>
      <c r="W27" s="2112"/>
      <c r="X27" s="2112"/>
      <c r="Y27" s="2112"/>
      <c r="Z27" s="2112"/>
      <c r="AA27" s="2112"/>
      <c r="AB27" s="2112"/>
      <c r="AC27" s="2112"/>
      <c r="AD27" s="869"/>
    </row>
    <row r="28" spans="1:31" s="870" customFormat="1" ht="15.75" customHeight="1">
      <c r="A28" s="902" t="s">
        <v>3918</v>
      </c>
      <c r="B28" s="902"/>
      <c r="C28" s="902"/>
      <c r="D28" s="902"/>
      <c r="E28" s="902"/>
      <c r="F28" s="902"/>
      <c r="G28" s="902"/>
      <c r="H28" s="902"/>
      <c r="I28" s="902"/>
      <c r="J28" s="902"/>
      <c r="K28" s="2112" t="str">
        <f>IF(AE21&lt;&gt;"",IFERROR(VLOOKUP(AE21,AF167:AR177,13,FALSE),""),第二面!K28)</f>
        <v/>
      </c>
      <c r="L28" s="2112"/>
      <c r="M28" s="2112"/>
      <c r="N28" s="2112"/>
      <c r="O28" s="2112"/>
      <c r="P28" s="2112"/>
      <c r="Q28" s="2112"/>
      <c r="R28" s="2112"/>
      <c r="S28" s="2112"/>
      <c r="T28" s="2112"/>
      <c r="U28" s="2112"/>
      <c r="V28" s="2112"/>
      <c r="W28" s="2112"/>
      <c r="X28" s="2112"/>
      <c r="Y28" s="2112"/>
      <c r="Z28" s="2112"/>
      <c r="AA28" s="2112"/>
      <c r="AB28" s="2112"/>
      <c r="AC28" s="2112"/>
      <c r="AD28" s="869"/>
    </row>
    <row r="29" spans="1:31" s="870" customFormat="1" ht="9" customHeight="1">
      <c r="A29" s="911"/>
      <c r="B29" s="2136"/>
      <c r="C29" s="2136"/>
      <c r="D29" s="2136"/>
      <c r="E29" s="2136"/>
      <c r="F29" s="2136"/>
      <c r="G29" s="2136"/>
      <c r="H29" s="2136"/>
      <c r="I29" s="2136"/>
      <c r="J29" s="2136"/>
      <c r="K29" s="2137"/>
      <c r="L29" s="2137"/>
      <c r="M29" s="2137"/>
      <c r="N29" s="2137"/>
      <c r="O29" s="2137"/>
      <c r="P29" s="2137"/>
      <c r="Q29" s="2137"/>
      <c r="R29" s="2137"/>
      <c r="S29" s="2137"/>
      <c r="T29" s="2137"/>
      <c r="U29" s="2137"/>
      <c r="V29" s="2137"/>
      <c r="W29" s="2137"/>
      <c r="X29" s="2137"/>
      <c r="Y29" s="2137"/>
      <c r="Z29" s="2137"/>
      <c r="AA29" s="2137"/>
      <c r="AB29" s="2137"/>
      <c r="AC29" s="2137"/>
      <c r="AD29" s="869"/>
    </row>
    <row r="30" spans="1:31" s="870" customFormat="1" ht="15.75" customHeight="1" thickBot="1">
      <c r="A30" s="902" t="s">
        <v>2751</v>
      </c>
      <c r="B30" s="902"/>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2"/>
      <c r="AB30" s="902"/>
      <c r="AC30" s="902"/>
      <c r="AD30" s="869"/>
    </row>
    <row r="31" spans="1:31" s="870" customFormat="1" ht="15.75" customHeight="1" thickBot="1">
      <c r="A31" s="902" t="s">
        <v>2742</v>
      </c>
      <c r="B31" s="902"/>
      <c r="C31" s="902"/>
      <c r="D31" s="902"/>
      <c r="E31" s="902"/>
      <c r="F31" s="906"/>
      <c r="G31" s="906"/>
      <c r="H31" s="906"/>
      <c r="I31" s="906"/>
      <c r="J31" s="906"/>
      <c r="K31" s="906" t="s">
        <v>2568</v>
      </c>
      <c r="L31" s="2144" t="str">
        <f>IF(AE31&lt;&gt;"",IFERROR(VLOOKUP(AE31,AF167:AR177,2,FALSE),""),第二面!L31)</f>
        <v/>
      </c>
      <c r="M31" s="2144"/>
      <c r="N31" s="2144"/>
      <c r="O31" s="2135" t="s">
        <v>2569</v>
      </c>
      <c r="P31" s="2135"/>
      <c r="Q31" s="2135"/>
      <c r="R31" s="2144" t="str">
        <f>IF(AE31&lt;&gt;"",IFERROR(VLOOKUP(AE31,AF167:AR177,3,FALSE),""),第二面!R31)</f>
        <v/>
      </c>
      <c r="S31" s="2144"/>
      <c r="T31" s="2144"/>
      <c r="U31" s="2135" t="s">
        <v>2570</v>
      </c>
      <c r="V31" s="2135"/>
      <c r="W31" s="2135"/>
      <c r="X31" s="2144" t="str">
        <f>IF(AE31&lt;&gt;"",IFERROR(VLOOKUP(AE31,AF167:AR177,4,FALSE),""),第二面!X31)</f>
        <v/>
      </c>
      <c r="Y31" s="2144"/>
      <c r="Z31" s="2144"/>
      <c r="AA31" s="2144"/>
      <c r="AB31" s="2144"/>
      <c r="AC31" s="902" t="s">
        <v>17</v>
      </c>
      <c r="AD31" s="869" t="s">
        <v>2520</v>
      </c>
      <c r="AE31" s="907"/>
    </row>
    <row r="32" spans="1:31" s="870" customFormat="1" ht="15.75" customHeight="1">
      <c r="A32" s="902" t="s">
        <v>2749</v>
      </c>
      <c r="B32" s="902"/>
      <c r="C32" s="902"/>
      <c r="D32" s="902"/>
      <c r="E32" s="902"/>
      <c r="F32" s="908"/>
      <c r="G32" s="908"/>
      <c r="H32" s="908"/>
      <c r="I32" s="908"/>
      <c r="J32" s="908"/>
      <c r="K32" s="2145" t="str">
        <f>IF(AE31&lt;&gt;"",IFERROR(VLOOKUP(AE31,AF167:AR177,5,FALSE),""),第二面!K32)</f>
        <v/>
      </c>
      <c r="L32" s="2145"/>
      <c r="M32" s="2145"/>
      <c r="N32" s="2145"/>
      <c r="O32" s="2145"/>
      <c r="P32" s="2145"/>
      <c r="Q32" s="2145"/>
      <c r="R32" s="2145"/>
      <c r="S32" s="2145"/>
      <c r="T32" s="2145"/>
      <c r="U32" s="2145"/>
      <c r="V32" s="2145"/>
      <c r="W32" s="2145"/>
      <c r="X32" s="2145"/>
      <c r="Y32" s="2145"/>
      <c r="Z32" s="2145"/>
      <c r="AA32" s="2145"/>
      <c r="AB32" s="2145"/>
      <c r="AC32" s="2145"/>
      <c r="AD32" s="869"/>
    </row>
    <row r="33" spans="1:31" s="870" customFormat="1" ht="15.75" customHeight="1">
      <c r="A33" s="902" t="s">
        <v>2743</v>
      </c>
      <c r="B33" s="902"/>
      <c r="C33" s="902"/>
      <c r="D33" s="902"/>
      <c r="E33" s="902"/>
      <c r="F33" s="902"/>
      <c r="G33" s="902"/>
      <c r="H33" s="902"/>
      <c r="I33" s="902"/>
      <c r="J33" s="902"/>
      <c r="K33" s="906" t="s">
        <v>2568</v>
      </c>
      <c r="L33" s="2143" t="str">
        <f>IF(AE31&lt;&gt;"",IFERROR(VLOOKUP(AE31,AF167:AR177,6,FALSE),""),第二面!L33)</f>
        <v/>
      </c>
      <c r="M33" s="2143"/>
      <c r="N33" s="2135" t="s">
        <v>2573</v>
      </c>
      <c r="O33" s="2135"/>
      <c r="P33" s="2135"/>
      <c r="Q33" s="2135"/>
      <c r="R33" s="2135"/>
      <c r="S33" s="2144" t="str">
        <f>IF(AE31&lt;&gt;"",IFERROR(VLOOKUP(AE31,AF167:AR177,7,FALSE),""),第二面!S33)</f>
        <v/>
      </c>
      <c r="T33" s="2144"/>
      <c r="U33" s="2135" t="s">
        <v>2574</v>
      </c>
      <c r="V33" s="2135"/>
      <c r="W33" s="2135"/>
      <c r="X33" s="2135"/>
      <c r="Y33" s="2144" t="str">
        <f>IF(AE31&lt;&gt;"",IFERROR(VLOOKUP(AE31,AF167:AR177,8,FALSE),""),第二面!Y33)</f>
        <v/>
      </c>
      <c r="Z33" s="2144"/>
      <c r="AA33" s="2144"/>
      <c r="AB33" s="2144"/>
      <c r="AC33" s="902" t="s">
        <v>17</v>
      </c>
      <c r="AD33" s="869"/>
    </row>
    <row r="34" spans="1:31" s="870" customFormat="1" ht="15.75" customHeight="1">
      <c r="A34" s="902"/>
      <c r="B34" s="2146"/>
      <c r="C34" s="2146"/>
      <c r="D34" s="2146"/>
      <c r="E34" s="2146"/>
      <c r="F34" s="2146"/>
      <c r="G34" s="2146"/>
      <c r="H34" s="2146"/>
      <c r="I34" s="2146"/>
      <c r="J34" s="2146"/>
      <c r="K34" s="2140" t="str">
        <f>IF(AE31&lt;&gt;"",IFERROR(VLOOKUP(AE31,AF167:AR177,9,FALSE),""),第二面!K34)</f>
        <v/>
      </c>
      <c r="L34" s="2140"/>
      <c r="M34" s="2140"/>
      <c r="N34" s="2140"/>
      <c r="O34" s="2140"/>
      <c r="P34" s="2140"/>
      <c r="Q34" s="2140"/>
      <c r="R34" s="2140"/>
      <c r="S34" s="2140"/>
      <c r="T34" s="2140"/>
      <c r="U34" s="2140"/>
      <c r="V34" s="2140"/>
      <c r="W34" s="2140"/>
      <c r="X34" s="2140"/>
      <c r="Y34" s="2140"/>
      <c r="Z34" s="2140"/>
      <c r="AA34" s="2140"/>
      <c r="AB34" s="2140"/>
      <c r="AC34" s="2140"/>
      <c r="AD34" s="869"/>
    </row>
    <row r="35" spans="1:31" s="870" customFormat="1" ht="15.75" customHeight="1">
      <c r="A35" s="902" t="s">
        <v>2744</v>
      </c>
      <c r="B35" s="902"/>
      <c r="C35" s="902"/>
      <c r="D35" s="902"/>
      <c r="E35" s="902"/>
      <c r="F35" s="902"/>
      <c r="G35" s="902"/>
      <c r="H35" s="902"/>
      <c r="I35" s="902"/>
      <c r="J35" s="902"/>
      <c r="K35" s="2130" t="str">
        <f>IF(AE31&lt;&gt;"",IFERROR(VLOOKUP(AE31,AF167:AR177,10,FALSE),""),第二面!K35)</f>
        <v/>
      </c>
      <c r="L35" s="2130"/>
      <c r="M35" s="2130"/>
      <c r="N35" s="901"/>
      <c r="O35" s="901"/>
      <c r="P35" s="901"/>
      <c r="Q35" s="902"/>
      <c r="R35" s="902"/>
      <c r="S35" s="902"/>
      <c r="T35" s="902"/>
      <c r="U35" s="902"/>
      <c r="V35" s="902"/>
      <c r="W35" s="902"/>
      <c r="X35" s="902"/>
      <c r="Y35" s="902"/>
      <c r="Z35" s="902"/>
      <c r="AA35" s="902"/>
      <c r="AB35" s="902"/>
      <c r="AC35" s="902"/>
      <c r="AD35" s="869"/>
    </row>
    <row r="36" spans="1:31" s="870" customFormat="1" ht="15.75" customHeight="1">
      <c r="A36" s="902" t="s">
        <v>2745</v>
      </c>
      <c r="B36" s="902"/>
      <c r="C36" s="902"/>
      <c r="D36" s="902"/>
      <c r="E36" s="902"/>
      <c r="F36" s="902"/>
      <c r="G36" s="902"/>
      <c r="H36" s="902"/>
      <c r="I36" s="902"/>
      <c r="J36" s="902"/>
      <c r="K36" s="2131" t="str">
        <f>IF(AE31&lt;&gt;"",IFERROR(VLOOKUP(AE31,AF167:AR177,11,FALSE),""),第二面!K36)</f>
        <v/>
      </c>
      <c r="L36" s="2131"/>
      <c r="M36" s="2131"/>
      <c r="N36" s="2131"/>
      <c r="O36" s="2131"/>
      <c r="P36" s="2131"/>
      <c r="Q36" s="2131"/>
      <c r="R36" s="2131"/>
      <c r="S36" s="2131"/>
      <c r="T36" s="2131"/>
      <c r="U36" s="2131"/>
      <c r="V36" s="2131"/>
      <c r="W36" s="2131"/>
      <c r="X36" s="2131"/>
      <c r="Y36" s="2131"/>
      <c r="Z36" s="2131"/>
      <c r="AA36" s="2131"/>
      <c r="AB36" s="2131"/>
      <c r="AC36" s="2131"/>
      <c r="AD36" s="869"/>
    </row>
    <row r="37" spans="1:31" s="870" customFormat="1" ht="15.75" customHeight="1">
      <c r="A37" s="902" t="s">
        <v>2746</v>
      </c>
      <c r="B37" s="902"/>
      <c r="C37" s="902"/>
      <c r="D37" s="902"/>
      <c r="E37" s="902"/>
      <c r="F37" s="902"/>
      <c r="G37" s="902"/>
      <c r="H37" s="902"/>
      <c r="I37" s="902"/>
      <c r="J37" s="902"/>
      <c r="K37" s="2112" t="str">
        <f>IF(AE31&lt;&gt;"",IFERROR(VLOOKUP(AE31,AF167:AR177,12,FALSE),""),第二面!K37)</f>
        <v/>
      </c>
      <c r="L37" s="2112"/>
      <c r="M37" s="2112"/>
      <c r="N37" s="2112"/>
      <c r="O37" s="2112"/>
      <c r="P37" s="2112"/>
      <c r="Q37" s="2112"/>
      <c r="R37" s="2112"/>
      <c r="S37" s="2112"/>
      <c r="T37" s="2112"/>
      <c r="U37" s="2112"/>
      <c r="V37" s="2112"/>
      <c r="W37" s="2112"/>
      <c r="X37" s="2112"/>
      <c r="Y37" s="2112"/>
      <c r="Z37" s="2112"/>
      <c r="AA37" s="2112"/>
      <c r="AB37" s="2112"/>
      <c r="AC37" s="2112"/>
      <c r="AD37" s="869"/>
    </row>
    <row r="38" spans="1:31" s="870" customFormat="1" ht="15.75" customHeight="1">
      <c r="A38" s="902" t="s">
        <v>3918</v>
      </c>
      <c r="B38" s="902"/>
      <c r="C38" s="902"/>
      <c r="D38" s="902"/>
      <c r="E38" s="902"/>
      <c r="F38" s="902"/>
      <c r="G38" s="902"/>
      <c r="H38" s="902"/>
      <c r="I38" s="902"/>
      <c r="J38" s="902"/>
      <c r="K38" s="2112" t="str">
        <f>IF(AE31&lt;&gt;"",IFERROR(VLOOKUP(AE31,AF167:AR177,13,FALSE),""),第二面!K38)</f>
        <v/>
      </c>
      <c r="L38" s="2112"/>
      <c r="M38" s="2112"/>
      <c r="N38" s="2112"/>
      <c r="O38" s="2112"/>
      <c r="P38" s="2112"/>
      <c r="Q38" s="2112"/>
      <c r="R38" s="2112"/>
      <c r="S38" s="2112"/>
      <c r="T38" s="2112"/>
      <c r="U38" s="2112"/>
      <c r="V38" s="2112"/>
      <c r="W38" s="2112"/>
      <c r="X38" s="2112"/>
      <c r="Y38" s="2112"/>
      <c r="Z38" s="2112"/>
      <c r="AA38" s="2112"/>
      <c r="AB38" s="2112"/>
      <c r="AC38" s="2112"/>
      <c r="AD38" s="869"/>
    </row>
    <row r="39" spans="1:31" s="870" customFormat="1" ht="9" customHeight="1" thickBot="1">
      <c r="A39" s="911"/>
      <c r="B39" s="2136"/>
      <c r="C39" s="2136"/>
      <c r="D39" s="2136"/>
      <c r="E39" s="2136"/>
      <c r="F39" s="2136"/>
      <c r="G39" s="2136"/>
      <c r="H39" s="2136"/>
      <c r="I39" s="2136"/>
      <c r="J39" s="2136"/>
      <c r="K39" s="2137"/>
      <c r="L39" s="2137"/>
      <c r="M39" s="2137"/>
      <c r="N39" s="2137"/>
      <c r="O39" s="2137"/>
      <c r="P39" s="2137"/>
      <c r="Q39" s="2137"/>
      <c r="R39" s="2137"/>
      <c r="S39" s="2137"/>
      <c r="T39" s="2137"/>
      <c r="U39" s="2137"/>
      <c r="V39" s="2137"/>
      <c r="W39" s="2137"/>
      <c r="X39" s="2137"/>
      <c r="Y39" s="2137"/>
      <c r="Z39" s="2137"/>
      <c r="AA39" s="2137"/>
      <c r="AB39" s="2137"/>
      <c r="AC39" s="2137"/>
      <c r="AD39" s="869"/>
    </row>
    <row r="40" spans="1:31" s="870" customFormat="1" ht="15.75" customHeight="1" thickBot="1">
      <c r="A40" s="902" t="s">
        <v>2742</v>
      </c>
      <c r="B40" s="902"/>
      <c r="C40" s="902"/>
      <c r="D40" s="902"/>
      <c r="E40" s="902"/>
      <c r="F40" s="906"/>
      <c r="G40" s="906"/>
      <c r="H40" s="906"/>
      <c r="I40" s="906"/>
      <c r="J40" s="906"/>
      <c r="K40" s="906" t="s">
        <v>2568</v>
      </c>
      <c r="L40" s="2144" t="str">
        <f>IF(AE40&lt;&gt;"",IFERROR(VLOOKUP(AE40,AF167:AR177,2,FALSE),""),第二面!L40)</f>
        <v/>
      </c>
      <c r="M40" s="2144"/>
      <c r="N40" s="2144"/>
      <c r="O40" s="2135" t="s">
        <v>2569</v>
      </c>
      <c r="P40" s="2135"/>
      <c r="Q40" s="2135"/>
      <c r="R40" s="2144" t="str">
        <f>IF(AE40&lt;&gt;"",IFERROR(VLOOKUP(AE40,AF167:AR177,3,FALSE),""),第二面!R40)</f>
        <v/>
      </c>
      <c r="S40" s="2144"/>
      <c r="T40" s="2144"/>
      <c r="U40" s="2135" t="s">
        <v>2570</v>
      </c>
      <c r="V40" s="2135"/>
      <c r="W40" s="2135"/>
      <c r="X40" s="2144" t="str">
        <f>IF(AE40&lt;&gt;"",IFERROR(VLOOKUP(AE40,AF167:AR177,4,FALSE),""),第二面!X40)</f>
        <v/>
      </c>
      <c r="Y40" s="2144"/>
      <c r="Z40" s="2144"/>
      <c r="AA40" s="2144"/>
      <c r="AB40" s="2144"/>
      <c r="AC40" s="902" t="s">
        <v>17</v>
      </c>
      <c r="AD40" s="869" t="s">
        <v>2520</v>
      </c>
      <c r="AE40" s="907"/>
    </row>
    <row r="41" spans="1:31" s="870" customFormat="1" ht="15.75" customHeight="1">
      <c r="A41" s="902" t="s">
        <v>2749</v>
      </c>
      <c r="B41" s="902"/>
      <c r="C41" s="902"/>
      <c r="D41" s="902"/>
      <c r="E41" s="902"/>
      <c r="F41" s="908"/>
      <c r="G41" s="908"/>
      <c r="H41" s="908"/>
      <c r="I41" s="908"/>
      <c r="J41" s="908"/>
      <c r="K41" s="2145" t="str">
        <f>IF(AE40&lt;&gt;"",IFERROR(VLOOKUP(AE40,AF167:AR177,5,FALSE),""),第二面!K41)</f>
        <v/>
      </c>
      <c r="L41" s="2145"/>
      <c r="M41" s="2145"/>
      <c r="N41" s="2145"/>
      <c r="O41" s="2145"/>
      <c r="P41" s="2145"/>
      <c r="Q41" s="2145"/>
      <c r="R41" s="2145"/>
      <c r="S41" s="2145"/>
      <c r="T41" s="2145"/>
      <c r="U41" s="2145"/>
      <c r="V41" s="2145"/>
      <c r="W41" s="2145"/>
      <c r="X41" s="2145"/>
      <c r="Y41" s="2145"/>
      <c r="Z41" s="2145"/>
      <c r="AA41" s="2145"/>
      <c r="AB41" s="2145"/>
      <c r="AC41" s="2145"/>
      <c r="AD41" s="869"/>
    </row>
    <row r="42" spans="1:31" s="870" customFormat="1" ht="15.75" customHeight="1">
      <c r="A42" s="902" t="s">
        <v>2743</v>
      </c>
      <c r="B42" s="902"/>
      <c r="C42" s="902"/>
      <c r="D42" s="902"/>
      <c r="E42" s="902"/>
      <c r="F42" s="902"/>
      <c r="G42" s="902"/>
      <c r="H42" s="902"/>
      <c r="I42" s="902"/>
      <c r="J42" s="902"/>
      <c r="K42" s="906" t="s">
        <v>2568</v>
      </c>
      <c r="L42" s="2144" t="str">
        <f>IF(AE40&lt;&gt;"",IFERROR(VLOOKUP(AE40,AF167:AR177,6,FALSE),""),第二面!L42)</f>
        <v/>
      </c>
      <c r="M42" s="2144"/>
      <c r="N42" s="2135" t="s">
        <v>2573</v>
      </c>
      <c r="O42" s="2135"/>
      <c r="P42" s="2135"/>
      <c r="Q42" s="2135"/>
      <c r="R42" s="2135"/>
      <c r="S42" s="2144" t="str">
        <f>IF(AE40&lt;&gt;"",IFERROR(VLOOKUP(AE40,AF167:AR177,7,FALSE),""),第二面!S42)</f>
        <v/>
      </c>
      <c r="T42" s="2144"/>
      <c r="U42" s="2135" t="s">
        <v>2574</v>
      </c>
      <c r="V42" s="2135"/>
      <c r="W42" s="2135"/>
      <c r="X42" s="2135"/>
      <c r="Y42" s="2144" t="str">
        <f>IF(AE40&lt;&gt;"",IFERROR(VLOOKUP(AE40,AF167:AR177,8,FALSE),""),第二面!Y42)</f>
        <v/>
      </c>
      <c r="Z42" s="2144"/>
      <c r="AA42" s="2144"/>
      <c r="AB42" s="2144"/>
      <c r="AC42" s="902" t="s">
        <v>17</v>
      </c>
      <c r="AD42" s="869"/>
    </row>
    <row r="43" spans="1:31" s="870" customFormat="1" ht="15.75" customHeight="1">
      <c r="A43" s="902"/>
      <c r="B43" s="902"/>
      <c r="C43" s="902"/>
      <c r="D43" s="902"/>
      <c r="E43" s="902"/>
      <c r="F43" s="902"/>
      <c r="G43" s="902"/>
      <c r="H43" s="902"/>
      <c r="I43" s="902"/>
      <c r="J43" s="902"/>
      <c r="K43" s="2140" t="str">
        <f>IF(AE40&lt;&gt;"",IFERROR(VLOOKUP(AE40,AF167:AR177,9,FALSE),""),第二面!K43)</f>
        <v/>
      </c>
      <c r="L43" s="2140"/>
      <c r="M43" s="2140"/>
      <c r="N43" s="2140"/>
      <c r="O43" s="2140"/>
      <c r="P43" s="2140"/>
      <c r="Q43" s="2140"/>
      <c r="R43" s="2140"/>
      <c r="S43" s="2140"/>
      <c r="T43" s="2140"/>
      <c r="U43" s="2140"/>
      <c r="V43" s="2140"/>
      <c r="W43" s="2140"/>
      <c r="X43" s="2140"/>
      <c r="Y43" s="2140"/>
      <c r="Z43" s="2140"/>
      <c r="AA43" s="2140"/>
      <c r="AB43" s="2140"/>
      <c r="AC43" s="2140"/>
      <c r="AD43" s="869"/>
    </row>
    <row r="44" spans="1:31" s="870" customFormat="1" ht="15.75" customHeight="1">
      <c r="A44" s="902" t="s">
        <v>2744</v>
      </c>
      <c r="B44" s="902"/>
      <c r="C44" s="902"/>
      <c r="D44" s="902"/>
      <c r="E44" s="902"/>
      <c r="F44" s="902"/>
      <c r="G44" s="902"/>
      <c r="H44" s="902"/>
      <c r="I44" s="902"/>
      <c r="J44" s="902"/>
      <c r="K44" s="2130" t="str">
        <f>IF(AE40&lt;&gt;"",IFERROR(VLOOKUP(AE40,AF167:AR177,10,FALSE),""),第二面!K44)</f>
        <v/>
      </c>
      <c r="L44" s="2130"/>
      <c r="M44" s="2130"/>
      <c r="N44" s="901"/>
      <c r="O44" s="901"/>
      <c r="P44" s="901"/>
      <c r="Q44" s="902"/>
      <c r="R44" s="902"/>
      <c r="S44" s="902"/>
      <c r="T44" s="902"/>
      <c r="U44" s="902"/>
      <c r="V44" s="902"/>
      <c r="W44" s="902"/>
      <c r="X44" s="902"/>
      <c r="Y44" s="902"/>
      <c r="Z44" s="902"/>
      <c r="AA44" s="902"/>
      <c r="AB44" s="902"/>
      <c r="AC44" s="902"/>
      <c r="AD44" s="869"/>
    </row>
    <row r="45" spans="1:31" s="870" customFormat="1" ht="15.75" customHeight="1">
      <c r="A45" s="902" t="s">
        <v>2745</v>
      </c>
      <c r="B45" s="902"/>
      <c r="C45" s="902"/>
      <c r="D45" s="902"/>
      <c r="E45" s="902"/>
      <c r="F45" s="902"/>
      <c r="G45" s="902"/>
      <c r="H45" s="902"/>
      <c r="I45" s="902"/>
      <c r="J45" s="902"/>
      <c r="K45" s="2131" t="str">
        <f>IF(AE40&lt;&gt;"",IFERROR(VLOOKUP(AE40,AF167:AR177,11,FALSE),""),第二面!K45)</f>
        <v/>
      </c>
      <c r="L45" s="2131"/>
      <c r="M45" s="2131"/>
      <c r="N45" s="2131"/>
      <c r="O45" s="2131"/>
      <c r="P45" s="2131"/>
      <c r="Q45" s="2131"/>
      <c r="R45" s="2131"/>
      <c r="S45" s="2131"/>
      <c r="T45" s="2131"/>
      <c r="U45" s="2131"/>
      <c r="V45" s="2131"/>
      <c r="W45" s="2131"/>
      <c r="X45" s="2131"/>
      <c r="Y45" s="2131"/>
      <c r="Z45" s="2131"/>
      <c r="AA45" s="2131"/>
      <c r="AB45" s="2131"/>
      <c r="AC45" s="2131"/>
      <c r="AD45" s="869"/>
    </row>
    <row r="46" spans="1:31" s="870" customFormat="1" ht="15.75" customHeight="1">
      <c r="A46" s="902" t="s">
        <v>2746</v>
      </c>
      <c r="B46" s="902"/>
      <c r="C46" s="902"/>
      <c r="D46" s="902"/>
      <c r="E46" s="902"/>
      <c r="F46" s="902"/>
      <c r="G46" s="902"/>
      <c r="H46" s="902"/>
      <c r="I46" s="902"/>
      <c r="J46" s="902"/>
      <c r="K46" s="2112" t="str">
        <f>IF(AE40&lt;&gt;"",IFERROR(VLOOKUP(AE40,AF167:AR177,12,FALSE),""),第二面!K46)</f>
        <v/>
      </c>
      <c r="L46" s="2112"/>
      <c r="M46" s="2112"/>
      <c r="N46" s="2112"/>
      <c r="O46" s="2112"/>
      <c r="P46" s="2112"/>
      <c r="Q46" s="2112"/>
      <c r="R46" s="2112"/>
      <c r="S46" s="2112"/>
      <c r="T46" s="2112"/>
      <c r="U46" s="2112"/>
      <c r="V46" s="2112"/>
      <c r="W46" s="2112"/>
      <c r="X46" s="2112"/>
      <c r="Y46" s="2112"/>
      <c r="Z46" s="2112"/>
      <c r="AA46" s="2112"/>
      <c r="AB46" s="2112"/>
      <c r="AC46" s="2112"/>
      <c r="AD46" s="869"/>
    </row>
    <row r="47" spans="1:31" s="870" customFormat="1" ht="15.75" customHeight="1">
      <c r="A47" s="902" t="s">
        <v>3918</v>
      </c>
      <c r="B47" s="902"/>
      <c r="C47" s="902"/>
      <c r="D47" s="902"/>
      <c r="E47" s="902"/>
      <c r="F47" s="902"/>
      <c r="G47" s="902"/>
      <c r="H47" s="902"/>
      <c r="I47" s="902"/>
      <c r="J47" s="902"/>
      <c r="K47" s="2112" t="str">
        <f>IF(AE40&lt;&gt;"",IFERROR(VLOOKUP(AE40,AF167:AR177,13,FALSE),""),第二面!K47)</f>
        <v/>
      </c>
      <c r="L47" s="2112"/>
      <c r="M47" s="2112"/>
      <c r="N47" s="2112"/>
      <c r="O47" s="2112"/>
      <c r="P47" s="2112"/>
      <c r="Q47" s="2112"/>
      <c r="R47" s="2112"/>
      <c r="S47" s="2112"/>
      <c r="T47" s="2112"/>
      <c r="U47" s="2112"/>
      <c r="V47" s="2112"/>
      <c r="W47" s="2112"/>
      <c r="X47" s="2112"/>
      <c r="Y47" s="2112"/>
      <c r="Z47" s="2112"/>
      <c r="AA47" s="2112"/>
      <c r="AB47" s="2112"/>
      <c r="AC47" s="2112"/>
      <c r="AD47" s="869"/>
    </row>
    <row r="48" spans="1:31" s="870" customFormat="1" ht="9" customHeight="1" thickBot="1">
      <c r="A48" s="911"/>
      <c r="B48" s="2136"/>
      <c r="C48" s="2136"/>
      <c r="D48" s="2136"/>
      <c r="E48" s="2136"/>
      <c r="F48" s="2136"/>
      <c r="G48" s="2136"/>
      <c r="H48" s="2136"/>
      <c r="I48" s="2136"/>
      <c r="J48" s="2136"/>
      <c r="K48" s="2137"/>
      <c r="L48" s="2137"/>
      <c r="M48" s="2137"/>
      <c r="N48" s="2137"/>
      <c r="O48" s="2137"/>
      <c r="P48" s="2137"/>
      <c r="Q48" s="2137"/>
      <c r="R48" s="2137"/>
      <c r="S48" s="2137"/>
      <c r="T48" s="2137"/>
      <c r="U48" s="2137"/>
      <c r="V48" s="2137"/>
      <c r="W48" s="2137"/>
      <c r="X48" s="2137"/>
      <c r="Y48" s="2137"/>
      <c r="Z48" s="2137"/>
      <c r="AA48" s="2137"/>
      <c r="AB48" s="2137"/>
      <c r="AC48" s="2137"/>
      <c r="AD48" s="869"/>
    </row>
    <row r="49" spans="1:31" s="870" customFormat="1" ht="15.75" customHeight="1" thickBot="1">
      <c r="A49" s="902" t="s">
        <v>2742</v>
      </c>
      <c r="B49" s="902"/>
      <c r="C49" s="902"/>
      <c r="D49" s="902"/>
      <c r="E49" s="902"/>
      <c r="F49" s="906"/>
      <c r="G49" s="906"/>
      <c r="H49" s="906"/>
      <c r="I49" s="906"/>
      <c r="J49" s="906"/>
      <c r="K49" s="906" t="s">
        <v>2568</v>
      </c>
      <c r="L49" s="2144" t="str">
        <f>IF(AE49&lt;&gt;"",IFERROR(VLOOKUP(AE49,AF167:AR177,2,FALSE),""),第二面!L49)</f>
        <v/>
      </c>
      <c r="M49" s="2144"/>
      <c r="N49" s="2144"/>
      <c r="O49" s="2135" t="s">
        <v>2569</v>
      </c>
      <c r="P49" s="2135"/>
      <c r="Q49" s="2135"/>
      <c r="R49" s="2144" t="str">
        <f>IF(AE49&lt;&gt;"",IFERROR(VLOOKUP(AE49,AF167:AR177,3,FALSE),""),第二面!R49)</f>
        <v/>
      </c>
      <c r="S49" s="2144"/>
      <c r="T49" s="2144"/>
      <c r="U49" s="2135" t="s">
        <v>2570</v>
      </c>
      <c r="V49" s="2135"/>
      <c r="W49" s="2135"/>
      <c r="X49" s="2144" t="str">
        <f>IF(AE49&lt;&gt;"",IFERROR(VLOOKUP(AE49,AF167:AR177,4,FALSE),""),第二面!X49)</f>
        <v/>
      </c>
      <c r="Y49" s="2144"/>
      <c r="Z49" s="2144"/>
      <c r="AA49" s="2144"/>
      <c r="AB49" s="2144"/>
      <c r="AC49" s="902" t="s">
        <v>17</v>
      </c>
      <c r="AD49" s="869" t="s">
        <v>2520</v>
      </c>
      <c r="AE49" s="907"/>
    </row>
    <row r="50" spans="1:31" s="870" customFormat="1" ht="15.75" customHeight="1">
      <c r="A50" s="902" t="s">
        <v>2749</v>
      </c>
      <c r="B50" s="902"/>
      <c r="C50" s="902"/>
      <c r="D50" s="902"/>
      <c r="E50" s="902"/>
      <c r="F50" s="908"/>
      <c r="G50" s="908"/>
      <c r="H50" s="908"/>
      <c r="I50" s="908"/>
      <c r="J50" s="908"/>
      <c r="K50" s="2145" t="str">
        <f>IF(AE49&lt;&gt;"",IFERROR(VLOOKUP(AE49,AF167:AR177,5,FALSE),""),第二面!K50)</f>
        <v/>
      </c>
      <c r="L50" s="2145"/>
      <c r="M50" s="2145"/>
      <c r="N50" s="2145"/>
      <c r="O50" s="2145"/>
      <c r="P50" s="2145"/>
      <c r="Q50" s="2145"/>
      <c r="R50" s="2145"/>
      <c r="S50" s="2145"/>
      <c r="T50" s="2145"/>
      <c r="U50" s="2145"/>
      <c r="V50" s="2145"/>
      <c r="W50" s="2145"/>
      <c r="X50" s="2145"/>
      <c r="Y50" s="2145"/>
      <c r="Z50" s="2145"/>
      <c r="AA50" s="2145"/>
      <c r="AB50" s="2145"/>
      <c r="AC50" s="2145"/>
      <c r="AD50" s="869"/>
    </row>
    <row r="51" spans="1:31" s="870" customFormat="1" ht="15.75" customHeight="1">
      <c r="A51" s="902" t="s">
        <v>2743</v>
      </c>
      <c r="B51" s="902"/>
      <c r="C51" s="902"/>
      <c r="D51" s="902"/>
      <c r="E51" s="902"/>
      <c r="F51" s="902"/>
      <c r="G51" s="902"/>
      <c r="H51" s="902"/>
      <c r="I51" s="902"/>
      <c r="J51" s="902"/>
      <c r="K51" s="906" t="s">
        <v>2568</v>
      </c>
      <c r="L51" s="2144" t="str">
        <f>IF(AE49&lt;&gt;"",IFERROR(VLOOKUP(AE49,AF167:AR177,6,FALSE),""),第二面!L51)</f>
        <v/>
      </c>
      <c r="M51" s="2144"/>
      <c r="N51" s="2135" t="s">
        <v>2573</v>
      </c>
      <c r="O51" s="2135"/>
      <c r="P51" s="2135"/>
      <c r="Q51" s="2135"/>
      <c r="R51" s="2135"/>
      <c r="S51" s="2144" t="str">
        <f>IF(AE49&lt;&gt;"",IFERROR(VLOOKUP(AE49,AF167:AR177,7,FALSE),""),第二面!S51)</f>
        <v/>
      </c>
      <c r="T51" s="2144"/>
      <c r="U51" s="2135" t="s">
        <v>2574</v>
      </c>
      <c r="V51" s="2135"/>
      <c r="W51" s="2135"/>
      <c r="X51" s="2135"/>
      <c r="Y51" s="2144" t="str">
        <f>IF(AE49&lt;&gt;"",IFERROR(VLOOKUP(AE49,AF167:AR177,8,FALSE),""),第二面!Y51)</f>
        <v/>
      </c>
      <c r="Z51" s="2144"/>
      <c r="AA51" s="2144"/>
      <c r="AB51" s="2144"/>
      <c r="AC51" s="902" t="s">
        <v>17</v>
      </c>
      <c r="AD51" s="869"/>
    </row>
    <row r="52" spans="1:31" s="870" customFormat="1" ht="15.75" customHeight="1">
      <c r="A52" s="902"/>
      <c r="B52" s="902"/>
      <c r="C52" s="902"/>
      <c r="D52" s="902"/>
      <c r="E52" s="902"/>
      <c r="F52" s="902"/>
      <c r="G52" s="902"/>
      <c r="H52" s="902"/>
      <c r="I52" s="902"/>
      <c r="J52" s="902"/>
      <c r="K52" s="2140" t="str">
        <f>IF(AE49&lt;&gt;"",IFERROR(VLOOKUP(AE49,AF167:AR177,9,FALSE),""),第二面!K52)</f>
        <v/>
      </c>
      <c r="L52" s="2140"/>
      <c r="M52" s="2140"/>
      <c r="N52" s="2140"/>
      <c r="O52" s="2140"/>
      <c r="P52" s="2140"/>
      <c r="Q52" s="2140"/>
      <c r="R52" s="2140"/>
      <c r="S52" s="2140"/>
      <c r="T52" s="2140"/>
      <c r="U52" s="2140"/>
      <c r="V52" s="2140"/>
      <c r="W52" s="2140"/>
      <c r="X52" s="2140"/>
      <c r="Y52" s="2140"/>
      <c r="Z52" s="2140"/>
      <c r="AA52" s="2140"/>
      <c r="AB52" s="2140"/>
      <c r="AC52" s="2140"/>
      <c r="AD52" s="869"/>
    </row>
    <row r="53" spans="1:31" s="870" customFormat="1" ht="15.75" customHeight="1">
      <c r="A53" s="902" t="s">
        <v>2744</v>
      </c>
      <c r="B53" s="902"/>
      <c r="C53" s="902"/>
      <c r="D53" s="902"/>
      <c r="E53" s="902"/>
      <c r="F53" s="902"/>
      <c r="G53" s="902"/>
      <c r="H53" s="902"/>
      <c r="I53" s="902"/>
      <c r="J53" s="902"/>
      <c r="K53" s="2130" t="str">
        <f>IF(AE49&lt;&gt;"",IFERROR(VLOOKUP(AE49,AF167:AR177,10,FALSE),""),第二面!K53)</f>
        <v/>
      </c>
      <c r="L53" s="2130"/>
      <c r="M53" s="2130"/>
      <c r="N53" s="901"/>
      <c r="O53" s="901"/>
      <c r="P53" s="901"/>
      <c r="Q53" s="902"/>
      <c r="R53" s="902"/>
      <c r="S53" s="902"/>
      <c r="T53" s="902"/>
      <c r="U53" s="902"/>
      <c r="V53" s="902"/>
      <c r="W53" s="902"/>
      <c r="X53" s="902"/>
      <c r="Y53" s="902"/>
      <c r="Z53" s="902"/>
      <c r="AA53" s="902"/>
      <c r="AB53" s="902"/>
      <c r="AC53" s="902"/>
      <c r="AD53" s="869"/>
    </row>
    <row r="54" spans="1:31" s="870" customFormat="1" ht="15.75" customHeight="1">
      <c r="A54" s="902" t="s">
        <v>2745</v>
      </c>
      <c r="B54" s="902"/>
      <c r="C54" s="902"/>
      <c r="D54" s="902"/>
      <c r="E54" s="902"/>
      <c r="F54" s="902"/>
      <c r="G54" s="902"/>
      <c r="H54" s="902"/>
      <c r="I54" s="902"/>
      <c r="J54" s="902"/>
      <c r="K54" s="2131" t="str">
        <f>IF(AE49&lt;&gt;"",IFERROR(VLOOKUP(AE49,AF167:AR177,11,FALSE),""),第二面!K54)</f>
        <v/>
      </c>
      <c r="L54" s="2131"/>
      <c r="M54" s="2131"/>
      <c r="N54" s="2131"/>
      <c r="O54" s="2131"/>
      <c r="P54" s="2131"/>
      <c r="Q54" s="2131"/>
      <c r="R54" s="2131"/>
      <c r="S54" s="2131"/>
      <c r="T54" s="2131"/>
      <c r="U54" s="2131"/>
      <c r="V54" s="2131"/>
      <c r="W54" s="2131"/>
      <c r="X54" s="2131"/>
      <c r="Y54" s="2131"/>
      <c r="Z54" s="2131"/>
      <c r="AA54" s="2131"/>
      <c r="AB54" s="2131"/>
      <c r="AC54" s="2131"/>
      <c r="AD54" s="869"/>
    </row>
    <row r="55" spans="1:31" s="870" customFormat="1" ht="15.75" customHeight="1">
      <c r="A55" s="902" t="s">
        <v>2746</v>
      </c>
      <c r="B55" s="902"/>
      <c r="C55" s="902"/>
      <c r="D55" s="902"/>
      <c r="E55" s="902"/>
      <c r="F55" s="902"/>
      <c r="G55" s="902"/>
      <c r="H55" s="902"/>
      <c r="I55" s="902"/>
      <c r="J55" s="902"/>
      <c r="K55" s="2112" t="str">
        <f>IF(AE49&lt;&gt;"",IFERROR(VLOOKUP(AE49,AF167:AR177,12,FALSE),""),第二面!K55)</f>
        <v/>
      </c>
      <c r="L55" s="2112"/>
      <c r="M55" s="2112"/>
      <c r="N55" s="2112"/>
      <c r="O55" s="2112"/>
      <c r="P55" s="2112"/>
      <c r="Q55" s="2112"/>
      <c r="R55" s="2112"/>
      <c r="S55" s="2112"/>
      <c r="T55" s="2112"/>
      <c r="U55" s="2112"/>
      <c r="V55" s="2112"/>
      <c r="W55" s="2112"/>
      <c r="X55" s="2112"/>
      <c r="Y55" s="2112"/>
      <c r="Z55" s="2112"/>
      <c r="AA55" s="2112"/>
      <c r="AB55" s="2112"/>
      <c r="AC55" s="2112"/>
      <c r="AD55" s="869"/>
    </row>
    <row r="56" spans="1:31" s="870" customFormat="1" ht="15.75" customHeight="1">
      <c r="A56" s="902" t="s">
        <v>3918</v>
      </c>
      <c r="B56" s="902"/>
      <c r="C56" s="902"/>
      <c r="D56" s="902"/>
      <c r="E56" s="902"/>
      <c r="F56" s="902"/>
      <c r="G56" s="902"/>
      <c r="H56" s="902"/>
      <c r="I56" s="902"/>
      <c r="J56" s="902"/>
      <c r="K56" s="2112" t="str">
        <f>IF(AE49&lt;&gt;"",IFERROR(VLOOKUP(AE49,AF167:AR177,13,FALSE),""),第二面!K56)</f>
        <v/>
      </c>
      <c r="L56" s="2112"/>
      <c r="M56" s="2112"/>
      <c r="N56" s="2112"/>
      <c r="O56" s="2112"/>
      <c r="P56" s="2112"/>
      <c r="Q56" s="2112"/>
      <c r="R56" s="2112"/>
      <c r="S56" s="2112"/>
      <c r="T56" s="2112"/>
      <c r="U56" s="2112"/>
      <c r="V56" s="2112"/>
      <c r="W56" s="2112"/>
      <c r="X56" s="2112"/>
      <c r="Y56" s="2112"/>
      <c r="Z56" s="2112"/>
      <c r="AA56" s="2112"/>
      <c r="AB56" s="2112"/>
      <c r="AC56" s="2112"/>
      <c r="AD56" s="869"/>
    </row>
    <row r="57" spans="1:31" s="870" customFormat="1" ht="15.75" customHeight="1">
      <c r="A57" s="911"/>
      <c r="B57" s="911"/>
      <c r="C57" s="911"/>
      <c r="D57" s="911"/>
      <c r="E57" s="911"/>
      <c r="F57" s="911"/>
      <c r="G57" s="911"/>
      <c r="H57" s="911"/>
      <c r="I57" s="911"/>
      <c r="J57" s="911"/>
      <c r="K57" s="913"/>
      <c r="L57" s="913"/>
      <c r="M57" s="913"/>
      <c r="N57" s="913"/>
      <c r="O57" s="913"/>
      <c r="P57" s="913"/>
      <c r="Q57" s="913"/>
      <c r="R57" s="913"/>
      <c r="S57" s="913"/>
      <c r="T57" s="913"/>
      <c r="U57" s="913"/>
      <c r="V57" s="913"/>
      <c r="W57" s="913"/>
      <c r="X57" s="913"/>
      <c r="Y57" s="913"/>
      <c r="Z57" s="913"/>
      <c r="AA57" s="913"/>
      <c r="AB57" s="913"/>
      <c r="AC57" s="913"/>
      <c r="AD57" s="869"/>
    </row>
    <row r="58" spans="1:31" ht="16.5" customHeight="1">
      <c r="A58" s="914" t="s">
        <v>3919</v>
      </c>
      <c r="B58" s="905"/>
      <c r="C58" s="905"/>
      <c r="D58" s="905"/>
      <c r="E58" s="905"/>
      <c r="F58" s="905"/>
      <c r="G58" s="905"/>
      <c r="H58" s="905"/>
      <c r="I58" s="905"/>
      <c r="J58" s="905"/>
      <c r="K58" s="905"/>
      <c r="L58" s="905"/>
      <c r="M58" s="905"/>
      <c r="N58" s="905"/>
      <c r="O58" s="905"/>
      <c r="P58" s="905"/>
      <c r="Q58" s="905"/>
      <c r="R58" s="905"/>
      <c r="S58" s="905"/>
      <c r="T58" s="905"/>
      <c r="U58" s="905"/>
      <c r="V58" s="905"/>
      <c r="W58" s="905"/>
      <c r="X58" s="905"/>
      <c r="Y58" s="905"/>
      <c r="Z58" s="905"/>
      <c r="AA58" s="905"/>
      <c r="AB58" s="905"/>
      <c r="AC58" s="905"/>
      <c r="AD58" s="691"/>
    </row>
    <row r="59" spans="1:31" ht="16.5" customHeight="1" thickBot="1">
      <c r="A59" s="872" t="s">
        <v>2797</v>
      </c>
      <c r="B59" s="902"/>
      <c r="C59" s="902"/>
      <c r="D59" s="902"/>
      <c r="E59" s="902"/>
      <c r="F59" s="902"/>
      <c r="G59" s="902"/>
      <c r="H59" s="902"/>
      <c r="I59" s="902"/>
      <c r="J59" s="902"/>
      <c r="K59" s="902"/>
      <c r="L59" s="902"/>
      <c r="M59" s="902"/>
      <c r="N59" s="902"/>
      <c r="O59" s="902"/>
      <c r="P59" s="902"/>
      <c r="Q59" s="902"/>
      <c r="R59" s="902"/>
      <c r="S59" s="902"/>
      <c r="T59" s="902"/>
      <c r="U59" s="902"/>
      <c r="V59" s="902"/>
      <c r="W59" s="902"/>
      <c r="X59" s="902"/>
      <c r="Y59" s="902"/>
      <c r="Z59" s="902"/>
      <c r="AA59" s="902"/>
      <c r="AB59" s="902"/>
      <c r="AC59" s="902"/>
      <c r="AD59" s="691"/>
    </row>
    <row r="60" spans="1:31" ht="16.5" customHeight="1" thickBot="1">
      <c r="A60" s="872" t="s">
        <v>2742</v>
      </c>
      <c r="B60" s="902"/>
      <c r="C60" s="902"/>
      <c r="D60" s="902"/>
      <c r="E60" s="902"/>
      <c r="F60" s="906"/>
      <c r="G60" s="906"/>
      <c r="H60" s="906"/>
      <c r="I60" s="906"/>
      <c r="J60" s="906"/>
      <c r="K60" s="906" t="s">
        <v>2568</v>
      </c>
      <c r="L60" s="2144" t="str">
        <f>IF(AE60&lt;&gt;"",IFERROR(VLOOKUP(AE60,AF167:AR177,2,FALSE),""),'第二面-3'!L3)</f>
        <v/>
      </c>
      <c r="M60" s="2144"/>
      <c r="N60" s="2144"/>
      <c r="O60" s="2135" t="s">
        <v>2569</v>
      </c>
      <c r="P60" s="2135"/>
      <c r="Q60" s="2135"/>
      <c r="R60" s="2144" t="str">
        <f>IF(AE60&lt;&gt;"",IFERROR(VLOOKUP(AE60,AF167:AR177,3,FALSE),""),'第二面-3'!R3)</f>
        <v/>
      </c>
      <c r="S60" s="2144"/>
      <c r="T60" s="2144"/>
      <c r="U60" s="2135" t="s">
        <v>2570</v>
      </c>
      <c r="V60" s="2135"/>
      <c r="W60" s="2135"/>
      <c r="X60" s="2144" t="str">
        <f>IF(AE60&lt;&gt;"",IFERROR(VLOOKUP(AE60,AF167:AR177,4,FALSE),""),'第二面-3'!X3)</f>
        <v/>
      </c>
      <c r="Y60" s="2144"/>
      <c r="Z60" s="2144"/>
      <c r="AA60" s="2144"/>
      <c r="AB60" s="2144"/>
      <c r="AC60" s="902" t="s">
        <v>17</v>
      </c>
      <c r="AD60" s="691" t="s">
        <v>2520</v>
      </c>
      <c r="AE60" s="907"/>
    </row>
    <row r="61" spans="1:31" ht="16.5" customHeight="1">
      <c r="A61" s="872" t="s">
        <v>2737</v>
      </c>
      <c r="B61" s="902"/>
      <c r="C61" s="902"/>
      <c r="D61" s="902"/>
      <c r="E61" s="902"/>
      <c r="F61" s="908"/>
      <c r="G61" s="908"/>
      <c r="H61" s="908"/>
      <c r="I61" s="908"/>
      <c r="J61" s="908"/>
      <c r="K61" s="2131" t="str">
        <f>IF(AE60&lt;&gt;"",IFERROR(VLOOKUP(AE60,AF167:AR177,5,FALSE),""),'第二面-3'!K4)</f>
        <v/>
      </c>
      <c r="L61" s="2131"/>
      <c r="M61" s="2131"/>
      <c r="N61" s="2131"/>
      <c r="O61" s="2131"/>
      <c r="P61" s="2131"/>
      <c r="Q61" s="2131"/>
      <c r="R61" s="2131"/>
      <c r="S61" s="2131"/>
      <c r="T61" s="2131"/>
      <c r="U61" s="2131"/>
      <c r="V61" s="2131"/>
      <c r="W61" s="2131"/>
      <c r="X61" s="2131"/>
      <c r="Y61" s="2131"/>
      <c r="Z61" s="2131"/>
      <c r="AA61" s="2131"/>
      <c r="AB61" s="2131"/>
      <c r="AC61" s="2131"/>
      <c r="AD61" s="691"/>
    </row>
    <row r="62" spans="1:31" ht="16.5" customHeight="1">
      <c r="A62" s="872" t="s">
        <v>2798</v>
      </c>
      <c r="B62" s="902"/>
      <c r="C62" s="902"/>
      <c r="D62" s="902"/>
      <c r="E62" s="902"/>
      <c r="F62" s="902"/>
      <c r="G62" s="902"/>
      <c r="H62" s="902"/>
      <c r="I62" s="902"/>
      <c r="J62" s="902"/>
      <c r="K62" s="902" t="s">
        <v>2568</v>
      </c>
      <c r="L62" s="2143" t="str">
        <f>IF(AE60&lt;&gt;"",IFERROR(VLOOKUP(AE60,AF167:AR177,6,FALSE),""),'第二面-3'!L5)</f>
        <v/>
      </c>
      <c r="M62" s="2143"/>
      <c r="N62" s="2135" t="s">
        <v>2573</v>
      </c>
      <c r="O62" s="2135"/>
      <c r="P62" s="2135"/>
      <c r="Q62" s="2135"/>
      <c r="R62" s="2135"/>
      <c r="S62" s="2144" t="str">
        <f>IF(AE60&lt;&gt;"",IFERROR(VLOOKUP(AE60,AF167:AR177,7,FALSE),""),'第二面-3'!S5)</f>
        <v/>
      </c>
      <c r="T62" s="2144"/>
      <c r="U62" s="2135" t="s">
        <v>2574</v>
      </c>
      <c r="V62" s="2135"/>
      <c r="W62" s="2135"/>
      <c r="X62" s="2135"/>
      <c r="Y62" s="2144" t="str">
        <f>IF(AE60&lt;&gt;"",IFERROR(VLOOKUP(AE60,AF167:AR177,8,FALSE),""),'第二面-3'!Y5)</f>
        <v/>
      </c>
      <c r="Z62" s="2144"/>
      <c r="AA62" s="2144"/>
      <c r="AB62" s="2144"/>
      <c r="AC62" s="902" t="s">
        <v>17</v>
      </c>
      <c r="AD62" s="691"/>
    </row>
    <row r="63" spans="1:31" ht="16.5" customHeight="1">
      <c r="A63" s="872"/>
      <c r="B63" s="902"/>
      <c r="C63" s="902"/>
      <c r="D63" s="902"/>
      <c r="E63" s="902"/>
      <c r="F63" s="902"/>
      <c r="G63" s="902"/>
      <c r="H63" s="902"/>
      <c r="I63" s="902"/>
      <c r="J63" s="902"/>
      <c r="K63" s="2140" t="str">
        <f>IF(AE60&lt;&gt;"",IFERROR(VLOOKUP(AE60,AF167:AR177,9,FALSE),""),'第二面-3'!K6)</f>
        <v/>
      </c>
      <c r="L63" s="2140"/>
      <c r="M63" s="2140"/>
      <c r="N63" s="2140"/>
      <c r="O63" s="2140"/>
      <c r="P63" s="2140"/>
      <c r="Q63" s="2140"/>
      <c r="R63" s="2140"/>
      <c r="S63" s="2140"/>
      <c r="T63" s="2140"/>
      <c r="U63" s="2140"/>
      <c r="V63" s="2140"/>
      <c r="W63" s="2140"/>
      <c r="X63" s="2140"/>
      <c r="Y63" s="2140"/>
      <c r="Z63" s="2140"/>
      <c r="AA63" s="2140"/>
      <c r="AB63" s="2140"/>
      <c r="AC63" s="2140"/>
      <c r="AD63" s="691"/>
    </row>
    <row r="64" spans="1:31" ht="16.5" customHeight="1">
      <c r="A64" s="872" t="s">
        <v>2744</v>
      </c>
      <c r="B64" s="902"/>
      <c r="C64" s="902"/>
      <c r="D64" s="902"/>
      <c r="E64" s="902"/>
      <c r="F64" s="902"/>
      <c r="G64" s="902"/>
      <c r="H64" s="902"/>
      <c r="I64" s="902"/>
      <c r="J64" s="902"/>
      <c r="K64" s="2130" t="str">
        <f>IF(AE60&lt;&gt;"",IFERROR(VLOOKUP(AE60,AF167:AR177,10,FALSE),""),'第二面-3'!K7)</f>
        <v/>
      </c>
      <c r="L64" s="2130"/>
      <c r="M64" s="2130"/>
      <c r="N64" s="901"/>
      <c r="O64" s="901"/>
      <c r="P64" s="901"/>
      <c r="Q64" s="902"/>
      <c r="R64" s="902"/>
      <c r="S64" s="902"/>
      <c r="T64" s="902"/>
      <c r="U64" s="902"/>
      <c r="V64" s="902"/>
      <c r="W64" s="902"/>
      <c r="X64" s="902"/>
      <c r="Y64" s="902"/>
      <c r="Z64" s="902"/>
      <c r="AA64" s="902"/>
      <c r="AB64" s="902"/>
      <c r="AC64" s="902"/>
      <c r="AD64" s="691"/>
    </row>
    <row r="65" spans="1:31" ht="16.5" customHeight="1">
      <c r="A65" s="872" t="s">
        <v>2745</v>
      </c>
      <c r="B65" s="902"/>
      <c r="C65" s="902"/>
      <c r="D65" s="902"/>
      <c r="E65" s="902"/>
      <c r="F65" s="902"/>
      <c r="G65" s="902"/>
      <c r="H65" s="902"/>
      <c r="I65" s="902"/>
      <c r="J65" s="902"/>
      <c r="K65" s="2131" t="str">
        <f>IF(AE60&lt;&gt;"",IFERROR(VLOOKUP(AE60,AF167:AR177,11,FALSE),""),'第二面-3'!K8)</f>
        <v/>
      </c>
      <c r="L65" s="2131"/>
      <c r="M65" s="2131"/>
      <c r="N65" s="2131"/>
      <c r="O65" s="2131"/>
      <c r="P65" s="2131"/>
      <c r="Q65" s="2131"/>
      <c r="R65" s="2131"/>
      <c r="S65" s="2131"/>
      <c r="T65" s="2131"/>
      <c r="U65" s="2131"/>
      <c r="V65" s="2131"/>
      <c r="W65" s="2131"/>
      <c r="X65" s="2131"/>
      <c r="Y65" s="2131"/>
      <c r="Z65" s="2131"/>
      <c r="AA65" s="2131"/>
      <c r="AB65" s="2131"/>
      <c r="AC65" s="2131"/>
      <c r="AD65" s="691"/>
    </row>
    <row r="66" spans="1:31" ht="16.5" customHeight="1">
      <c r="A66" s="872" t="s">
        <v>2746</v>
      </c>
      <c r="B66" s="902"/>
      <c r="C66" s="902"/>
      <c r="D66" s="902"/>
      <c r="E66" s="902"/>
      <c r="F66" s="902"/>
      <c r="G66" s="902"/>
      <c r="H66" s="902"/>
      <c r="I66" s="902"/>
      <c r="J66" s="902"/>
      <c r="K66" s="2112" t="str">
        <f>IF(AE60&lt;&gt;"",IFERROR(VLOOKUP(AE60,AF167:AR177,12,FALSE),""),'第二面-3'!K9)</f>
        <v/>
      </c>
      <c r="L66" s="2112"/>
      <c r="M66" s="2112"/>
      <c r="N66" s="2112"/>
      <c r="O66" s="2112"/>
      <c r="P66" s="2112"/>
      <c r="Q66" s="2112"/>
      <c r="R66" s="2112"/>
      <c r="S66" s="2112"/>
      <c r="T66" s="2112"/>
      <c r="U66" s="2112"/>
      <c r="V66" s="2112"/>
      <c r="W66" s="2112"/>
      <c r="X66" s="2112"/>
      <c r="Y66" s="2112"/>
      <c r="Z66" s="2112"/>
      <c r="AA66" s="2112"/>
      <c r="AB66" s="2112"/>
      <c r="AC66" s="2112"/>
      <c r="AD66" s="691"/>
    </row>
    <row r="67" spans="1:31" ht="16.5" customHeight="1">
      <c r="A67" s="872" t="s">
        <v>2799</v>
      </c>
      <c r="B67" s="902"/>
      <c r="C67" s="902"/>
      <c r="D67" s="902"/>
      <c r="E67" s="902"/>
      <c r="F67" s="902"/>
      <c r="G67" s="902"/>
      <c r="H67" s="902"/>
      <c r="I67" s="902"/>
      <c r="J67" s="902"/>
      <c r="K67" s="2112" t="str">
        <f>IF(AE60&lt;&gt;"",IFERROR(VLOOKUP(AE60,AF167:AR177,13,FALSE),""),'第二面-3'!K10)</f>
        <v/>
      </c>
      <c r="L67" s="2112"/>
      <c r="M67" s="2112"/>
      <c r="N67" s="2112"/>
      <c r="O67" s="2112"/>
      <c r="P67" s="2112"/>
      <c r="Q67" s="2112"/>
      <c r="R67" s="2112"/>
      <c r="S67" s="2112"/>
      <c r="T67" s="2112"/>
      <c r="U67" s="2112"/>
      <c r="V67" s="2112"/>
      <c r="W67" s="2112"/>
      <c r="X67" s="2112"/>
      <c r="Y67" s="2112"/>
      <c r="Z67" s="2112"/>
      <c r="AA67" s="2112"/>
      <c r="AB67" s="2112"/>
      <c r="AC67" s="2112"/>
      <c r="AD67" s="691"/>
    </row>
    <row r="68" spans="1:31" ht="8.4499999999999993" customHeight="1">
      <c r="A68" s="915"/>
      <c r="B68" s="2136"/>
      <c r="C68" s="2136"/>
      <c r="D68" s="2136"/>
      <c r="E68" s="2136"/>
      <c r="F68" s="2136"/>
      <c r="G68" s="2136"/>
      <c r="H68" s="2136"/>
      <c r="I68" s="2136"/>
      <c r="J68" s="2136"/>
      <c r="K68" s="2136"/>
      <c r="L68" s="2136"/>
      <c r="M68" s="2137"/>
      <c r="N68" s="2137"/>
      <c r="O68" s="2137"/>
      <c r="P68" s="2137"/>
      <c r="Q68" s="2137"/>
      <c r="R68" s="2137"/>
      <c r="S68" s="2137"/>
      <c r="T68" s="2137"/>
      <c r="U68" s="2137"/>
      <c r="V68" s="2137"/>
      <c r="W68" s="2137"/>
      <c r="X68" s="2137"/>
      <c r="Y68" s="2137"/>
      <c r="Z68" s="2137"/>
      <c r="AA68" s="2137"/>
      <c r="AB68" s="2137"/>
      <c r="AC68" s="2137"/>
      <c r="AD68" s="691"/>
    </row>
    <row r="69" spans="1:31" ht="16.5" customHeight="1" thickBot="1">
      <c r="A69" s="872" t="s">
        <v>2800</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691"/>
    </row>
    <row r="70" spans="1:31" ht="16.5" customHeight="1" thickBot="1">
      <c r="A70" s="872" t="s">
        <v>2742</v>
      </c>
      <c r="B70" s="902"/>
      <c r="C70" s="902"/>
      <c r="D70" s="902"/>
      <c r="E70" s="902"/>
      <c r="F70" s="906"/>
      <c r="G70" s="906"/>
      <c r="H70" s="906"/>
      <c r="I70" s="906"/>
      <c r="J70" s="906"/>
      <c r="K70" s="906" t="s">
        <v>2568</v>
      </c>
      <c r="L70" s="2144" t="str">
        <f>IF(AE70&lt;&gt;"",IFERROR(VLOOKUP(AE70,AF167:AR177,2,FALSE),""),'第二面-3'!L12)</f>
        <v/>
      </c>
      <c r="M70" s="2144"/>
      <c r="N70" s="2144"/>
      <c r="O70" s="2135" t="s">
        <v>2569</v>
      </c>
      <c r="P70" s="2135"/>
      <c r="Q70" s="2135"/>
      <c r="R70" s="2144" t="str">
        <f>IF(AE70&lt;&gt;"",IFERROR(VLOOKUP(AE70,AF167:AR177,3,FALSE),""),'第二面-3'!R12)</f>
        <v/>
      </c>
      <c r="S70" s="2144"/>
      <c r="T70" s="2144"/>
      <c r="U70" s="2135" t="s">
        <v>2570</v>
      </c>
      <c r="V70" s="2135"/>
      <c r="W70" s="2135"/>
      <c r="X70" s="2144" t="str">
        <f>IF(AE70&lt;&gt;"",IFERROR(VLOOKUP(AE70,AF167:AR177,4,FALSE),""),'第二面-3'!X12)</f>
        <v/>
      </c>
      <c r="Y70" s="2144"/>
      <c r="Z70" s="2144"/>
      <c r="AA70" s="2144"/>
      <c r="AB70" s="2144"/>
      <c r="AC70" s="902" t="s">
        <v>17</v>
      </c>
      <c r="AD70" s="691" t="s">
        <v>2520</v>
      </c>
      <c r="AE70" s="907"/>
    </row>
    <row r="71" spans="1:31" ht="16.5" customHeight="1">
      <c r="A71" s="872" t="s">
        <v>2737</v>
      </c>
      <c r="B71" s="902"/>
      <c r="C71" s="902"/>
      <c r="D71" s="902"/>
      <c r="E71" s="902"/>
      <c r="F71" s="908"/>
      <c r="G71" s="908"/>
      <c r="H71" s="908"/>
      <c r="I71" s="908"/>
      <c r="J71" s="908"/>
      <c r="K71" s="2131" t="str">
        <f>IF(AE70&lt;&gt;"",IFERROR(VLOOKUP(AE70,AF167:AR177,5,FALSE),""),'第二面-3'!K13)</f>
        <v/>
      </c>
      <c r="L71" s="2131"/>
      <c r="M71" s="2131"/>
      <c r="N71" s="2131"/>
      <c r="O71" s="2131"/>
      <c r="P71" s="2131"/>
      <c r="Q71" s="2131"/>
      <c r="R71" s="2131"/>
      <c r="S71" s="2131"/>
      <c r="T71" s="2131"/>
      <c r="U71" s="2131"/>
      <c r="V71" s="2131"/>
      <c r="W71" s="2131"/>
      <c r="X71" s="2131"/>
      <c r="Y71" s="2131"/>
      <c r="Z71" s="2131"/>
      <c r="AA71" s="2131"/>
      <c r="AB71" s="2131"/>
      <c r="AC71" s="2131"/>
      <c r="AD71" s="691"/>
    </row>
    <row r="72" spans="1:31" ht="16.5" customHeight="1">
      <c r="A72" s="872" t="s">
        <v>2798</v>
      </c>
      <c r="B72" s="902"/>
      <c r="C72" s="902"/>
      <c r="D72" s="902"/>
      <c r="E72" s="902"/>
      <c r="F72" s="902"/>
      <c r="G72" s="902"/>
      <c r="H72" s="902"/>
      <c r="I72" s="902"/>
      <c r="J72" s="902"/>
      <c r="K72" s="902" t="s">
        <v>2568</v>
      </c>
      <c r="L72" s="2143" t="str">
        <f>IF(AE70&lt;&gt;"",IFERROR(VLOOKUP(AE70,AF167:AR177,6,FALSE),""),'第二面-3'!L14)</f>
        <v/>
      </c>
      <c r="M72" s="2143"/>
      <c r="N72" s="2135" t="s">
        <v>2573</v>
      </c>
      <c r="O72" s="2135"/>
      <c r="P72" s="2135"/>
      <c r="Q72" s="2135"/>
      <c r="R72" s="2135"/>
      <c r="S72" s="2144" t="str">
        <f>IF(AE70&lt;&gt;"",IFERROR(VLOOKUP(AE70,AF167:AR177,7,FALSE),""),'第二面-3'!S14)</f>
        <v/>
      </c>
      <c r="T72" s="2144"/>
      <c r="U72" s="2135" t="s">
        <v>2574</v>
      </c>
      <c r="V72" s="2135"/>
      <c r="W72" s="2135"/>
      <c r="X72" s="2135"/>
      <c r="Y72" s="2144" t="str">
        <f>IF(AE70&lt;&gt;"",IFERROR(VLOOKUP(AE70,AF167:AR177,8,FALSE),""),'第二面-3'!Y14)</f>
        <v/>
      </c>
      <c r="Z72" s="2144"/>
      <c r="AA72" s="2144"/>
      <c r="AB72" s="2144"/>
      <c r="AC72" s="902" t="s">
        <v>17</v>
      </c>
      <c r="AD72" s="691"/>
    </row>
    <row r="73" spans="1:31" ht="16.5" customHeight="1">
      <c r="A73" s="872"/>
      <c r="B73" s="902"/>
      <c r="C73" s="902"/>
      <c r="D73" s="902"/>
      <c r="E73" s="902"/>
      <c r="F73" s="902"/>
      <c r="G73" s="902"/>
      <c r="H73" s="902"/>
      <c r="I73" s="902"/>
      <c r="J73" s="902"/>
      <c r="K73" s="2140" t="str">
        <f>IF(AE70&lt;&gt;"",IFERROR(VLOOKUP(AE70,AF167:AR177,9,FALSE),""),'第二面-3'!K15)</f>
        <v/>
      </c>
      <c r="L73" s="2140"/>
      <c r="M73" s="2140"/>
      <c r="N73" s="2140"/>
      <c r="O73" s="2140"/>
      <c r="P73" s="2140"/>
      <c r="Q73" s="2140"/>
      <c r="R73" s="2140"/>
      <c r="S73" s="2140"/>
      <c r="T73" s="2140"/>
      <c r="U73" s="2140"/>
      <c r="V73" s="2140"/>
      <c r="W73" s="2140"/>
      <c r="X73" s="2140"/>
      <c r="Y73" s="2140"/>
      <c r="Z73" s="2140"/>
      <c r="AA73" s="2140"/>
      <c r="AB73" s="2140"/>
      <c r="AC73" s="2140"/>
      <c r="AD73" s="691"/>
    </row>
    <row r="74" spans="1:31" ht="16.5" customHeight="1">
      <c r="A74" s="872" t="s">
        <v>2744</v>
      </c>
      <c r="B74" s="902"/>
      <c r="C74" s="902"/>
      <c r="D74" s="902"/>
      <c r="E74" s="902"/>
      <c r="F74" s="902"/>
      <c r="G74" s="902"/>
      <c r="H74" s="902"/>
      <c r="I74" s="902"/>
      <c r="J74" s="902"/>
      <c r="K74" s="2130" t="str">
        <f>IF(AE70&lt;&gt;"",IFERROR(VLOOKUP(AE70,AF167:AR177,10,FALSE),""),'第二面-3'!K16)</f>
        <v/>
      </c>
      <c r="L74" s="2130"/>
      <c r="M74" s="2130"/>
      <c r="N74" s="901"/>
      <c r="O74" s="901"/>
      <c r="P74" s="901"/>
      <c r="Q74" s="902"/>
      <c r="R74" s="902"/>
      <c r="S74" s="902"/>
      <c r="T74" s="902"/>
      <c r="U74" s="902"/>
      <c r="V74" s="902"/>
      <c r="W74" s="902"/>
      <c r="X74" s="902"/>
      <c r="Y74" s="902"/>
      <c r="Z74" s="902"/>
      <c r="AA74" s="902"/>
      <c r="AB74" s="902"/>
      <c r="AC74" s="902"/>
      <c r="AD74" s="691"/>
    </row>
    <row r="75" spans="1:31" ht="16.5" customHeight="1">
      <c r="A75" s="872" t="s">
        <v>2745</v>
      </c>
      <c r="B75" s="902"/>
      <c r="C75" s="902"/>
      <c r="D75" s="902"/>
      <c r="E75" s="902"/>
      <c r="F75" s="902"/>
      <c r="G75" s="902"/>
      <c r="H75" s="902"/>
      <c r="I75" s="902"/>
      <c r="J75" s="902"/>
      <c r="K75" s="2131" t="str">
        <f>IF(AE70&lt;&gt;"",IFERROR(VLOOKUP(AE70,AF167:AR177,11,FALSE),""),'第二面-3'!K17)</f>
        <v/>
      </c>
      <c r="L75" s="2131"/>
      <c r="M75" s="2131"/>
      <c r="N75" s="2131"/>
      <c r="O75" s="2131"/>
      <c r="P75" s="2131"/>
      <c r="Q75" s="2131"/>
      <c r="R75" s="2131"/>
      <c r="S75" s="2131"/>
      <c r="T75" s="2131"/>
      <c r="U75" s="2131"/>
      <c r="V75" s="2131"/>
      <c r="W75" s="2131"/>
      <c r="X75" s="2131"/>
      <c r="Y75" s="2131"/>
      <c r="Z75" s="2131"/>
      <c r="AA75" s="2131"/>
      <c r="AB75" s="2131"/>
      <c r="AC75" s="2131"/>
      <c r="AD75" s="691"/>
    </row>
    <row r="76" spans="1:31" ht="16.5" customHeight="1">
      <c r="A76" s="872" t="s">
        <v>2746</v>
      </c>
      <c r="B76" s="902"/>
      <c r="C76" s="902"/>
      <c r="D76" s="902"/>
      <c r="E76" s="902"/>
      <c r="F76" s="902"/>
      <c r="G76" s="902"/>
      <c r="H76" s="902"/>
      <c r="I76" s="902"/>
      <c r="J76" s="902"/>
      <c r="K76" s="2112" t="str">
        <f>IF(AE70&lt;&gt;"",IFERROR(VLOOKUP(AE70,AF167:AR177,12,FALSE),""),'第二面-3'!K18)</f>
        <v/>
      </c>
      <c r="L76" s="2112"/>
      <c r="M76" s="2112"/>
      <c r="N76" s="2112"/>
      <c r="O76" s="2112"/>
      <c r="P76" s="2112"/>
      <c r="Q76" s="2112"/>
      <c r="R76" s="2112"/>
      <c r="S76" s="2112"/>
      <c r="T76" s="2112"/>
      <c r="U76" s="2112"/>
      <c r="V76" s="2112"/>
      <c r="W76" s="2112"/>
      <c r="X76" s="2112"/>
      <c r="Y76" s="2112"/>
      <c r="Z76" s="2112"/>
      <c r="AA76" s="2112"/>
      <c r="AB76" s="2112"/>
      <c r="AC76" s="2112"/>
      <c r="AD76" s="691"/>
    </row>
    <row r="77" spans="1:31" ht="16.5" customHeight="1" thickBot="1">
      <c r="A77" s="872" t="s">
        <v>2799</v>
      </c>
      <c r="B77" s="902"/>
      <c r="C77" s="902"/>
      <c r="D77" s="902"/>
      <c r="E77" s="902"/>
      <c r="F77" s="902"/>
      <c r="G77" s="902"/>
      <c r="H77" s="902"/>
      <c r="I77" s="902"/>
      <c r="J77" s="902"/>
      <c r="K77" s="2112" t="str">
        <f>IF(AE70&lt;&gt;"",IFERROR(VLOOKUP(AE70,AF167:AR177,13,FALSE),""),'第二面-3'!K19)</f>
        <v/>
      </c>
      <c r="L77" s="2112"/>
      <c r="M77" s="2112"/>
      <c r="N77" s="2112"/>
      <c r="O77" s="2112"/>
      <c r="P77" s="2112"/>
      <c r="Q77" s="2112"/>
      <c r="R77" s="2112"/>
      <c r="S77" s="2112"/>
      <c r="T77" s="2112"/>
      <c r="U77" s="2112"/>
      <c r="V77" s="2112"/>
      <c r="W77" s="2112"/>
      <c r="X77" s="2112"/>
      <c r="Y77" s="2112"/>
      <c r="Z77" s="2112"/>
      <c r="AA77" s="2112"/>
      <c r="AB77" s="2112"/>
      <c r="AC77" s="2112"/>
      <c r="AD77" s="691"/>
    </row>
    <row r="78" spans="1:31" ht="16.5" customHeight="1" thickBot="1">
      <c r="A78" s="872" t="s">
        <v>2742</v>
      </c>
      <c r="B78" s="902"/>
      <c r="C78" s="902"/>
      <c r="D78" s="902"/>
      <c r="E78" s="902"/>
      <c r="F78" s="906"/>
      <c r="G78" s="906"/>
      <c r="H78" s="906"/>
      <c r="I78" s="906"/>
      <c r="J78" s="906"/>
      <c r="K78" s="906" t="s">
        <v>2568</v>
      </c>
      <c r="L78" s="2144" t="str">
        <f>IF(AE78&lt;&gt;"",IFERROR(VLOOKUP(AE78,AF167:AR177,2,FALSE),""),'第二面-3'!L20)</f>
        <v/>
      </c>
      <c r="M78" s="2144"/>
      <c r="N78" s="2144"/>
      <c r="O78" s="2135" t="s">
        <v>2569</v>
      </c>
      <c r="P78" s="2135"/>
      <c r="Q78" s="2135"/>
      <c r="R78" s="2144" t="str">
        <f>IF(AE78&lt;&gt;"",IFERROR(VLOOKUP(AE78,AF167:AR177,3,FALSE),""),'第二面-3'!R20)</f>
        <v/>
      </c>
      <c r="S78" s="2144"/>
      <c r="T78" s="2144"/>
      <c r="U78" s="2135" t="s">
        <v>2570</v>
      </c>
      <c r="V78" s="2135"/>
      <c r="W78" s="2135"/>
      <c r="X78" s="2144" t="str">
        <f>IF(AE78&lt;&gt;"",IFERROR(VLOOKUP(AE78,AF167:AR177,4,FALSE),""),'第二面-3'!X20)</f>
        <v/>
      </c>
      <c r="Y78" s="2144"/>
      <c r="Z78" s="2144"/>
      <c r="AA78" s="2144"/>
      <c r="AB78" s="2144"/>
      <c r="AC78" s="902" t="s">
        <v>17</v>
      </c>
      <c r="AD78" s="691" t="s">
        <v>2520</v>
      </c>
      <c r="AE78" s="907"/>
    </row>
    <row r="79" spans="1:31" ht="16.5" customHeight="1">
      <c r="A79" s="872" t="s">
        <v>2737</v>
      </c>
      <c r="B79" s="902"/>
      <c r="C79" s="902"/>
      <c r="D79" s="902"/>
      <c r="E79" s="902"/>
      <c r="F79" s="908"/>
      <c r="G79" s="908"/>
      <c r="H79" s="908"/>
      <c r="I79" s="908"/>
      <c r="J79" s="908"/>
      <c r="K79" s="2131" t="str">
        <f>IF(AE78&lt;&gt;"",IFERROR(VLOOKUP(AE78,AF167:AR177,5,FALSE),""),'第二面-3'!K21)</f>
        <v/>
      </c>
      <c r="L79" s="2131"/>
      <c r="M79" s="2131"/>
      <c r="N79" s="2131"/>
      <c r="O79" s="2131"/>
      <c r="P79" s="2131"/>
      <c r="Q79" s="2131"/>
      <c r="R79" s="2131"/>
      <c r="S79" s="2131"/>
      <c r="T79" s="2131"/>
      <c r="U79" s="2131"/>
      <c r="V79" s="2131"/>
      <c r="W79" s="2131"/>
      <c r="X79" s="2131"/>
      <c r="Y79" s="2131"/>
      <c r="Z79" s="2131"/>
      <c r="AA79" s="2131"/>
      <c r="AB79" s="2131"/>
      <c r="AC79" s="2131"/>
      <c r="AD79" s="691"/>
    </row>
    <row r="80" spans="1:31" ht="16.5" customHeight="1">
      <c r="A80" s="872" t="s">
        <v>2798</v>
      </c>
      <c r="B80" s="902"/>
      <c r="C80" s="902"/>
      <c r="D80" s="902"/>
      <c r="E80" s="902"/>
      <c r="F80" s="902"/>
      <c r="G80" s="902"/>
      <c r="H80" s="902"/>
      <c r="I80" s="902"/>
      <c r="J80" s="902"/>
      <c r="K80" s="902" t="s">
        <v>2568</v>
      </c>
      <c r="L80" s="2143" t="str">
        <f>IF(AE78&lt;&gt;"",IFERROR(VLOOKUP(AE78,AF167:AR177,6,FALSE),""),'第二面-3'!L22)</f>
        <v/>
      </c>
      <c r="M80" s="2143"/>
      <c r="N80" s="2135" t="s">
        <v>2573</v>
      </c>
      <c r="O80" s="2135"/>
      <c r="P80" s="2135"/>
      <c r="Q80" s="2135"/>
      <c r="R80" s="2135"/>
      <c r="S80" s="2144" t="str">
        <f>IF(AE78&lt;&gt;"",IFERROR(VLOOKUP(AE78,AF167:AR177,7,FALSE),""),'第二面-3'!S22)</f>
        <v/>
      </c>
      <c r="T80" s="2144"/>
      <c r="U80" s="2135" t="s">
        <v>2574</v>
      </c>
      <c r="V80" s="2135"/>
      <c r="W80" s="2135"/>
      <c r="X80" s="2135"/>
      <c r="Y80" s="2144" t="str">
        <f>IF(AE78&lt;&gt;"",IFERROR(VLOOKUP(AE78,AF167:AR177,8,FALSE),""),'第二面-3'!Y22)</f>
        <v/>
      </c>
      <c r="Z80" s="2144"/>
      <c r="AA80" s="2144"/>
      <c r="AB80" s="2144"/>
      <c r="AC80" s="902" t="s">
        <v>17</v>
      </c>
      <c r="AD80" s="691"/>
    </row>
    <row r="81" spans="1:31" ht="16.5" customHeight="1">
      <c r="A81" s="872"/>
      <c r="B81" s="902"/>
      <c r="C81" s="902"/>
      <c r="D81" s="902"/>
      <c r="E81" s="902"/>
      <c r="F81" s="902"/>
      <c r="G81" s="902"/>
      <c r="H81" s="902"/>
      <c r="I81" s="902"/>
      <c r="J81" s="902"/>
      <c r="K81" s="2140" t="str">
        <f>IF(AE78&lt;&gt;"",IFERROR(VLOOKUP(AE78,AF167:AR177,9,FALSE),""),'第二面-3'!K23)</f>
        <v/>
      </c>
      <c r="L81" s="2140"/>
      <c r="M81" s="2140"/>
      <c r="N81" s="2140"/>
      <c r="O81" s="2140"/>
      <c r="P81" s="2140"/>
      <c r="Q81" s="2140"/>
      <c r="R81" s="2140"/>
      <c r="S81" s="2140"/>
      <c r="T81" s="2140"/>
      <c r="U81" s="2140"/>
      <c r="V81" s="2140"/>
      <c r="W81" s="2140"/>
      <c r="X81" s="2140"/>
      <c r="Y81" s="2140"/>
      <c r="Z81" s="2140"/>
      <c r="AA81" s="2140"/>
      <c r="AB81" s="2140"/>
      <c r="AC81" s="2140"/>
      <c r="AD81" s="691"/>
    </row>
    <row r="82" spans="1:31" ht="16.5" customHeight="1">
      <c r="A82" s="872" t="s">
        <v>2744</v>
      </c>
      <c r="B82" s="902"/>
      <c r="C82" s="902"/>
      <c r="D82" s="902"/>
      <c r="E82" s="902"/>
      <c r="F82" s="902"/>
      <c r="G82" s="902"/>
      <c r="H82" s="902"/>
      <c r="I82" s="902"/>
      <c r="J82" s="902"/>
      <c r="K82" s="2130" t="str">
        <f>IF(AE78&lt;&gt;"",IFERROR(VLOOKUP(AE78,AF167:AR177,10,FALSE),""),'第二面-3'!K24)</f>
        <v/>
      </c>
      <c r="L82" s="2130"/>
      <c r="M82" s="2130"/>
      <c r="N82" s="901"/>
      <c r="O82" s="901"/>
      <c r="P82" s="901"/>
      <c r="Q82" s="902"/>
      <c r="R82" s="902"/>
      <c r="S82" s="902"/>
      <c r="T82" s="902"/>
      <c r="U82" s="902"/>
      <c r="V82" s="902"/>
      <c r="W82" s="902"/>
      <c r="X82" s="902"/>
      <c r="Y82" s="902"/>
      <c r="Z82" s="902"/>
      <c r="AA82" s="902"/>
      <c r="AB82" s="902"/>
      <c r="AC82" s="902"/>
      <c r="AD82" s="691"/>
    </row>
    <row r="83" spans="1:31" ht="16.5" customHeight="1">
      <c r="A83" s="872" t="s">
        <v>2745</v>
      </c>
      <c r="B83" s="902"/>
      <c r="C83" s="902"/>
      <c r="D83" s="902"/>
      <c r="E83" s="902"/>
      <c r="F83" s="902"/>
      <c r="G83" s="902"/>
      <c r="H83" s="902"/>
      <c r="I83" s="902"/>
      <c r="J83" s="902"/>
      <c r="K83" s="2131" t="str">
        <f>IF(AE78&lt;&gt;"",IFERROR(VLOOKUP(AE78,AF167:AR177,11,FALSE),""),'第二面-3'!K25)</f>
        <v/>
      </c>
      <c r="L83" s="2131"/>
      <c r="M83" s="2131"/>
      <c r="N83" s="2131"/>
      <c r="O83" s="2131"/>
      <c r="P83" s="2131"/>
      <c r="Q83" s="2131"/>
      <c r="R83" s="2131"/>
      <c r="S83" s="2131"/>
      <c r="T83" s="2131"/>
      <c r="U83" s="2131"/>
      <c r="V83" s="2131"/>
      <c r="W83" s="2131"/>
      <c r="X83" s="2131"/>
      <c r="Y83" s="2131"/>
      <c r="Z83" s="2131"/>
      <c r="AA83" s="2131"/>
      <c r="AB83" s="2131"/>
      <c r="AC83" s="2131"/>
      <c r="AD83" s="691"/>
    </row>
    <row r="84" spans="1:31" ht="16.5" customHeight="1">
      <c r="A84" s="872" t="s">
        <v>2746</v>
      </c>
      <c r="B84" s="902"/>
      <c r="C84" s="902"/>
      <c r="D84" s="902"/>
      <c r="E84" s="902"/>
      <c r="F84" s="902"/>
      <c r="G84" s="902"/>
      <c r="H84" s="902"/>
      <c r="I84" s="902"/>
      <c r="J84" s="902"/>
      <c r="K84" s="2112" t="str">
        <f>IF(AE78&lt;&gt;"",IFERROR(VLOOKUP(AE78,AF167:AR177,12,FALSE),""),'第二面-3'!K26)</f>
        <v/>
      </c>
      <c r="L84" s="2112"/>
      <c r="M84" s="2112"/>
      <c r="N84" s="2112"/>
      <c r="O84" s="2112"/>
      <c r="P84" s="2112"/>
      <c r="Q84" s="2112"/>
      <c r="R84" s="2112"/>
      <c r="S84" s="2112"/>
      <c r="T84" s="2112"/>
      <c r="U84" s="2112"/>
      <c r="V84" s="2112"/>
      <c r="W84" s="2112"/>
      <c r="X84" s="2112"/>
      <c r="Y84" s="2112"/>
      <c r="Z84" s="2112"/>
      <c r="AA84" s="2112"/>
      <c r="AB84" s="2112"/>
      <c r="AC84" s="2112"/>
      <c r="AD84" s="691"/>
    </row>
    <row r="85" spans="1:31" ht="16.5" customHeight="1" thickBot="1">
      <c r="A85" s="872" t="s">
        <v>2799</v>
      </c>
      <c r="B85" s="902"/>
      <c r="C85" s="902"/>
      <c r="D85" s="902"/>
      <c r="E85" s="902"/>
      <c r="F85" s="902"/>
      <c r="G85" s="902"/>
      <c r="H85" s="902"/>
      <c r="I85" s="902"/>
      <c r="J85" s="902"/>
      <c r="K85" s="2112" t="str">
        <f>IF(AE78&lt;&gt;"",IFERROR(VLOOKUP(AE78,AF167:AR177,13,FALSE),""),'第二面-3'!K27)</f>
        <v/>
      </c>
      <c r="L85" s="2112"/>
      <c r="M85" s="2112"/>
      <c r="N85" s="2112"/>
      <c r="O85" s="2112"/>
      <c r="P85" s="2112"/>
      <c r="Q85" s="2112"/>
      <c r="R85" s="2112"/>
      <c r="S85" s="2112"/>
      <c r="T85" s="2112"/>
      <c r="U85" s="2112"/>
      <c r="V85" s="2112"/>
      <c r="W85" s="2112"/>
      <c r="X85" s="2112"/>
      <c r="Y85" s="2112"/>
      <c r="Z85" s="2112"/>
      <c r="AA85" s="2112"/>
      <c r="AB85" s="2112"/>
      <c r="AC85" s="2112"/>
      <c r="AD85" s="691"/>
    </row>
    <row r="86" spans="1:31" ht="16.5" customHeight="1" thickBot="1">
      <c r="A86" s="872" t="s">
        <v>2742</v>
      </c>
      <c r="B86" s="902"/>
      <c r="C86" s="902"/>
      <c r="D86" s="902"/>
      <c r="E86" s="902"/>
      <c r="F86" s="906"/>
      <c r="G86" s="906"/>
      <c r="H86" s="906"/>
      <c r="I86" s="906"/>
      <c r="J86" s="906"/>
      <c r="K86" s="906" t="s">
        <v>2568</v>
      </c>
      <c r="L86" s="2144" t="str">
        <f>IF(AE86&lt;&gt;"",IFERROR(VLOOKUP(AE86,AF167:AR177,2,FALSE),""),'第二面-3'!L28)</f>
        <v/>
      </c>
      <c r="M86" s="2144"/>
      <c r="N86" s="2144"/>
      <c r="O86" s="2135" t="s">
        <v>2569</v>
      </c>
      <c r="P86" s="2135"/>
      <c r="Q86" s="2135"/>
      <c r="R86" s="2144" t="str">
        <f>IF(AE86&lt;&gt;"",IFERROR(VLOOKUP(AE86,AF167:AR177,3,FALSE),""),'第二面-3'!R28)</f>
        <v/>
      </c>
      <c r="S86" s="2144"/>
      <c r="T86" s="2144"/>
      <c r="U86" s="2135" t="s">
        <v>2570</v>
      </c>
      <c r="V86" s="2135"/>
      <c r="W86" s="2135"/>
      <c r="X86" s="2144" t="str">
        <f>IF(AE86&lt;&gt;"",IFERROR(VLOOKUP(AE86,AF167:AR177,4,FALSE),""),'第二面-3'!X28)</f>
        <v/>
      </c>
      <c r="Y86" s="2144"/>
      <c r="Z86" s="2144"/>
      <c r="AA86" s="2144"/>
      <c r="AB86" s="2144"/>
      <c r="AC86" s="902" t="s">
        <v>17</v>
      </c>
      <c r="AD86" s="691" t="s">
        <v>2520</v>
      </c>
      <c r="AE86" s="907"/>
    </row>
    <row r="87" spans="1:31" ht="16.5" customHeight="1">
      <c r="A87" s="872" t="s">
        <v>2737</v>
      </c>
      <c r="B87" s="902"/>
      <c r="C87" s="902"/>
      <c r="D87" s="902"/>
      <c r="E87" s="902"/>
      <c r="F87" s="908"/>
      <c r="G87" s="908"/>
      <c r="H87" s="908"/>
      <c r="I87" s="908"/>
      <c r="J87" s="908"/>
      <c r="K87" s="2131" t="str">
        <f>IF(AE86&lt;&gt;"",IFERROR(VLOOKUP(AE86,AF167:AR177,5,FALSE),""),'第二面-3'!K29)</f>
        <v/>
      </c>
      <c r="L87" s="2131"/>
      <c r="M87" s="2131"/>
      <c r="N87" s="2131"/>
      <c r="O87" s="2131"/>
      <c r="P87" s="2131"/>
      <c r="Q87" s="2131"/>
      <c r="R87" s="2131"/>
      <c r="S87" s="2131"/>
      <c r="T87" s="2131"/>
      <c r="U87" s="2131"/>
      <c r="V87" s="2131"/>
      <c r="W87" s="2131"/>
      <c r="X87" s="2131"/>
      <c r="Y87" s="2131"/>
      <c r="Z87" s="2131"/>
      <c r="AA87" s="2131"/>
      <c r="AB87" s="2131"/>
      <c r="AC87" s="2131"/>
      <c r="AD87" s="691"/>
    </row>
    <row r="88" spans="1:31" ht="16.5" customHeight="1">
      <c r="A88" s="872" t="s">
        <v>2798</v>
      </c>
      <c r="B88" s="902"/>
      <c r="C88" s="902"/>
      <c r="D88" s="902"/>
      <c r="E88" s="902"/>
      <c r="F88" s="902"/>
      <c r="G88" s="902"/>
      <c r="H88" s="902"/>
      <c r="I88" s="902"/>
      <c r="J88" s="902"/>
      <c r="K88" s="902" t="s">
        <v>2568</v>
      </c>
      <c r="L88" s="2143" t="str">
        <f>IF(AE86&lt;&gt;"",IFERROR(VLOOKUP(AE86,AF167:AR177,6,FALSE),""),'第二面-3'!L30)</f>
        <v/>
      </c>
      <c r="M88" s="2143"/>
      <c r="N88" s="2135" t="s">
        <v>2573</v>
      </c>
      <c r="O88" s="2135"/>
      <c r="P88" s="2135"/>
      <c r="Q88" s="2135"/>
      <c r="R88" s="2135"/>
      <c r="S88" s="2144" t="str">
        <f>IF(AE86&lt;&gt;"",IFERROR(VLOOKUP(AE86,AF167:AR177,7,FALSE),""),'第二面-3'!R28)</f>
        <v/>
      </c>
      <c r="T88" s="2144"/>
      <c r="U88" s="2135" t="s">
        <v>2574</v>
      </c>
      <c r="V88" s="2135"/>
      <c r="W88" s="2135"/>
      <c r="X88" s="2135"/>
      <c r="Y88" s="2144" t="str">
        <f>IF(AE86&lt;&gt;"",IFERROR(VLOOKUP(AE86,AF167:AR177,8,FALSE),""),'第二面-3'!Y30)</f>
        <v/>
      </c>
      <c r="Z88" s="2144"/>
      <c r="AA88" s="2144"/>
      <c r="AB88" s="2144"/>
      <c r="AC88" s="902" t="s">
        <v>17</v>
      </c>
      <c r="AD88" s="691"/>
    </row>
    <row r="89" spans="1:31" ht="16.5" customHeight="1">
      <c r="A89" s="872"/>
      <c r="B89" s="902"/>
      <c r="C89" s="902"/>
      <c r="D89" s="902"/>
      <c r="E89" s="902"/>
      <c r="F89" s="902"/>
      <c r="G89" s="902"/>
      <c r="H89" s="902"/>
      <c r="I89" s="902"/>
      <c r="J89" s="902"/>
      <c r="K89" s="2140" t="str">
        <f>IF(AE86&lt;&gt;"",IFERROR(VLOOKUP(AE86,AF167:AR177,9,FALSE),""),'第二面-3'!K31)</f>
        <v/>
      </c>
      <c r="L89" s="2140"/>
      <c r="M89" s="2140"/>
      <c r="N89" s="2140"/>
      <c r="O89" s="2140"/>
      <c r="P89" s="2140"/>
      <c r="Q89" s="2140"/>
      <c r="R89" s="2140"/>
      <c r="S89" s="2140"/>
      <c r="T89" s="2140"/>
      <c r="U89" s="2140"/>
      <c r="V89" s="2140"/>
      <c r="W89" s="2140"/>
      <c r="X89" s="2140"/>
      <c r="Y89" s="2140"/>
      <c r="Z89" s="2140"/>
      <c r="AA89" s="2140"/>
      <c r="AB89" s="2140"/>
      <c r="AC89" s="2140"/>
      <c r="AD89" s="691"/>
    </row>
    <row r="90" spans="1:31" ht="16.5" customHeight="1">
      <c r="A90" s="872" t="s">
        <v>2744</v>
      </c>
      <c r="B90" s="902"/>
      <c r="C90" s="902"/>
      <c r="D90" s="902"/>
      <c r="E90" s="902"/>
      <c r="F90" s="902"/>
      <c r="G90" s="902"/>
      <c r="H90" s="902"/>
      <c r="I90" s="902"/>
      <c r="J90" s="902"/>
      <c r="K90" s="2130" t="str">
        <f>IF(AE86&lt;&gt;"",IFERROR(VLOOKUP(AE86,AF167:AR177,10,FALSE),""),'第二面-3'!K32)</f>
        <v/>
      </c>
      <c r="L90" s="2130"/>
      <c r="M90" s="2130"/>
      <c r="N90" s="901"/>
      <c r="O90" s="901"/>
      <c r="P90" s="901"/>
      <c r="Q90" s="902"/>
      <c r="R90" s="902"/>
      <c r="S90" s="902"/>
      <c r="T90" s="902"/>
      <c r="U90" s="902"/>
      <c r="V90" s="902"/>
      <c r="W90" s="902"/>
      <c r="X90" s="902"/>
      <c r="Y90" s="902"/>
      <c r="Z90" s="902"/>
      <c r="AA90" s="902"/>
      <c r="AB90" s="902"/>
      <c r="AC90" s="902"/>
      <c r="AD90" s="691"/>
    </row>
    <row r="91" spans="1:31" ht="16.5" customHeight="1">
      <c r="A91" s="872" t="s">
        <v>2745</v>
      </c>
      <c r="B91" s="902"/>
      <c r="C91" s="902"/>
      <c r="D91" s="902"/>
      <c r="E91" s="902"/>
      <c r="F91" s="902"/>
      <c r="G91" s="902"/>
      <c r="H91" s="902"/>
      <c r="I91" s="902"/>
      <c r="J91" s="902"/>
      <c r="K91" s="2131" t="str">
        <f>IF(AE86&lt;&gt;"",IFERROR(VLOOKUP(AE86,AF167:AR177,11,FALSE),""),'第二面-3'!K33)</f>
        <v/>
      </c>
      <c r="L91" s="2131"/>
      <c r="M91" s="2131"/>
      <c r="N91" s="2131"/>
      <c r="O91" s="2131"/>
      <c r="P91" s="2131"/>
      <c r="Q91" s="2131"/>
      <c r="R91" s="2131"/>
      <c r="S91" s="2131"/>
      <c r="T91" s="2131"/>
      <c r="U91" s="2131"/>
      <c r="V91" s="2131"/>
      <c r="W91" s="2131"/>
      <c r="X91" s="2131"/>
      <c r="Y91" s="2131"/>
      <c r="Z91" s="2131"/>
      <c r="AA91" s="2131"/>
      <c r="AB91" s="2131"/>
      <c r="AC91" s="2131"/>
      <c r="AD91" s="691"/>
    </row>
    <row r="92" spans="1:31" ht="16.5" customHeight="1">
      <c r="A92" s="872" t="s">
        <v>2746</v>
      </c>
      <c r="B92" s="902"/>
      <c r="C92" s="902"/>
      <c r="D92" s="902"/>
      <c r="E92" s="902"/>
      <c r="F92" s="902"/>
      <c r="G92" s="902"/>
      <c r="H92" s="902"/>
      <c r="I92" s="902"/>
      <c r="J92" s="902"/>
      <c r="K92" s="2112" t="str">
        <f>IF(AE86&lt;&gt;"",IFERROR(VLOOKUP(AE86,AF167:AR177,12,FALSE),""),'第二面-3'!K34)</f>
        <v/>
      </c>
      <c r="L92" s="2112"/>
      <c r="M92" s="2112"/>
      <c r="N92" s="2112"/>
      <c r="O92" s="2112"/>
      <c r="P92" s="2112"/>
      <c r="Q92" s="2112"/>
      <c r="R92" s="2112"/>
      <c r="S92" s="2112"/>
      <c r="T92" s="2112"/>
      <c r="U92" s="2112"/>
      <c r="V92" s="2112"/>
      <c r="W92" s="2112"/>
      <c r="X92" s="2112"/>
      <c r="Y92" s="2112"/>
      <c r="Z92" s="2112"/>
      <c r="AA92" s="2112"/>
      <c r="AB92" s="2112"/>
      <c r="AC92" s="2112"/>
      <c r="AD92" s="691"/>
    </row>
    <row r="93" spans="1:31" ht="16.5" customHeight="1">
      <c r="A93" s="872" t="s">
        <v>2799</v>
      </c>
      <c r="B93" s="902"/>
      <c r="C93" s="902"/>
      <c r="D93" s="902"/>
      <c r="E93" s="902"/>
      <c r="F93" s="902"/>
      <c r="G93" s="902"/>
      <c r="H93" s="902"/>
      <c r="I93" s="902"/>
      <c r="J93" s="902"/>
      <c r="K93" s="2112" t="str">
        <f>IF(AE86&lt;&gt;"",IFERROR(VLOOKUP(AE86,AF167:AR177,13,FALSE),""),'第二面-3'!K35)</f>
        <v/>
      </c>
      <c r="L93" s="2112"/>
      <c r="M93" s="2112"/>
      <c r="N93" s="2112"/>
      <c r="O93" s="2112"/>
      <c r="P93" s="2112"/>
      <c r="Q93" s="2112"/>
      <c r="R93" s="2112"/>
      <c r="S93" s="2112"/>
      <c r="T93" s="2112"/>
      <c r="U93" s="2112"/>
      <c r="V93" s="2112"/>
      <c r="W93" s="2112"/>
      <c r="X93" s="2112"/>
      <c r="Y93" s="2112"/>
      <c r="Z93" s="2112"/>
      <c r="AA93" s="2112"/>
      <c r="AB93" s="2112"/>
      <c r="AC93" s="2112"/>
      <c r="AD93" s="691"/>
    </row>
    <row r="94" spans="1:31" ht="8.4499999999999993" customHeight="1">
      <c r="A94" s="872"/>
      <c r="B94" s="2141"/>
      <c r="C94" s="2141"/>
      <c r="D94" s="2141"/>
      <c r="E94" s="2141"/>
      <c r="F94" s="2141"/>
      <c r="G94" s="2141"/>
      <c r="H94" s="2141"/>
      <c r="I94" s="2141"/>
      <c r="J94" s="2141"/>
      <c r="K94" s="2141"/>
      <c r="L94" s="2141"/>
      <c r="M94" s="2142"/>
      <c r="N94" s="2142"/>
      <c r="O94" s="2142"/>
      <c r="P94" s="2142"/>
      <c r="Q94" s="2142"/>
      <c r="R94" s="2142"/>
      <c r="S94" s="2142"/>
      <c r="T94" s="2142"/>
      <c r="U94" s="2142"/>
      <c r="V94" s="2142"/>
      <c r="W94" s="2142"/>
      <c r="X94" s="2142"/>
      <c r="Y94" s="2142"/>
      <c r="Z94" s="2142"/>
      <c r="AA94" s="2142"/>
      <c r="AB94" s="2142"/>
      <c r="AC94" s="2142"/>
      <c r="AD94" s="691"/>
    </row>
    <row r="95" spans="1:31" s="870" customFormat="1" ht="15.75" customHeight="1">
      <c r="A95" s="914" t="s">
        <v>3920</v>
      </c>
      <c r="B95" s="914"/>
      <c r="C95" s="914"/>
      <c r="D95" s="914"/>
      <c r="E95" s="914"/>
      <c r="F95" s="914"/>
      <c r="G95" s="914"/>
      <c r="H95" s="914"/>
      <c r="I95" s="914"/>
      <c r="J95" s="914"/>
      <c r="K95" s="914"/>
      <c r="L95" s="914"/>
      <c r="M95" s="914"/>
      <c r="N95" s="914"/>
      <c r="O95" s="914"/>
      <c r="P95" s="914"/>
      <c r="Q95" s="914"/>
      <c r="R95" s="914"/>
      <c r="S95" s="914"/>
      <c r="T95" s="914"/>
      <c r="U95" s="914"/>
      <c r="V95" s="914"/>
      <c r="W95" s="914"/>
      <c r="X95" s="914"/>
      <c r="Y95" s="914"/>
      <c r="Z95" s="914"/>
      <c r="AA95" s="914"/>
      <c r="AB95" s="914"/>
      <c r="AC95" s="914"/>
      <c r="AD95" s="869"/>
    </row>
    <row r="96" spans="1:31" ht="15.75" customHeight="1" thickBot="1">
      <c r="A96" s="872" t="s">
        <v>3921</v>
      </c>
      <c r="B96" s="902"/>
      <c r="C96" s="902"/>
      <c r="D96" s="902"/>
      <c r="E96" s="902"/>
      <c r="F96" s="902"/>
      <c r="G96" s="902"/>
      <c r="H96" s="902"/>
      <c r="I96" s="902"/>
      <c r="J96" s="902"/>
      <c r="K96" s="902"/>
      <c r="L96" s="902"/>
      <c r="M96" s="902"/>
      <c r="N96" s="902"/>
      <c r="O96" s="902"/>
      <c r="P96" s="902"/>
      <c r="Q96" s="902"/>
      <c r="R96" s="902"/>
      <c r="S96" s="902"/>
      <c r="T96" s="902"/>
      <c r="U96" s="902"/>
      <c r="V96" s="902"/>
      <c r="W96" s="902"/>
      <c r="X96" s="902"/>
      <c r="Y96" s="902"/>
      <c r="Z96" s="902"/>
      <c r="AA96" s="902"/>
      <c r="AB96" s="902"/>
      <c r="AC96" s="902"/>
      <c r="AD96" s="691"/>
    </row>
    <row r="97" spans="1:31" ht="15.75" customHeight="1" thickBot="1">
      <c r="A97" s="872" t="s">
        <v>2790</v>
      </c>
      <c r="B97" s="902"/>
      <c r="C97" s="902"/>
      <c r="D97" s="902"/>
      <c r="E97" s="902"/>
      <c r="F97" s="902"/>
      <c r="G97" s="902"/>
      <c r="H97" s="902"/>
      <c r="I97" s="902"/>
      <c r="J97" s="902"/>
      <c r="K97" s="2131" t="str">
        <f>IF(AE97&lt;&gt;"",IFERROR(VLOOKUP(AE97,AF167:AR177,5,FALSE),""),'第二面-2'!K25)</f>
        <v/>
      </c>
      <c r="L97" s="2131"/>
      <c r="M97" s="2131"/>
      <c r="N97" s="2131"/>
      <c r="O97" s="2131"/>
      <c r="P97" s="2131"/>
      <c r="Q97" s="2131"/>
      <c r="R97" s="2131"/>
      <c r="S97" s="2131"/>
      <c r="T97" s="2131"/>
      <c r="U97" s="2131"/>
      <c r="V97" s="2131"/>
      <c r="W97" s="2131"/>
      <c r="X97" s="2131"/>
      <c r="Y97" s="2131"/>
      <c r="Z97" s="2131"/>
      <c r="AA97" s="2131"/>
      <c r="AB97" s="2131"/>
      <c r="AC97" s="2131"/>
      <c r="AD97" s="691" t="s">
        <v>2520</v>
      </c>
      <c r="AE97" s="907"/>
    </row>
    <row r="98" spans="1:31" ht="15.75" customHeight="1">
      <c r="A98" s="872" t="s">
        <v>2791</v>
      </c>
      <c r="B98" s="902"/>
      <c r="C98" s="902"/>
      <c r="D98" s="902"/>
      <c r="E98" s="902"/>
      <c r="F98" s="902"/>
      <c r="G98" s="902"/>
      <c r="H98" s="902"/>
      <c r="I98" s="902"/>
      <c r="J98" s="902"/>
      <c r="K98" s="2131" t="str">
        <f>IF(AE97&lt;&gt;"",IFERROR(VLOOKUP(AE97,AF167:AR177,9,FALSE),""),'第二面-2'!K26)</f>
        <v/>
      </c>
      <c r="L98" s="2131"/>
      <c r="M98" s="2131"/>
      <c r="N98" s="2131"/>
      <c r="O98" s="2131"/>
      <c r="P98" s="2131"/>
      <c r="Q98" s="2131"/>
      <c r="R98" s="2131"/>
      <c r="S98" s="2131"/>
      <c r="T98" s="2131"/>
      <c r="U98" s="2131"/>
      <c r="V98" s="2131"/>
      <c r="W98" s="2131"/>
      <c r="X98" s="2131"/>
      <c r="Y98" s="2131"/>
      <c r="Z98" s="2131"/>
      <c r="AA98" s="2131"/>
      <c r="AB98" s="2131"/>
      <c r="AC98" s="2131"/>
      <c r="AD98" s="691"/>
    </row>
    <row r="99" spans="1:31" ht="15.75" customHeight="1">
      <c r="A99" s="872" t="s">
        <v>2738</v>
      </c>
      <c r="B99" s="902"/>
      <c r="C99" s="902"/>
      <c r="D99" s="902"/>
      <c r="E99" s="902"/>
      <c r="F99" s="902"/>
      <c r="G99" s="902"/>
      <c r="H99" s="902"/>
      <c r="I99" s="902"/>
      <c r="J99" s="902"/>
      <c r="K99" s="2130" t="str">
        <f>IF(AE97&lt;&gt;"",IFERROR(VLOOKUP(AE97,AF167:AR177,10,FALSE),""),'第二面-2'!K27)</f>
        <v/>
      </c>
      <c r="L99" s="2130"/>
      <c r="M99" s="2130"/>
      <c r="N99" s="901"/>
      <c r="O99" s="901"/>
      <c r="P99" s="901"/>
      <c r="Q99" s="902"/>
      <c r="R99" s="902"/>
      <c r="S99" s="902"/>
      <c r="T99" s="902"/>
      <c r="U99" s="902"/>
      <c r="V99" s="902"/>
      <c r="W99" s="902"/>
      <c r="X99" s="902"/>
      <c r="Y99" s="902"/>
      <c r="Z99" s="902"/>
      <c r="AA99" s="902"/>
      <c r="AB99" s="902"/>
      <c r="AC99" s="902"/>
      <c r="AD99" s="691"/>
    </row>
    <row r="100" spans="1:31" ht="15.75" customHeight="1">
      <c r="A100" s="872" t="s">
        <v>2792</v>
      </c>
      <c r="B100" s="902"/>
      <c r="C100" s="902"/>
      <c r="D100" s="902"/>
      <c r="E100" s="902"/>
      <c r="F100" s="902"/>
      <c r="G100" s="902"/>
      <c r="H100" s="902"/>
      <c r="I100" s="902"/>
      <c r="J100" s="902"/>
      <c r="K100" s="2131" t="str">
        <f>IF(AE97&lt;&gt;"",IFERROR(VLOOKUP(AE97,AF167:AR177,11,FALSE),""),'第二面-2'!K28)</f>
        <v/>
      </c>
      <c r="L100" s="2131"/>
      <c r="M100" s="2131"/>
      <c r="N100" s="2131"/>
      <c r="O100" s="2131"/>
      <c r="P100" s="2131"/>
      <c r="Q100" s="2131"/>
      <c r="R100" s="2131"/>
      <c r="S100" s="2131"/>
      <c r="T100" s="2131"/>
      <c r="U100" s="2131"/>
      <c r="V100" s="2131"/>
      <c r="W100" s="2131"/>
      <c r="X100" s="2131"/>
      <c r="Y100" s="2131"/>
      <c r="Z100" s="2131"/>
      <c r="AA100" s="2131"/>
      <c r="AB100" s="2131"/>
      <c r="AC100" s="2131"/>
      <c r="AD100" s="691"/>
    </row>
    <row r="101" spans="1:31" ht="15.75" customHeight="1">
      <c r="A101" s="872" t="s">
        <v>2740</v>
      </c>
      <c r="B101" s="902"/>
      <c r="C101" s="902"/>
      <c r="D101" s="902"/>
      <c r="E101" s="902"/>
      <c r="F101" s="902"/>
      <c r="G101" s="902"/>
      <c r="H101" s="902"/>
      <c r="I101" s="902"/>
      <c r="J101" s="902"/>
      <c r="K101" s="2112" t="str">
        <f>IF(AE97&lt;&gt;"",IFERROR(VLOOKUP(AE97,AF167:AR177,12,FALSE),""),'第二面-2'!K29)</f>
        <v/>
      </c>
      <c r="L101" s="2112"/>
      <c r="M101" s="2112"/>
      <c r="N101" s="2112"/>
      <c r="O101" s="2112"/>
      <c r="P101" s="2112"/>
      <c r="Q101" s="2112"/>
      <c r="R101" s="2112"/>
      <c r="S101" s="2112"/>
      <c r="T101" s="2112"/>
      <c r="U101" s="2112"/>
      <c r="V101" s="2112"/>
      <c r="W101" s="2112"/>
      <c r="X101" s="2112"/>
      <c r="Y101" s="2112"/>
      <c r="Z101" s="2112"/>
      <c r="AA101" s="2112"/>
      <c r="AB101" s="2112"/>
      <c r="AC101" s="2112"/>
      <c r="AD101" s="691"/>
    </row>
    <row r="102" spans="1:31" ht="15.75" customHeight="1">
      <c r="A102" s="872" t="s">
        <v>2793</v>
      </c>
      <c r="B102" s="902"/>
      <c r="C102" s="902"/>
      <c r="D102" s="902"/>
      <c r="E102" s="902"/>
      <c r="F102" s="902"/>
      <c r="G102" s="902"/>
      <c r="H102" s="902"/>
      <c r="I102" s="902"/>
      <c r="J102" s="902"/>
      <c r="K102" s="2112" t="str">
        <f>IF(AE97&lt;&gt;"",IFERROR(VLOOKUP(AE97,AF167:AR177,14,FALSE),""),'第二面-2'!K30)</f>
        <v/>
      </c>
      <c r="L102" s="2112"/>
      <c r="M102" s="2112"/>
      <c r="N102" s="2112"/>
      <c r="O102" s="2112"/>
      <c r="P102" s="2112"/>
      <c r="Q102" s="2112"/>
      <c r="R102" s="2112"/>
      <c r="S102" s="2112"/>
      <c r="T102" s="2112"/>
      <c r="U102" s="2112"/>
      <c r="V102" s="2112"/>
      <c r="W102" s="2112"/>
      <c r="X102" s="2112"/>
      <c r="Y102" s="2112"/>
      <c r="Z102" s="2112"/>
      <c r="AA102" s="2112"/>
      <c r="AB102" s="2112"/>
      <c r="AC102" s="2112"/>
      <c r="AD102" s="691"/>
    </row>
    <row r="103" spans="1:31" ht="15.75" customHeight="1">
      <c r="A103" s="872" t="s">
        <v>2794</v>
      </c>
      <c r="B103" s="902"/>
      <c r="C103" s="902"/>
      <c r="D103" s="902"/>
      <c r="E103" s="902"/>
      <c r="F103" s="902"/>
      <c r="G103" s="902"/>
      <c r="H103" s="902"/>
      <c r="I103" s="902"/>
      <c r="J103" s="902"/>
      <c r="K103" s="2112" t="str">
        <f>IF(AE97&lt;&gt;"",IFERROR(VLOOKUP(AE97,AF167:AR177,13,FALSE),""),'第二面-2'!K31)</f>
        <v/>
      </c>
      <c r="L103" s="2112"/>
      <c r="M103" s="2112"/>
      <c r="N103" s="2112"/>
      <c r="O103" s="2112"/>
      <c r="P103" s="2112"/>
      <c r="Q103" s="2112"/>
      <c r="R103" s="2112"/>
      <c r="S103" s="2112"/>
      <c r="T103" s="2112"/>
      <c r="U103" s="2112"/>
      <c r="V103" s="2112"/>
      <c r="W103" s="2112"/>
      <c r="X103" s="2112"/>
      <c r="Y103" s="2112"/>
      <c r="Z103" s="2112"/>
      <c r="AA103" s="2112"/>
      <c r="AB103" s="2112"/>
      <c r="AC103" s="2112"/>
      <c r="AD103" s="691"/>
    </row>
    <row r="104" spans="1:31" ht="9" customHeight="1">
      <c r="A104" s="915"/>
      <c r="B104" s="2136"/>
      <c r="C104" s="2136"/>
      <c r="D104" s="2136"/>
      <c r="E104" s="2136"/>
      <c r="F104" s="2136"/>
      <c r="G104" s="2136"/>
      <c r="H104" s="2136"/>
      <c r="I104" s="2136"/>
      <c r="J104" s="2136"/>
      <c r="K104" s="2136"/>
      <c r="L104" s="2137"/>
      <c r="M104" s="2137"/>
      <c r="N104" s="2137"/>
      <c r="O104" s="2137"/>
      <c r="P104" s="2137"/>
      <c r="Q104" s="2137"/>
      <c r="R104" s="2137"/>
      <c r="S104" s="2137"/>
      <c r="T104" s="2137"/>
      <c r="U104" s="2137"/>
      <c r="V104" s="2137"/>
      <c r="W104" s="2137"/>
      <c r="X104" s="2137"/>
      <c r="Y104" s="2137"/>
      <c r="Z104" s="2137"/>
      <c r="AA104" s="2137"/>
      <c r="AB104" s="2137"/>
      <c r="AC104" s="2137"/>
      <c r="AD104" s="691"/>
    </row>
    <row r="105" spans="1:31" ht="15.75" customHeight="1" thickBot="1">
      <c r="A105" s="872" t="s">
        <v>3922</v>
      </c>
      <c r="B105" s="902"/>
      <c r="C105" s="902"/>
      <c r="D105" s="902"/>
      <c r="E105" s="902"/>
      <c r="F105" s="902"/>
      <c r="G105" s="902"/>
      <c r="H105" s="902"/>
      <c r="I105" s="902"/>
      <c r="J105" s="902"/>
      <c r="K105" s="902"/>
      <c r="L105" s="902"/>
      <c r="M105" s="902"/>
      <c r="N105" s="902"/>
      <c r="O105" s="902"/>
      <c r="P105" s="902"/>
      <c r="Q105" s="902"/>
      <c r="R105" s="902"/>
      <c r="S105" s="902"/>
      <c r="T105" s="902"/>
      <c r="U105" s="902"/>
      <c r="V105" s="902"/>
      <c r="W105" s="902"/>
      <c r="X105" s="902"/>
      <c r="Y105" s="902"/>
      <c r="Z105" s="902"/>
      <c r="AA105" s="902"/>
      <c r="AB105" s="902"/>
      <c r="AC105" s="902"/>
      <c r="AD105" s="691"/>
    </row>
    <row r="106" spans="1:31" ht="15.75" customHeight="1" thickBot="1">
      <c r="A106" s="872" t="s">
        <v>2790</v>
      </c>
      <c r="B106" s="902"/>
      <c r="C106" s="902"/>
      <c r="D106" s="902"/>
      <c r="E106" s="902"/>
      <c r="F106" s="902"/>
      <c r="G106" s="902"/>
      <c r="H106" s="902"/>
      <c r="I106" s="902"/>
      <c r="J106" s="902"/>
      <c r="K106" s="2131" t="str">
        <f>IF(AE106&lt;&gt;"",IFERROR(VLOOKUP(AE106,AF167:AR177,5,FALSE),""),'第二面-2'!K33)</f>
        <v/>
      </c>
      <c r="L106" s="2131"/>
      <c r="M106" s="2131"/>
      <c r="N106" s="2131"/>
      <c r="O106" s="2131"/>
      <c r="P106" s="2131"/>
      <c r="Q106" s="2131"/>
      <c r="R106" s="2131"/>
      <c r="S106" s="2131"/>
      <c r="T106" s="2131"/>
      <c r="U106" s="2131"/>
      <c r="V106" s="2131"/>
      <c r="W106" s="2131"/>
      <c r="X106" s="2131"/>
      <c r="Y106" s="2131"/>
      <c r="Z106" s="2131"/>
      <c r="AA106" s="2131"/>
      <c r="AB106" s="2131"/>
      <c r="AC106" s="2131"/>
      <c r="AD106" s="691" t="s">
        <v>2520</v>
      </c>
      <c r="AE106" s="907"/>
    </row>
    <row r="107" spans="1:31" ht="15.75" customHeight="1">
      <c r="A107" s="872" t="s">
        <v>2791</v>
      </c>
      <c r="B107" s="902"/>
      <c r="C107" s="902"/>
      <c r="D107" s="902"/>
      <c r="E107" s="902"/>
      <c r="F107" s="902"/>
      <c r="G107" s="902"/>
      <c r="H107" s="902"/>
      <c r="I107" s="902"/>
      <c r="J107" s="902"/>
      <c r="K107" s="2131" t="str">
        <f>IF(AE106&lt;&gt;"",IFERROR(VLOOKUP(AE106,AF167:AR177,9,FALSE),""),'第二面-2'!K34)</f>
        <v/>
      </c>
      <c r="L107" s="2131"/>
      <c r="M107" s="2131"/>
      <c r="N107" s="2131"/>
      <c r="O107" s="2131"/>
      <c r="P107" s="2131"/>
      <c r="Q107" s="2131"/>
      <c r="R107" s="2131"/>
      <c r="S107" s="2131"/>
      <c r="T107" s="2131"/>
      <c r="U107" s="2131"/>
      <c r="V107" s="2131"/>
      <c r="W107" s="2131"/>
      <c r="X107" s="2131"/>
      <c r="Y107" s="2131"/>
      <c r="Z107" s="2131"/>
      <c r="AA107" s="2131"/>
      <c r="AB107" s="2131"/>
      <c r="AC107" s="2131"/>
      <c r="AD107" s="691"/>
    </row>
    <row r="108" spans="1:31" ht="15.75" customHeight="1">
      <c r="A108" s="872" t="s">
        <v>2738</v>
      </c>
      <c r="B108" s="902"/>
      <c r="C108" s="902"/>
      <c r="D108" s="902"/>
      <c r="E108" s="902"/>
      <c r="F108" s="902"/>
      <c r="G108" s="902"/>
      <c r="H108" s="902"/>
      <c r="I108" s="902"/>
      <c r="J108" s="902"/>
      <c r="K108" s="2130" t="str">
        <f>IF(AE106&lt;&gt;"",IFERROR(VLOOKUP(AE106,AF167:AR177,10,FALSE),""),'第二面-2'!K35)</f>
        <v/>
      </c>
      <c r="L108" s="2130"/>
      <c r="M108" s="2130"/>
      <c r="N108" s="901"/>
      <c r="O108" s="901"/>
      <c r="P108" s="901"/>
      <c r="Q108" s="902"/>
      <c r="R108" s="902"/>
      <c r="S108" s="902"/>
      <c r="T108" s="902"/>
      <c r="U108" s="902"/>
      <c r="V108" s="902"/>
      <c r="W108" s="902"/>
      <c r="X108" s="902"/>
      <c r="Y108" s="902"/>
      <c r="Z108" s="902"/>
      <c r="AA108" s="902"/>
      <c r="AB108" s="902"/>
      <c r="AC108" s="902"/>
      <c r="AD108" s="691"/>
    </row>
    <row r="109" spans="1:31" ht="15.75" customHeight="1">
      <c r="A109" s="872" t="s">
        <v>2792</v>
      </c>
      <c r="B109" s="902"/>
      <c r="C109" s="902"/>
      <c r="D109" s="902"/>
      <c r="E109" s="902"/>
      <c r="F109" s="902"/>
      <c r="G109" s="902"/>
      <c r="H109" s="902"/>
      <c r="I109" s="902"/>
      <c r="J109" s="902"/>
      <c r="K109" s="2131" t="str">
        <f>IF(AE106&lt;&gt;"",IFERROR(VLOOKUP(AE106,AF167:AR177,11,FALSE),""),'第二面-2'!K36)</f>
        <v/>
      </c>
      <c r="L109" s="2131"/>
      <c r="M109" s="2131"/>
      <c r="N109" s="2131"/>
      <c r="O109" s="2131"/>
      <c r="P109" s="2131"/>
      <c r="Q109" s="2131"/>
      <c r="R109" s="2131"/>
      <c r="S109" s="2131"/>
      <c r="T109" s="2131"/>
      <c r="U109" s="2131"/>
      <c r="V109" s="2131"/>
      <c r="W109" s="2131"/>
      <c r="X109" s="2131"/>
      <c r="Y109" s="2131"/>
      <c r="Z109" s="2131"/>
      <c r="AA109" s="2131"/>
      <c r="AB109" s="2131"/>
      <c r="AC109" s="2131"/>
      <c r="AD109" s="691"/>
    </row>
    <row r="110" spans="1:31" ht="15.75" customHeight="1">
      <c r="A110" s="872" t="s">
        <v>2740</v>
      </c>
      <c r="B110" s="902"/>
      <c r="C110" s="902"/>
      <c r="D110" s="902"/>
      <c r="E110" s="902"/>
      <c r="F110" s="902"/>
      <c r="G110" s="902"/>
      <c r="H110" s="902"/>
      <c r="I110" s="902"/>
      <c r="J110" s="902"/>
      <c r="K110" s="2112" t="str">
        <f>IF(AE106&lt;&gt;"",IFERROR(VLOOKUP(AE106,AF167:AR177,12,FALSE),""),'第二面-2'!K37)</f>
        <v/>
      </c>
      <c r="L110" s="2112"/>
      <c r="M110" s="2112"/>
      <c r="N110" s="2112"/>
      <c r="O110" s="2112"/>
      <c r="P110" s="2112"/>
      <c r="Q110" s="2112"/>
      <c r="R110" s="2112"/>
      <c r="S110" s="2112"/>
      <c r="T110" s="2112"/>
      <c r="U110" s="2112"/>
      <c r="V110" s="2112"/>
      <c r="W110" s="2112"/>
      <c r="X110" s="2112"/>
      <c r="Y110" s="2112"/>
      <c r="Z110" s="2112"/>
      <c r="AA110" s="2112"/>
      <c r="AB110" s="2112"/>
      <c r="AC110" s="2112"/>
      <c r="AD110" s="691"/>
    </row>
    <row r="111" spans="1:31" ht="15.75" customHeight="1">
      <c r="A111" s="872" t="s">
        <v>2793</v>
      </c>
      <c r="B111" s="902"/>
      <c r="C111" s="902"/>
      <c r="D111" s="902"/>
      <c r="E111" s="902"/>
      <c r="F111" s="902"/>
      <c r="G111" s="902"/>
      <c r="H111" s="902"/>
      <c r="I111" s="902"/>
      <c r="J111" s="902"/>
      <c r="K111" s="2112" t="str">
        <f>IF(AE106&lt;&gt;"",IFERROR(VLOOKUP(AE106,AF167:AR177,14,FALSE),""),'第二面-2'!K38)</f>
        <v/>
      </c>
      <c r="L111" s="2112"/>
      <c r="M111" s="2112"/>
      <c r="N111" s="2112"/>
      <c r="O111" s="2112"/>
      <c r="P111" s="2112"/>
      <c r="Q111" s="2112"/>
      <c r="R111" s="2112"/>
      <c r="S111" s="2112"/>
      <c r="T111" s="2112"/>
      <c r="U111" s="2112"/>
      <c r="V111" s="2112"/>
      <c r="W111" s="2112"/>
      <c r="X111" s="2112"/>
      <c r="Y111" s="2112"/>
      <c r="Z111" s="2112"/>
      <c r="AA111" s="2112"/>
      <c r="AB111" s="2112"/>
      <c r="AC111" s="2112"/>
      <c r="AD111" s="691"/>
    </row>
    <row r="112" spans="1:31" ht="15.75" customHeight="1">
      <c r="A112" s="872" t="s">
        <v>2794</v>
      </c>
      <c r="B112" s="902"/>
      <c r="C112" s="902"/>
      <c r="D112" s="902"/>
      <c r="E112" s="902"/>
      <c r="F112" s="902"/>
      <c r="G112" s="902"/>
      <c r="H112" s="902"/>
      <c r="I112" s="902"/>
      <c r="J112" s="902"/>
      <c r="K112" s="2112" t="str">
        <f>IF(AE106&lt;&gt;"",IFERROR(VLOOKUP(AE106,AF167:AR177,13,FALSE),""),'第二面-2'!K39)</f>
        <v/>
      </c>
      <c r="L112" s="2112"/>
      <c r="M112" s="2112"/>
      <c r="N112" s="2112"/>
      <c r="O112" s="2112"/>
      <c r="P112" s="2112"/>
      <c r="Q112" s="2112"/>
      <c r="R112" s="2112"/>
      <c r="S112" s="2112"/>
      <c r="T112" s="2112"/>
      <c r="U112" s="2112"/>
      <c r="V112" s="2112"/>
      <c r="W112" s="2112"/>
      <c r="X112" s="2112"/>
      <c r="Y112" s="2112"/>
      <c r="Z112" s="2112"/>
      <c r="AA112" s="2112"/>
      <c r="AB112" s="2112"/>
      <c r="AC112" s="2112"/>
      <c r="AD112" s="878"/>
    </row>
    <row r="113" spans="1:31" ht="9" customHeight="1" thickBot="1">
      <c r="A113" s="916"/>
      <c r="B113" s="2138"/>
      <c r="C113" s="2138"/>
      <c r="D113" s="2138"/>
      <c r="E113" s="2138"/>
      <c r="F113" s="2138"/>
      <c r="G113" s="2138"/>
      <c r="H113" s="2138"/>
      <c r="I113" s="2138"/>
      <c r="J113" s="2138"/>
      <c r="K113" s="2138"/>
      <c r="L113" s="2139"/>
      <c r="M113" s="2139"/>
      <c r="N113" s="2139"/>
      <c r="O113" s="2139"/>
      <c r="P113" s="2139"/>
      <c r="Q113" s="2139"/>
      <c r="R113" s="2139"/>
      <c r="S113" s="2139"/>
      <c r="T113" s="2139"/>
      <c r="U113" s="2139"/>
      <c r="V113" s="2139"/>
      <c r="W113" s="2139"/>
      <c r="X113" s="2139"/>
      <c r="Y113" s="2139"/>
      <c r="Z113" s="2139"/>
      <c r="AA113" s="2139"/>
      <c r="AB113" s="2139"/>
      <c r="AC113" s="2139"/>
      <c r="AD113" s="878"/>
    </row>
    <row r="114" spans="1:31" ht="15.75" customHeight="1" thickBot="1">
      <c r="A114" s="872" t="s">
        <v>2790</v>
      </c>
      <c r="B114" s="902"/>
      <c r="C114" s="902"/>
      <c r="D114" s="902"/>
      <c r="E114" s="902"/>
      <c r="F114" s="902"/>
      <c r="G114" s="902"/>
      <c r="H114" s="902"/>
      <c r="I114" s="902"/>
      <c r="J114" s="902"/>
      <c r="K114" s="2131" t="str">
        <f>IF(AE114&lt;&gt;"",IFERROR(VLOOKUP(AE114,AF167:AR177,5,FALSE),""),'第二面-2'!K40)</f>
        <v/>
      </c>
      <c r="L114" s="2131"/>
      <c r="M114" s="2131"/>
      <c r="N114" s="2131"/>
      <c r="O114" s="2131"/>
      <c r="P114" s="2131"/>
      <c r="Q114" s="2131"/>
      <c r="R114" s="2131"/>
      <c r="S114" s="2131"/>
      <c r="T114" s="2131"/>
      <c r="U114" s="2131"/>
      <c r="V114" s="2131"/>
      <c r="W114" s="2131"/>
      <c r="X114" s="2131"/>
      <c r="Y114" s="2131"/>
      <c r="Z114" s="2131"/>
      <c r="AA114" s="2131"/>
      <c r="AB114" s="2131"/>
      <c r="AC114" s="2131"/>
      <c r="AD114" s="691" t="s">
        <v>2520</v>
      </c>
      <c r="AE114" s="907"/>
    </row>
    <row r="115" spans="1:31" ht="15.75" customHeight="1">
      <c r="A115" s="872" t="s">
        <v>2791</v>
      </c>
      <c r="B115" s="902"/>
      <c r="C115" s="902"/>
      <c r="D115" s="902"/>
      <c r="E115" s="902"/>
      <c r="F115" s="902"/>
      <c r="G115" s="902"/>
      <c r="H115" s="902"/>
      <c r="I115" s="902"/>
      <c r="J115" s="902"/>
      <c r="K115" s="2131" t="str">
        <f>IF(AE114&lt;&gt;"",IFERROR(VLOOKUP(AE114,AF167:AR177,9,FALSE),""),'第二面-2'!K41)</f>
        <v/>
      </c>
      <c r="L115" s="2131"/>
      <c r="M115" s="2131"/>
      <c r="N115" s="2131"/>
      <c r="O115" s="2131"/>
      <c r="P115" s="2131"/>
      <c r="Q115" s="2131"/>
      <c r="R115" s="2131"/>
      <c r="S115" s="2131"/>
      <c r="T115" s="2131"/>
      <c r="U115" s="2131"/>
      <c r="V115" s="2131"/>
      <c r="W115" s="2131"/>
      <c r="X115" s="2131"/>
      <c r="Y115" s="2131"/>
      <c r="Z115" s="2131"/>
      <c r="AA115" s="2131"/>
      <c r="AB115" s="2131"/>
      <c r="AC115" s="2131"/>
      <c r="AD115" s="691"/>
    </row>
    <row r="116" spans="1:31" ht="15.75" customHeight="1">
      <c r="A116" s="872" t="s">
        <v>2738</v>
      </c>
      <c r="B116" s="902"/>
      <c r="C116" s="902"/>
      <c r="D116" s="902"/>
      <c r="E116" s="902"/>
      <c r="F116" s="902"/>
      <c r="G116" s="902"/>
      <c r="H116" s="902"/>
      <c r="I116" s="902"/>
      <c r="J116" s="902"/>
      <c r="K116" s="2130" t="str">
        <f>IF(AE114&lt;&gt;"",IFERROR(VLOOKUP(AE114,AF167:AR177,10,FALSE),""),'第二面-2'!K42)</f>
        <v/>
      </c>
      <c r="L116" s="2130"/>
      <c r="M116" s="2130"/>
      <c r="N116" s="901"/>
      <c r="O116" s="901"/>
      <c r="P116" s="901"/>
      <c r="Q116" s="902"/>
      <c r="R116" s="902"/>
      <c r="S116" s="902"/>
      <c r="T116" s="902"/>
      <c r="U116" s="902"/>
      <c r="V116" s="902"/>
      <c r="W116" s="902"/>
      <c r="X116" s="902"/>
      <c r="Y116" s="902"/>
      <c r="Z116" s="902"/>
      <c r="AA116" s="902"/>
      <c r="AB116" s="902"/>
      <c r="AC116" s="902"/>
      <c r="AD116" s="691"/>
    </row>
    <row r="117" spans="1:31" ht="15.75" customHeight="1">
      <c r="A117" s="872" t="s">
        <v>2792</v>
      </c>
      <c r="B117" s="902"/>
      <c r="C117" s="902"/>
      <c r="D117" s="902"/>
      <c r="E117" s="902"/>
      <c r="F117" s="902"/>
      <c r="G117" s="902"/>
      <c r="H117" s="902"/>
      <c r="I117" s="902"/>
      <c r="J117" s="902"/>
      <c r="K117" s="2131" t="str">
        <f>IF(AE114&lt;&gt;"",IFERROR(VLOOKUP(AE114,AF167:AR177,11,FALSE),""),'第二面-2'!K43)</f>
        <v/>
      </c>
      <c r="L117" s="2131"/>
      <c r="M117" s="2131"/>
      <c r="N117" s="2131"/>
      <c r="O117" s="2131"/>
      <c r="P117" s="2131"/>
      <c r="Q117" s="2131"/>
      <c r="R117" s="2131"/>
      <c r="S117" s="2131"/>
      <c r="T117" s="2131"/>
      <c r="U117" s="2131"/>
      <c r="V117" s="2131"/>
      <c r="W117" s="2131"/>
      <c r="X117" s="2131"/>
      <c r="Y117" s="2131"/>
      <c r="Z117" s="2131"/>
      <c r="AA117" s="2131"/>
      <c r="AB117" s="2131"/>
      <c r="AC117" s="2131"/>
      <c r="AD117" s="691"/>
    </row>
    <row r="118" spans="1:31" ht="15.75" customHeight="1">
      <c r="A118" s="872" t="s">
        <v>2740</v>
      </c>
      <c r="B118" s="902"/>
      <c r="C118" s="902"/>
      <c r="D118" s="902"/>
      <c r="E118" s="902"/>
      <c r="F118" s="902"/>
      <c r="G118" s="902"/>
      <c r="H118" s="902"/>
      <c r="I118" s="902"/>
      <c r="J118" s="902"/>
      <c r="K118" s="2112" t="str">
        <f>IF(AE114&lt;&gt;"",IFERROR(VLOOKUP(AE114,AF167:AR177,12,FALSE),""),'第二面-2'!K44)</f>
        <v/>
      </c>
      <c r="L118" s="2112"/>
      <c r="M118" s="2112"/>
      <c r="N118" s="2112"/>
      <c r="O118" s="2112"/>
      <c r="P118" s="2112"/>
      <c r="Q118" s="2112"/>
      <c r="R118" s="2112"/>
      <c r="S118" s="2112"/>
      <c r="T118" s="2112"/>
      <c r="U118" s="2112"/>
      <c r="V118" s="2112"/>
      <c r="W118" s="2112"/>
      <c r="X118" s="2112"/>
      <c r="Y118" s="2112"/>
      <c r="Z118" s="2112"/>
      <c r="AA118" s="2112"/>
      <c r="AB118" s="2112"/>
      <c r="AC118" s="2112"/>
      <c r="AD118" s="691"/>
    </row>
    <row r="119" spans="1:31" ht="15.75" customHeight="1">
      <c r="A119" s="872" t="s">
        <v>2793</v>
      </c>
      <c r="B119" s="902"/>
      <c r="C119" s="902"/>
      <c r="D119" s="902"/>
      <c r="E119" s="902"/>
      <c r="F119" s="902"/>
      <c r="G119" s="902"/>
      <c r="H119" s="902"/>
      <c r="I119" s="902"/>
      <c r="J119" s="902"/>
      <c r="K119" s="2112" t="str">
        <f>IF(AE114&lt;&gt;"",IFERROR(VLOOKUP(AE114,AF167:AR177,14,FALSE),""),'第二面-2'!K45)</f>
        <v/>
      </c>
      <c r="L119" s="2112"/>
      <c r="M119" s="2112"/>
      <c r="N119" s="2112"/>
      <c r="O119" s="2112"/>
      <c r="P119" s="2112"/>
      <c r="Q119" s="2112"/>
      <c r="R119" s="2112"/>
      <c r="S119" s="2112"/>
      <c r="T119" s="2112"/>
      <c r="U119" s="2112"/>
      <c r="V119" s="2112"/>
      <c r="W119" s="2112"/>
      <c r="X119" s="2112"/>
      <c r="Y119" s="2112"/>
      <c r="Z119" s="2112"/>
      <c r="AA119" s="2112"/>
      <c r="AB119" s="2112"/>
      <c r="AC119" s="2112"/>
      <c r="AD119" s="691"/>
    </row>
    <row r="120" spans="1:31" ht="15.75" customHeight="1">
      <c r="A120" s="872" t="s">
        <v>2794</v>
      </c>
      <c r="B120" s="902"/>
      <c r="C120" s="902"/>
      <c r="D120" s="902"/>
      <c r="E120" s="902"/>
      <c r="F120" s="902"/>
      <c r="G120" s="902"/>
      <c r="H120" s="902"/>
      <c r="I120" s="902"/>
      <c r="J120" s="902"/>
      <c r="K120" s="2112" t="str">
        <f>IF(AE114&lt;&gt;"",IFERROR(VLOOKUP(AE114,AF167:AR177,13,FALSE),""),'第二面-2'!K46)</f>
        <v/>
      </c>
      <c r="L120" s="2112"/>
      <c r="M120" s="2112"/>
      <c r="N120" s="2112"/>
      <c r="O120" s="2112"/>
      <c r="P120" s="2112"/>
      <c r="Q120" s="2112"/>
      <c r="R120" s="2112"/>
      <c r="S120" s="2112"/>
      <c r="T120" s="2112"/>
      <c r="U120" s="2112"/>
      <c r="V120" s="2112"/>
      <c r="W120" s="2112"/>
      <c r="X120" s="2112"/>
      <c r="Y120" s="2112"/>
      <c r="Z120" s="2112"/>
      <c r="AA120" s="2112"/>
      <c r="AB120" s="2112"/>
      <c r="AC120" s="2112"/>
      <c r="AD120" s="878"/>
    </row>
    <row r="121" spans="1:31" ht="9" customHeight="1" thickBot="1">
      <c r="A121" s="915"/>
      <c r="B121" s="2136"/>
      <c r="C121" s="2136"/>
      <c r="D121" s="2136"/>
      <c r="E121" s="2136"/>
      <c r="F121" s="2136"/>
      <c r="G121" s="2136"/>
      <c r="H121" s="2136"/>
      <c r="I121" s="2136"/>
      <c r="J121" s="2136"/>
      <c r="K121" s="2136"/>
      <c r="L121" s="2137"/>
      <c r="M121" s="2137"/>
      <c r="N121" s="2137"/>
      <c r="O121" s="2137"/>
      <c r="P121" s="2137"/>
      <c r="Q121" s="2137"/>
      <c r="R121" s="2137"/>
      <c r="S121" s="2137"/>
      <c r="T121" s="2137"/>
      <c r="U121" s="2137"/>
      <c r="V121" s="2137"/>
      <c r="W121" s="2137"/>
      <c r="X121" s="2137"/>
      <c r="Y121" s="2137"/>
      <c r="Z121" s="2137"/>
      <c r="AA121" s="2137"/>
      <c r="AB121" s="2137"/>
      <c r="AC121" s="2137"/>
      <c r="AD121" s="878"/>
    </row>
    <row r="122" spans="1:31" ht="15.75" customHeight="1" thickBot="1">
      <c r="A122" s="872" t="s">
        <v>2790</v>
      </c>
      <c r="B122" s="902"/>
      <c r="C122" s="902"/>
      <c r="D122" s="902"/>
      <c r="E122" s="902"/>
      <c r="F122" s="902"/>
      <c r="G122" s="902"/>
      <c r="H122" s="902"/>
      <c r="I122" s="902"/>
      <c r="J122" s="902"/>
      <c r="K122" s="2131" t="str">
        <f>IF(AE122&lt;&gt;"",IFERROR(VLOOKUP(AE122,AF167:AR177,5,FALSE),""),'第二面-2'!K47)</f>
        <v/>
      </c>
      <c r="L122" s="2131"/>
      <c r="M122" s="2131"/>
      <c r="N122" s="2131"/>
      <c r="O122" s="2131"/>
      <c r="P122" s="2131"/>
      <c r="Q122" s="2131"/>
      <c r="R122" s="2131"/>
      <c r="S122" s="2131"/>
      <c r="T122" s="2131"/>
      <c r="U122" s="2131"/>
      <c r="V122" s="2131"/>
      <c r="W122" s="2131"/>
      <c r="X122" s="2131"/>
      <c r="Y122" s="2131"/>
      <c r="Z122" s="2131"/>
      <c r="AA122" s="2131"/>
      <c r="AB122" s="2131"/>
      <c r="AC122" s="2131"/>
      <c r="AD122" s="691" t="s">
        <v>2520</v>
      </c>
      <c r="AE122" s="907"/>
    </row>
    <row r="123" spans="1:31" ht="15.75" customHeight="1">
      <c r="A123" s="872" t="s">
        <v>2791</v>
      </c>
      <c r="B123" s="902"/>
      <c r="C123" s="902"/>
      <c r="D123" s="902"/>
      <c r="E123" s="902"/>
      <c r="F123" s="902"/>
      <c r="G123" s="902"/>
      <c r="H123" s="902"/>
      <c r="I123" s="902"/>
      <c r="J123" s="902"/>
      <c r="K123" s="2131" t="str">
        <f>IF(AE122&lt;&gt;"",IFERROR(VLOOKUP(AE122,AF167:AR177,9,FALSE),""),'第二面-2'!K48)</f>
        <v/>
      </c>
      <c r="L123" s="2131"/>
      <c r="M123" s="2131"/>
      <c r="N123" s="2131"/>
      <c r="O123" s="2131"/>
      <c r="P123" s="2131"/>
      <c r="Q123" s="2131"/>
      <c r="R123" s="2131"/>
      <c r="S123" s="2131"/>
      <c r="T123" s="2131"/>
      <c r="U123" s="2131"/>
      <c r="V123" s="2131"/>
      <c r="W123" s="2131"/>
      <c r="X123" s="2131"/>
      <c r="Y123" s="2131"/>
      <c r="Z123" s="2131"/>
      <c r="AA123" s="2131"/>
      <c r="AB123" s="2131"/>
      <c r="AC123" s="2131"/>
      <c r="AD123" s="691"/>
    </row>
    <row r="124" spans="1:31" ht="15.75" customHeight="1">
      <c r="A124" s="872" t="s">
        <v>2738</v>
      </c>
      <c r="B124" s="902"/>
      <c r="C124" s="902"/>
      <c r="D124" s="902"/>
      <c r="E124" s="902"/>
      <c r="F124" s="902"/>
      <c r="G124" s="902"/>
      <c r="H124" s="902"/>
      <c r="I124" s="902"/>
      <c r="J124" s="902"/>
      <c r="K124" s="2130" t="str">
        <f>IF(AE122&lt;&gt;"",IFERROR(VLOOKUP(AE122,AF167:AR177,10,FALSE),""),'第二面-2'!K49)</f>
        <v/>
      </c>
      <c r="L124" s="2130"/>
      <c r="M124" s="2130"/>
      <c r="N124" s="901"/>
      <c r="O124" s="901"/>
      <c r="P124" s="901"/>
      <c r="Q124" s="902"/>
      <c r="R124" s="902"/>
      <c r="S124" s="902"/>
      <c r="T124" s="902"/>
      <c r="U124" s="902"/>
      <c r="V124" s="902"/>
      <c r="W124" s="902"/>
      <c r="X124" s="902"/>
      <c r="Y124" s="902"/>
      <c r="Z124" s="902"/>
      <c r="AA124" s="902"/>
      <c r="AB124" s="902"/>
      <c r="AC124" s="902"/>
      <c r="AD124" s="691"/>
    </row>
    <row r="125" spans="1:31" ht="15.75" customHeight="1">
      <c r="A125" s="872" t="s">
        <v>2792</v>
      </c>
      <c r="B125" s="902"/>
      <c r="C125" s="902"/>
      <c r="D125" s="902"/>
      <c r="E125" s="902"/>
      <c r="F125" s="902"/>
      <c r="G125" s="902"/>
      <c r="H125" s="902"/>
      <c r="I125" s="902"/>
      <c r="J125" s="902"/>
      <c r="K125" s="2131" t="str">
        <f>IF(AE122&lt;&gt;"",IFERROR(VLOOKUP(AE122,AF167:AR177,11,FALSE),""),'第二面-2'!K50)</f>
        <v/>
      </c>
      <c r="L125" s="2131"/>
      <c r="M125" s="2131"/>
      <c r="N125" s="2131"/>
      <c r="O125" s="2131"/>
      <c r="P125" s="2131"/>
      <c r="Q125" s="2131"/>
      <c r="R125" s="2131"/>
      <c r="S125" s="2131"/>
      <c r="T125" s="2131"/>
      <c r="U125" s="2131"/>
      <c r="V125" s="2131"/>
      <c r="W125" s="2131"/>
      <c r="X125" s="2131"/>
      <c r="Y125" s="2131"/>
      <c r="Z125" s="2131"/>
      <c r="AA125" s="2131"/>
      <c r="AB125" s="2131"/>
      <c r="AC125" s="2131"/>
      <c r="AD125" s="691"/>
    </row>
    <row r="126" spans="1:31" ht="15.75" customHeight="1">
      <c r="A126" s="872" t="s">
        <v>2740</v>
      </c>
      <c r="B126" s="902"/>
      <c r="C126" s="902"/>
      <c r="D126" s="902"/>
      <c r="E126" s="902"/>
      <c r="F126" s="902"/>
      <c r="G126" s="902"/>
      <c r="H126" s="902"/>
      <c r="I126" s="902"/>
      <c r="J126" s="902"/>
      <c r="K126" s="2112" t="str">
        <f>IF(AE122&lt;&gt;"",IFERROR(VLOOKUP(AE122,AF167:AR177,12,FALSE),""),'第二面-2'!K51)</f>
        <v/>
      </c>
      <c r="L126" s="2112"/>
      <c r="M126" s="2112"/>
      <c r="N126" s="2112"/>
      <c r="O126" s="2112"/>
      <c r="P126" s="2112"/>
      <c r="Q126" s="2112"/>
      <c r="R126" s="2112"/>
      <c r="S126" s="2112"/>
      <c r="T126" s="2112"/>
      <c r="U126" s="2112"/>
      <c r="V126" s="2112"/>
      <c r="W126" s="2112"/>
      <c r="X126" s="2112"/>
      <c r="Y126" s="2112"/>
      <c r="Z126" s="2112"/>
      <c r="AA126" s="2112"/>
      <c r="AB126" s="2112"/>
      <c r="AC126" s="2112"/>
      <c r="AD126" s="691"/>
    </row>
    <row r="127" spans="1:31" ht="15.75" customHeight="1">
      <c r="A127" s="872" t="s">
        <v>2793</v>
      </c>
      <c r="B127" s="902"/>
      <c r="C127" s="902"/>
      <c r="D127" s="902"/>
      <c r="E127" s="902"/>
      <c r="F127" s="902"/>
      <c r="G127" s="902"/>
      <c r="H127" s="902"/>
      <c r="I127" s="902"/>
      <c r="J127" s="902"/>
      <c r="K127" s="2112" t="str">
        <f>IF(AE122&lt;&gt;"",IFERROR(VLOOKUP(AE122,AF167:AR177,14,FALSE),""),'第二面-2'!K52)</f>
        <v/>
      </c>
      <c r="L127" s="2112"/>
      <c r="M127" s="2112"/>
      <c r="N127" s="2112"/>
      <c r="O127" s="2112"/>
      <c r="P127" s="2112"/>
      <c r="Q127" s="2112"/>
      <c r="R127" s="2112"/>
      <c r="S127" s="2112"/>
      <c r="T127" s="2112"/>
      <c r="U127" s="2112"/>
      <c r="V127" s="2112"/>
      <c r="W127" s="2112"/>
      <c r="X127" s="2112"/>
      <c r="Y127" s="2112"/>
      <c r="Z127" s="2112"/>
      <c r="AA127" s="2112"/>
      <c r="AB127" s="2112"/>
      <c r="AC127" s="2112"/>
      <c r="AD127" s="691"/>
    </row>
    <row r="128" spans="1:31" ht="15.75" customHeight="1">
      <c r="A128" s="872" t="s">
        <v>2794</v>
      </c>
      <c r="B128" s="902"/>
      <c r="C128" s="902"/>
      <c r="D128" s="902"/>
      <c r="E128" s="902"/>
      <c r="F128" s="902"/>
      <c r="G128" s="902"/>
      <c r="H128" s="902"/>
      <c r="I128" s="902"/>
      <c r="J128" s="902"/>
      <c r="K128" s="2112" t="str">
        <f>IF(AE122&lt;&gt;"",IFERROR(VLOOKUP(AE122,AF167:AR177,13,FALSE),""),'第二面-2'!K53)</f>
        <v/>
      </c>
      <c r="L128" s="2112"/>
      <c r="M128" s="2112"/>
      <c r="N128" s="2112"/>
      <c r="O128" s="2112"/>
      <c r="P128" s="2112"/>
      <c r="Q128" s="2112"/>
      <c r="R128" s="2112"/>
      <c r="S128" s="2112"/>
      <c r="T128" s="2112"/>
      <c r="U128" s="2112"/>
      <c r="V128" s="2112"/>
      <c r="W128" s="2112"/>
      <c r="X128" s="2112"/>
      <c r="Y128" s="2112"/>
      <c r="Z128" s="2112"/>
      <c r="AA128" s="2112"/>
      <c r="AB128" s="2112"/>
      <c r="AC128" s="2112"/>
      <c r="AD128" s="878"/>
    </row>
    <row r="129" spans="1:30" ht="9" customHeight="1">
      <c r="A129" s="872"/>
      <c r="B129" s="902"/>
      <c r="C129" s="902"/>
      <c r="D129" s="902"/>
      <c r="E129" s="902"/>
      <c r="F129" s="902"/>
      <c r="G129" s="902"/>
      <c r="H129" s="902"/>
      <c r="I129" s="902"/>
      <c r="J129" s="902"/>
      <c r="K129" s="895"/>
      <c r="L129" s="895"/>
      <c r="M129" s="895"/>
      <c r="N129" s="895"/>
      <c r="O129" s="895"/>
      <c r="P129" s="895"/>
      <c r="Q129" s="895"/>
      <c r="R129" s="895"/>
      <c r="S129" s="895"/>
      <c r="T129" s="895"/>
      <c r="U129" s="895"/>
      <c r="V129" s="895"/>
      <c r="W129" s="895"/>
      <c r="X129" s="895"/>
      <c r="Y129" s="895"/>
      <c r="Z129" s="895"/>
      <c r="AA129" s="895"/>
      <c r="AB129" s="895"/>
      <c r="AC129" s="895"/>
      <c r="AD129" s="878"/>
    </row>
    <row r="130" spans="1:30" ht="16.5" customHeight="1">
      <c r="A130" s="917" t="s">
        <v>2801</v>
      </c>
      <c r="B130" s="917"/>
      <c r="C130" s="917"/>
      <c r="D130" s="917"/>
      <c r="E130" s="917"/>
      <c r="F130" s="917"/>
      <c r="G130" s="917"/>
      <c r="H130" s="917"/>
      <c r="I130" s="917"/>
      <c r="J130" s="917"/>
      <c r="K130" s="917"/>
      <c r="L130" s="917"/>
      <c r="M130" s="917"/>
      <c r="N130" s="917"/>
      <c r="O130" s="917"/>
      <c r="P130" s="917"/>
      <c r="Q130" s="917"/>
      <c r="R130" s="917"/>
      <c r="S130" s="917"/>
      <c r="T130" s="917"/>
      <c r="U130" s="917"/>
      <c r="V130" s="917"/>
      <c r="W130" s="917"/>
      <c r="X130" s="917"/>
      <c r="Y130" s="917"/>
      <c r="Z130" s="917"/>
      <c r="AA130" s="917"/>
      <c r="AB130" s="917"/>
      <c r="AC130" s="917"/>
      <c r="AD130" s="691"/>
    </row>
    <row r="131" spans="1:30" ht="16.5" customHeight="1">
      <c r="A131" s="872" t="s">
        <v>2790</v>
      </c>
      <c r="B131" s="872"/>
      <c r="C131" s="872"/>
      <c r="D131" s="872"/>
      <c r="E131" s="872"/>
      <c r="F131" s="872"/>
      <c r="G131" s="872"/>
      <c r="H131" s="872"/>
      <c r="I131" s="872"/>
      <c r="J131" s="872"/>
      <c r="K131" s="2131" t="str">
        <f>IF('第二面-3'!K37&lt;&gt;"",'第二面-3'!K37,"")</f>
        <v/>
      </c>
      <c r="L131" s="2131"/>
      <c r="M131" s="2131"/>
      <c r="N131" s="2131"/>
      <c r="O131" s="2131"/>
      <c r="P131" s="2131"/>
      <c r="Q131" s="2131"/>
      <c r="R131" s="2131"/>
      <c r="S131" s="2131"/>
      <c r="T131" s="2131"/>
      <c r="U131" s="2131"/>
      <c r="V131" s="2131"/>
      <c r="W131" s="2131"/>
      <c r="X131" s="2131"/>
      <c r="Y131" s="2131"/>
      <c r="Z131" s="2131"/>
      <c r="AA131" s="2131"/>
      <c r="AB131" s="2131"/>
      <c r="AC131" s="2131"/>
      <c r="AD131" s="691"/>
    </row>
    <row r="132" spans="1:30" ht="16.5" customHeight="1">
      <c r="A132" s="872" t="s">
        <v>2802</v>
      </c>
      <c r="B132" s="872"/>
      <c r="C132" s="872"/>
      <c r="D132" s="872"/>
      <c r="E132" s="872"/>
      <c r="F132" s="872"/>
      <c r="G132" s="872"/>
      <c r="H132" s="872"/>
      <c r="I132" s="872"/>
      <c r="J132" s="872"/>
      <c r="K132" s="912" t="s">
        <v>2568</v>
      </c>
      <c r="L132" s="2134" t="str">
        <f>IF('第二面-3'!L38&lt;&gt;"",'第二面-3'!L38,"")</f>
        <v/>
      </c>
      <c r="M132" s="2134"/>
      <c r="N132" s="2134"/>
      <c r="O132" s="2134"/>
      <c r="P132" s="902" t="s">
        <v>2803</v>
      </c>
      <c r="Q132" s="2135" t="str">
        <f>IF('第二面-3'!Q38&lt;&gt;"",'第二面-3'!Q38,"")&amp;IF('第二面-3'!R38&lt;&gt;"",'第二面-3'!R38,"")</f>
        <v/>
      </c>
      <c r="R132" s="2135"/>
      <c r="S132" s="2135"/>
      <c r="T132" s="2135" t="str">
        <f>IF('第二面-3'!U38&lt;&gt;"",'第二面-3'!U38,"")</f>
        <v/>
      </c>
      <c r="U132" s="2135"/>
      <c r="V132" s="2135"/>
      <c r="W132" s="2135"/>
      <c r="X132" s="2135"/>
      <c r="Y132" s="2135"/>
      <c r="Z132" s="2135"/>
      <c r="AA132" s="2135"/>
      <c r="AB132" s="2135"/>
      <c r="AC132" s="902" t="s">
        <v>17</v>
      </c>
      <c r="AD132" s="691"/>
    </row>
    <row r="133" spans="1:30" ht="16.5" customHeight="1">
      <c r="A133" s="872"/>
      <c r="B133" s="872"/>
      <c r="C133" s="872"/>
      <c r="D133" s="872"/>
      <c r="E133" s="872"/>
      <c r="F133" s="872"/>
      <c r="G133" s="872"/>
      <c r="H133" s="872"/>
      <c r="I133" s="872"/>
      <c r="J133" s="872"/>
      <c r="K133" s="2112" t="str">
        <f>IF('第二面-3'!K39&lt;&gt;"",'第二面-3'!K39,"")</f>
        <v/>
      </c>
      <c r="L133" s="2112"/>
      <c r="M133" s="2112"/>
      <c r="N133" s="2112"/>
      <c r="O133" s="2112"/>
      <c r="P133" s="2112"/>
      <c r="Q133" s="2112"/>
      <c r="R133" s="2112"/>
      <c r="S133" s="2112"/>
      <c r="T133" s="2112"/>
      <c r="U133" s="2112"/>
      <c r="V133" s="2112"/>
      <c r="W133" s="2112"/>
      <c r="X133" s="2112"/>
      <c r="Y133" s="2112"/>
      <c r="Z133" s="2112"/>
      <c r="AA133" s="2112"/>
      <c r="AB133" s="2112"/>
      <c r="AC133" s="2112"/>
      <c r="AD133" s="691"/>
    </row>
    <row r="134" spans="1:30" ht="16.5" customHeight="1">
      <c r="A134" s="872" t="s">
        <v>2738</v>
      </c>
      <c r="B134" s="872"/>
      <c r="C134" s="872"/>
      <c r="D134" s="872"/>
      <c r="E134" s="872"/>
      <c r="F134" s="872"/>
      <c r="G134" s="872"/>
      <c r="H134" s="872"/>
      <c r="I134" s="872"/>
      <c r="J134" s="872"/>
      <c r="K134" s="2130" t="str">
        <f>IF('第二面-3'!K40&lt;&gt;"",'第二面-3'!K40,"")</f>
        <v/>
      </c>
      <c r="L134" s="2130"/>
      <c r="M134" s="2130"/>
      <c r="N134" s="901"/>
      <c r="O134" s="901"/>
      <c r="P134" s="901"/>
      <c r="Q134" s="902"/>
      <c r="R134" s="902"/>
      <c r="S134" s="902"/>
      <c r="T134" s="902"/>
      <c r="U134" s="902"/>
      <c r="V134" s="902"/>
      <c r="W134" s="902"/>
      <c r="X134" s="902"/>
      <c r="Y134" s="902"/>
      <c r="Z134" s="902"/>
      <c r="AA134" s="902"/>
      <c r="AB134" s="902"/>
      <c r="AC134" s="902"/>
      <c r="AD134" s="691"/>
    </row>
    <row r="135" spans="1:30" ht="16.5" customHeight="1">
      <c r="A135" s="872" t="s">
        <v>2792</v>
      </c>
      <c r="B135" s="872"/>
      <c r="C135" s="872"/>
      <c r="D135" s="872"/>
      <c r="E135" s="872"/>
      <c r="F135" s="872"/>
      <c r="G135" s="872"/>
      <c r="H135" s="872"/>
      <c r="I135" s="872"/>
      <c r="J135" s="872"/>
      <c r="K135" s="2131" t="str">
        <f>IF('第二面-3'!K41&lt;&gt;"",'第二面-3'!K41,"")</f>
        <v/>
      </c>
      <c r="L135" s="2131"/>
      <c r="M135" s="2131"/>
      <c r="N135" s="2131"/>
      <c r="O135" s="2131"/>
      <c r="P135" s="2131"/>
      <c r="Q135" s="2131"/>
      <c r="R135" s="2131"/>
      <c r="S135" s="2131"/>
      <c r="T135" s="2131"/>
      <c r="U135" s="2131"/>
      <c r="V135" s="2131"/>
      <c r="W135" s="2131"/>
      <c r="X135" s="2131"/>
      <c r="Y135" s="2131"/>
      <c r="Z135" s="2131"/>
      <c r="AA135" s="2131"/>
      <c r="AB135" s="2131"/>
      <c r="AC135" s="2131"/>
      <c r="AD135" s="691"/>
    </row>
    <row r="136" spans="1:30" ht="16.5" customHeight="1">
      <c r="A136" s="872" t="s">
        <v>2740</v>
      </c>
      <c r="B136" s="872"/>
      <c r="C136" s="872"/>
      <c r="D136" s="872"/>
      <c r="E136" s="872"/>
      <c r="F136" s="872"/>
      <c r="G136" s="872"/>
      <c r="H136" s="872"/>
      <c r="I136" s="872"/>
      <c r="J136" s="872"/>
      <c r="K136" s="2112" t="str">
        <f>IF('第二面-3'!K42&lt;&gt;"",'第二面-3'!K42,"")</f>
        <v/>
      </c>
      <c r="L136" s="2112"/>
      <c r="M136" s="2112"/>
      <c r="N136" s="2112"/>
      <c r="O136" s="2112"/>
      <c r="P136" s="2112"/>
      <c r="Q136" s="2112"/>
      <c r="R136" s="2112"/>
      <c r="S136" s="2112"/>
      <c r="T136" s="2112"/>
      <c r="U136" s="2112"/>
      <c r="V136" s="2112"/>
      <c r="W136" s="2112"/>
      <c r="X136" s="2112"/>
      <c r="Y136" s="2112"/>
      <c r="Z136" s="2112"/>
      <c r="AA136" s="2112"/>
      <c r="AB136" s="2112"/>
      <c r="AC136" s="2112"/>
      <c r="AD136" s="691"/>
    </row>
    <row r="137" spans="1:30" ht="8.4499999999999993" customHeight="1">
      <c r="A137" s="918"/>
      <c r="B137" s="872"/>
      <c r="C137" s="872"/>
      <c r="D137" s="872"/>
      <c r="E137" s="872"/>
      <c r="F137" s="872"/>
      <c r="G137" s="872"/>
      <c r="H137" s="872"/>
      <c r="I137" s="872"/>
      <c r="J137" s="872"/>
      <c r="K137" s="904"/>
      <c r="L137" s="904"/>
      <c r="M137" s="904"/>
      <c r="N137" s="904"/>
      <c r="O137" s="904"/>
      <c r="P137" s="904"/>
      <c r="Q137" s="904"/>
      <c r="R137" s="904"/>
      <c r="S137" s="904"/>
      <c r="T137" s="898"/>
      <c r="U137" s="898"/>
      <c r="V137" s="898"/>
      <c r="W137" s="898"/>
      <c r="X137" s="898"/>
      <c r="Y137" s="898"/>
      <c r="Z137" s="898"/>
      <c r="AA137" s="898"/>
      <c r="AB137" s="898"/>
      <c r="AC137" s="898"/>
      <c r="AD137" s="691"/>
    </row>
    <row r="138" spans="1:30" s="691" customFormat="1" ht="16.5" customHeight="1">
      <c r="A138" s="919" t="s">
        <v>3923</v>
      </c>
      <c r="B138" s="919"/>
      <c r="C138" s="919"/>
      <c r="D138" s="919"/>
      <c r="E138" s="2132"/>
      <c r="F138" s="2132"/>
      <c r="G138" s="2132"/>
      <c r="H138" s="2132"/>
      <c r="I138" s="2132"/>
      <c r="J138" s="2132"/>
      <c r="K138" s="2132"/>
      <c r="L138" s="2132"/>
      <c r="M138" s="2132"/>
      <c r="N138" s="2132"/>
      <c r="O138" s="2132"/>
      <c r="P138" s="2132"/>
      <c r="Q138" s="2132"/>
      <c r="R138" s="2132"/>
      <c r="S138" s="2132"/>
      <c r="T138" s="2132"/>
      <c r="U138" s="2132"/>
      <c r="V138" s="2132"/>
      <c r="W138" s="2132"/>
      <c r="X138" s="2132"/>
      <c r="Y138" s="2132"/>
      <c r="Z138" s="2132"/>
      <c r="AA138" s="2132"/>
      <c r="AB138" s="2132"/>
      <c r="AC138" s="2132"/>
    </row>
    <row r="139" spans="1:30" s="691" customFormat="1" ht="16.5" customHeight="1">
      <c r="A139" s="2133" t="str">
        <f>IF('第二面-3'!A52&lt;&gt;"",'第二面-3'!A52,"")</f>
        <v/>
      </c>
      <c r="B139" s="2133"/>
      <c r="C139" s="2133"/>
      <c r="D139" s="2133"/>
      <c r="E139" s="2133"/>
      <c r="F139" s="2133"/>
      <c r="G139" s="2133"/>
      <c r="H139" s="2133"/>
      <c r="I139" s="2133"/>
      <c r="J139" s="2133"/>
      <c r="K139" s="2133"/>
      <c r="L139" s="2133"/>
      <c r="M139" s="2133"/>
      <c r="N139" s="2133"/>
      <c r="O139" s="2133"/>
      <c r="P139" s="2133"/>
      <c r="Q139" s="2133"/>
      <c r="R139" s="2133"/>
      <c r="S139" s="2133"/>
      <c r="T139" s="2133"/>
      <c r="U139" s="2133"/>
      <c r="V139" s="2133"/>
      <c r="W139" s="2133"/>
      <c r="X139" s="2133"/>
      <c r="Y139" s="2133"/>
      <c r="Z139" s="2133"/>
      <c r="AA139" s="2133"/>
      <c r="AB139" s="2133"/>
      <c r="AC139" s="2133"/>
    </row>
    <row r="140" spans="1:30" s="691" customFormat="1" ht="16.5" customHeight="1">
      <c r="A140" s="2128"/>
      <c r="B140" s="2128"/>
      <c r="C140" s="2128"/>
      <c r="D140" s="2128"/>
      <c r="E140" s="2128"/>
      <c r="F140" s="2128"/>
      <c r="G140" s="2128"/>
      <c r="H140" s="2128"/>
      <c r="I140" s="2128"/>
      <c r="J140" s="2128"/>
      <c r="K140" s="2128"/>
      <c r="L140" s="2128"/>
      <c r="M140" s="2128"/>
      <c r="N140" s="2128"/>
      <c r="O140" s="2128"/>
      <c r="P140" s="2128"/>
      <c r="Q140" s="2128"/>
      <c r="R140" s="2128"/>
      <c r="S140" s="2128"/>
      <c r="T140" s="2128"/>
      <c r="U140" s="2128"/>
      <c r="V140" s="2128"/>
      <c r="W140" s="2128"/>
      <c r="X140" s="2128"/>
      <c r="Y140" s="2128"/>
      <c r="Z140" s="2128"/>
      <c r="AA140" s="2128"/>
      <c r="AB140" s="2128"/>
      <c r="AC140" s="2128"/>
    </row>
    <row r="141" spans="1:30" ht="16.5" customHeight="1">
      <c r="A141" s="2129"/>
      <c r="B141" s="2129"/>
      <c r="C141" s="2129"/>
      <c r="D141" s="2129"/>
      <c r="E141" s="2129"/>
      <c r="F141" s="2129"/>
      <c r="G141" s="2129"/>
      <c r="H141" s="2129"/>
      <c r="I141" s="2129"/>
      <c r="J141" s="2129"/>
      <c r="K141" s="2129"/>
      <c r="L141" s="2129"/>
      <c r="M141" s="2129"/>
      <c r="N141" s="2129"/>
      <c r="O141" s="2129"/>
      <c r="P141" s="2129"/>
      <c r="Q141" s="2129"/>
      <c r="R141" s="2129"/>
      <c r="S141" s="2129"/>
      <c r="T141" s="2129"/>
      <c r="U141" s="2129"/>
      <c r="V141" s="2129"/>
      <c r="W141" s="2129"/>
      <c r="X141" s="2129"/>
      <c r="Y141" s="2129"/>
      <c r="Z141" s="2129"/>
      <c r="AA141" s="2129"/>
      <c r="AB141" s="2129"/>
      <c r="AC141" s="2129"/>
    </row>
    <row r="167" spans="1:45">
      <c r="A167" s="884" t="s">
        <v>2589</v>
      </c>
      <c r="AF167" s="884" t="s">
        <v>2753</v>
      </c>
      <c r="AJ167" s="884" t="s">
        <v>2753</v>
      </c>
    </row>
    <row r="168" spans="1:45" ht="13.5">
      <c r="A168" s="382" t="s">
        <v>3924</v>
      </c>
      <c r="Y168" s="884" t="s">
        <v>3894</v>
      </c>
      <c r="AC168" s="884" t="s">
        <v>3894</v>
      </c>
      <c r="AF168" s="884" t="s">
        <v>2566</v>
      </c>
      <c r="AG168" s="884">
        <f>'共通第二面（検査入力）'!L2</f>
        <v>0</v>
      </c>
      <c r="AH168" s="884">
        <f>'共通第二面（検査入力）'!S2</f>
        <v>0</v>
      </c>
      <c r="AI168" s="920">
        <f>'共通第二面（検査入力）'!Z2</f>
        <v>0</v>
      </c>
      <c r="AJ168" s="884">
        <f>'共通第二面（検査入力）'!K3</f>
        <v>0</v>
      </c>
      <c r="AK168" s="884">
        <f>'共通第二面（検査入力）'!L4</f>
        <v>0</v>
      </c>
      <c r="AL168" s="884">
        <f>'共通第二面（検査入力）'!T4</f>
        <v>0</v>
      </c>
      <c r="AM168" s="920">
        <f>'共通第二面（検査入力）'!AA4</f>
        <v>0</v>
      </c>
      <c r="AN168" s="884">
        <f>'共通第二面（検査入力）'!K5</f>
        <v>0</v>
      </c>
      <c r="AO168" s="884">
        <f>'共通第二面（検査入力）'!K6</f>
        <v>0</v>
      </c>
      <c r="AP168" s="884">
        <f>'共通第二面（検査入力）'!K7</f>
        <v>0</v>
      </c>
      <c r="AQ168" s="920">
        <f>'共通第二面（検査入力）'!K8</f>
        <v>0</v>
      </c>
      <c r="AR168" s="920">
        <f>'共通第二面（検査入力）'!K9</f>
        <v>0</v>
      </c>
    </row>
    <row r="169" spans="1:45" ht="13.5">
      <c r="A169" s="382" t="s">
        <v>2754</v>
      </c>
      <c r="Y169" s="884" t="s">
        <v>2593</v>
      </c>
      <c r="AC169" s="884" t="s">
        <v>2594</v>
      </c>
      <c r="AF169" s="884" t="s">
        <v>2580</v>
      </c>
      <c r="AG169" s="884">
        <f>'共通第二面（検査入力）'!L12</f>
        <v>0</v>
      </c>
      <c r="AH169" s="884">
        <f>'共通第二面（検査入力）'!S12</f>
        <v>0</v>
      </c>
      <c r="AI169" s="920">
        <f>'共通第二面（検査入力）'!Z12</f>
        <v>0</v>
      </c>
      <c r="AJ169" s="884">
        <f>'共通第二面（検査入力）'!K13</f>
        <v>0</v>
      </c>
      <c r="AK169" s="884">
        <f>'共通第二面（検査入力）'!L14</f>
        <v>0</v>
      </c>
      <c r="AL169" s="884">
        <f>'共通第二面（検査入力）'!T14</f>
        <v>0</v>
      </c>
      <c r="AM169" s="920">
        <f>'共通第二面（検査入力）'!AA14</f>
        <v>0</v>
      </c>
      <c r="AN169" s="884">
        <f>'共通第二面（検査入力）'!K15</f>
        <v>0</v>
      </c>
      <c r="AO169" s="884">
        <f>'共通第二面（検査入力）'!K16</f>
        <v>0</v>
      </c>
      <c r="AP169" s="884">
        <f>'共通第二面（検査入力）'!K17</f>
        <v>0</v>
      </c>
      <c r="AQ169" s="920">
        <f>'共通第二面（検査入力）'!K18</f>
        <v>0</v>
      </c>
      <c r="AR169" s="920">
        <f>'共通第二面（検査入力）'!K19</f>
        <v>0</v>
      </c>
      <c r="AS169" s="884" t="str">
        <f>IF('共通第二面（検査入力）'!$K$10="","",'共通第二面（検査入力）'!$K$10)</f>
        <v/>
      </c>
    </row>
    <row r="170" spans="1:45" ht="13.5">
      <c r="A170" s="382" t="s">
        <v>2755</v>
      </c>
      <c r="Y170" s="884" t="s">
        <v>2596</v>
      </c>
      <c r="AC170" s="884" t="s">
        <v>2597</v>
      </c>
      <c r="AF170" s="884" t="s">
        <v>2581</v>
      </c>
      <c r="AG170" s="884">
        <f>'共通第二面（検査入力）'!L22</f>
        <v>0</v>
      </c>
      <c r="AH170" s="884">
        <f>'共通第二面（検査入力）'!S22</f>
        <v>0</v>
      </c>
      <c r="AI170" s="920">
        <f>'共通第二面（検査入力）'!Z22</f>
        <v>0</v>
      </c>
      <c r="AJ170" s="884">
        <f>'共通第二面（検査入力）'!K23</f>
        <v>0</v>
      </c>
      <c r="AK170" s="884">
        <f>'共通第二面（検査入力）'!L24</f>
        <v>0</v>
      </c>
      <c r="AL170" s="884">
        <f>'共通第二面（検査入力）'!T24</f>
        <v>0</v>
      </c>
      <c r="AM170" s="920">
        <f>'共通第二面（検査入力）'!AA24</f>
        <v>0</v>
      </c>
      <c r="AN170" s="884">
        <f>'共通第二面（検査入力）'!K25</f>
        <v>0</v>
      </c>
      <c r="AO170" s="884">
        <f>'共通第二面（検査入力）'!K26</f>
        <v>0</v>
      </c>
      <c r="AP170" s="884">
        <f>'共通第二面（検査入力）'!K27</f>
        <v>0</v>
      </c>
      <c r="AQ170" s="920">
        <f>'共通第二面（検査入力）'!K28</f>
        <v>0</v>
      </c>
      <c r="AR170" s="920">
        <f>'共通第二面（検査入力）'!K29</f>
        <v>0</v>
      </c>
      <c r="AS170" s="884" t="str">
        <f>IF('共通第二面（検査入力）'!$K$20="","",'共通第二面（検査入力）'!$K$20)</f>
        <v/>
      </c>
    </row>
    <row r="171" spans="1:45" ht="13.5">
      <c r="A171" s="382" t="s">
        <v>2756</v>
      </c>
      <c r="Y171" s="884" t="s">
        <v>2599</v>
      </c>
      <c r="AC171" s="884" t="s">
        <v>2600</v>
      </c>
      <c r="AF171" s="884" t="s">
        <v>2582</v>
      </c>
      <c r="AG171" s="884">
        <f>'共通第二面（検査入力）'!L32</f>
        <v>0</v>
      </c>
      <c r="AH171" s="884">
        <f>'共通第二面（検査入力）'!S32</f>
        <v>0</v>
      </c>
      <c r="AI171" s="920">
        <f>'共通第二面（検査入力）'!Z32</f>
        <v>0</v>
      </c>
      <c r="AJ171" s="884">
        <f>'共通第二面（検査入力）'!K33</f>
        <v>0</v>
      </c>
      <c r="AK171" s="884">
        <f>'共通第二面（検査入力）'!L34</f>
        <v>0</v>
      </c>
      <c r="AL171" s="884">
        <f>'共通第二面（検査入力）'!T34</f>
        <v>0</v>
      </c>
      <c r="AM171" s="920">
        <f>'共通第二面（検査入力）'!AA34</f>
        <v>0</v>
      </c>
      <c r="AN171" s="884">
        <f>'共通第二面（検査入力）'!K35</f>
        <v>0</v>
      </c>
      <c r="AO171" s="884">
        <f>'共通第二面（検査入力）'!K36</f>
        <v>0</v>
      </c>
      <c r="AP171" s="884">
        <f>'共通第二面（検査入力）'!K37</f>
        <v>0</v>
      </c>
      <c r="AQ171" s="920">
        <f>'共通第二面（検査入力）'!K38</f>
        <v>0</v>
      </c>
      <c r="AR171" s="920">
        <f>'共通第二面（検査入力）'!K39</f>
        <v>0</v>
      </c>
      <c r="AS171" s="884" t="str">
        <f>IF('共通第二面（検査入力）'!$K$30="","",'共通第二面（検査入力）'!$K$30)</f>
        <v/>
      </c>
    </row>
    <row r="172" spans="1:45" ht="13.5">
      <c r="A172" s="382" t="s">
        <v>2757</v>
      </c>
      <c r="Y172" s="884" t="s">
        <v>2602</v>
      </c>
      <c r="AC172" s="884" t="s">
        <v>2603</v>
      </c>
      <c r="AF172" s="884" t="s">
        <v>2583</v>
      </c>
      <c r="AG172" s="884">
        <f>'共通第二面（検査入力）'!L42</f>
        <v>0</v>
      </c>
      <c r="AH172" s="884">
        <f>'共通第二面（検査入力）'!S42</f>
        <v>0</v>
      </c>
      <c r="AI172" s="920">
        <f>'共通第二面（検査入力）'!Z42</f>
        <v>0</v>
      </c>
      <c r="AJ172" s="884">
        <f>'共通第二面（検査入力）'!K43</f>
        <v>0</v>
      </c>
      <c r="AK172" s="884">
        <f>'共通第二面（検査入力）'!L44</f>
        <v>0</v>
      </c>
      <c r="AL172" s="884">
        <f>'共通第二面（検査入力）'!T44</f>
        <v>0</v>
      </c>
      <c r="AM172" s="920">
        <f>'共通第二面（検査入力）'!AA44</f>
        <v>0</v>
      </c>
      <c r="AN172" s="884">
        <f>'共通第二面（検査入力）'!K45</f>
        <v>0</v>
      </c>
      <c r="AO172" s="884">
        <f>'共通第二面（検査入力）'!K46</f>
        <v>0</v>
      </c>
      <c r="AP172" s="884">
        <f>'共通第二面（検査入力）'!K47</f>
        <v>0</v>
      </c>
      <c r="AQ172" s="920">
        <f>'共通第二面（検査入力）'!K48</f>
        <v>0</v>
      </c>
      <c r="AR172" s="920">
        <f>'共通第二面（検査入力）'!K49</f>
        <v>0</v>
      </c>
      <c r="AS172" s="884" t="str">
        <f>IF('共通第二面（検査入力）'!$K$40="","",'共通第二面（検査入力）'!$K$40)</f>
        <v/>
      </c>
    </row>
    <row r="173" spans="1:45" ht="13.5">
      <c r="A173" s="382" t="s">
        <v>2758</v>
      </c>
      <c r="Y173" s="884" t="s">
        <v>2605</v>
      </c>
      <c r="AC173" s="884" t="s">
        <v>2606</v>
      </c>
      <c r="AF173" s="884" t="s">
        <v>2584</v>
      </c>
      <c r="AG173" s="884">
        <f>'共通第二面（検査入力）'!L52</f>
        <v>0</v>
      </c>
      <c r="AH173" s="884">
        <f>'共通第二面（検査入力）'!S52</f>
        <v>0</v>
      </c>
      <c r="AI173" s="920">
        <f>'共通第二面（検査入力）'!Z52</f>
        <v>0</v>
      </c>
      <c r="AJ173" s="884">
        <f>'共通第二面（検査入力）'!K53</f>
        <v>0</v>
      </c>
      <c r="AK173" s="884">
        <f>'共通第二面（検査入力）'!L54</f>
        <v>0</v>
      </c>
      <c r="AL173" s="884">
        <f>'共通第二面（検査入力）'!T54</f>
        <v>0</v>
      </c>
      <c r="AM173" s="920">
        <f>'共通第二面（検査入力）'!AA54</f>
        <v>0</v>
      </c>
      <c r="AN173" s="884">
        <f>'共通第二面（検査入力）'!K55</f>
        <v>0</v>
      </c>
      <c r="AO173" s="884">
        <f>'共通第二面（検査入力）'!K56</f>
        <v>0</v>
      </c>
      <c r="AP173" s="884">
        <f>'共通第二面（検査入力）'!K57</f>
        <v>0</v>
      </c>
      <c r="AQ173" s="920">
        <f>'共通第二面（検査入力）'!K58</f>
        <v>0</v>
      </c>
      <c r="AR173" s="920">
        <f>'共通第二面（検査入力）'!K59</f>
        <v>0</v>
      </c>
      <c r="AS173" s="884" t="str">
        <f>IF('第二面（入力）'!$K$50="","",'第二面（入力）'!$K$50)</f>
        <v/>
      </c>
    </row>
    <row r="174" spans="1:45" ht="13.5">
      <c r="A174" s="382" t="s">
        <v>2759</v>
      </c>
      <c r="Y174" s="884" t="s">
        <v>2608</v>
      </c>
      <c r="AC174" s="884" t="s">
        <v>2609</v>
      </c>
      <c r="AF174" s="884" t="s">
        <v>2585</v>
      </c>
      <c r="AG174" s="884">
        <f>'共通第二面（検査入力）'!L62</f>
        <v>0</v>
      </c>
      <c r="AH174" s="884">
        <f>'共通第二面（検査入力）'!S62</f>
        <v>0</v>
      </c>
      <c r="AI174" s="920">
        <f>'共通第二面（検査入力）'!Z62</f>
        <v>0</v>
      </c>
      <c r="AJ174" s="884">
        <f>'共通第二面（検査入力）'!K63</f>
        <v>0</v>
      </c>
      <c r="AK174" s="884">
        <f>'共通第二面（検査入力）'!L64</f>
        <v>0</v>
      </c>
      <c r="AL174" s="884">
        <f>'共通第二面（検査入力）'!T64</f>
        <v>0</v>
      </c>
      <c r="AM174" s="920">
        <f>'共通第二面（検査入力）'!AA64</f>
        <v>0</v>
      </c>
      <c r="AN174" s="884">
        <f>'共通第二面（検査入力）'!K65</f>
        <v>0</v>
      </c>
      <c r="AO174" s="884">
        <f>'共通第二面（検査入力）'!K66</f>
        <v>0</v>
      </c>
      <c r="AP174" s="884">
        <f>'共通第二面（検査入力）'!K67</f>
        <v>0</v>
      </c>
      <c r="AQ174" s="920">
        <f>'共通第二面（検査入力）'!K68</f>
        <v>0</v>
      </c>
      <c r="AR174" s="920">
        <f>'共通第二面（検査入力）'!K69</f>
        <v>0</v>
      </c>
      <c r="AS174" s="884" t="str">
        <f>IF('共通第二面（検査入力）'!$K$60="","",'共通第二面（検査入力）'!$K$60)</f>
        <v/>
      </c>
    </row>
    <row r="175" spans="1:45" ht="13.5">
      <c r="A175" s="382" t="s">
        <v>2760</v>
      </c>
      <c r="Y175" s="884" t="s">
        <v>2611</v>
      </c>
      <c r="AC175" s="884" t="s">
        <v>2612</v>
      </c>
      <c r="AF175" s="884" t="s">
        <v>2586</v>
      </c>
      <c r="AG175" s="884">
        <f>'共通第二面（検査入力）'!L72</f>
        <v>0</v>
      </c>
      <c r="AH175" s="884">
        <f>'共通第二面（検査入力）'!S72</f>
        <v>0</v>
      </c>
      <c r="AI175" s="920">
        <f>'共通第二面（検査入力）'!Z72</f>
        <v>0</v>
      </c>
      <c r="AJ175" s="884">
        <f>'共通第二面（検査入力）'!K73</f>
        <v>0</v>
      </c>
      <c r="AK175" s="884">
        <f>'共通第二面（検査入力）'!L74</f>
        <v>0</v>
      </c>
      <c r="AL175" s="884">
        <f>'共通第二面（検査入力）'!T74</f>
        <v>0</v>
      </c>
      <c r="AM175" s="920">
        <f>'共通第二面（検査入力）'!AA74</f>
        <v>0</v>
      </c>
      <c r="AN175" s="884">
        <f>'共通第二面（検査入力）'!K75</f>
        <v>0</v>
      </c>
      <c r="AO175" s="884">
        <f>'共通第二面（検査入力）'!K76</f>
        <v>0</v>
      </c>
      <c r="AP175" s="884">
        <f>'共通第二面（検査入力）'!K77</f>
        <v>0</v>
      </c>
      <c r="AQ175" s="920">
        <f>'共通第二面（検査入力）'!K78</f>
        <v>0</v>
      </c>
      <c r="AR175" s="920">
        <f>'共通第二面（検査入力）'!K79</f>
        <v>0</v>
      </c>
      <c r="AS175" s="884" t="str">
        <f>IF('共通第二面（検査入力）'!$K$70="","",'共通第二面（検査入力）'!$K$70)</f>
        <v/>
      </c>
    </row>
    <row r="176" spans="1:45" ht="13.5">
      <c r="A176" s="382" t="s">
        <v>2761</v>
      </c>
      <c r="Y176" s="884" t="s">
        <v>2614</v>
      </c>
      <c r="AC176" s="884" t="s">
        <v>2615</v>
      </c>
      <c r="AF176" s="884" t="s">
        <v>2587</v>
      </c>
      <c r="AG176" s="884">
        <f>'共通第二面（検査入力）'!L82</f>
        <v>0</v>
      </c>
      <c r="AH176" s="884">
        <f>'共通第二面（検査入力）'!S82</f>
        <v>0</v>
      </c>
      <c r="AI176" s="920">
        <f>'共通第二面（検査入力）'!Z82</f>
        <v>0</v>
      </c>
      <c r="AJ176" s="884">
        <f>'共通第二面（検査入力）'!K83</f>
        <v>0</v>
      </c>
      <c r="AK176" s="884">
        <f>'共通第二面（検査入力）'!L84</f>
        <v>0</v>
      </c>
      <c r="AL176" s="884">
        <f>'共通第二面（検査入力）'!T84</f>
        <v>0</v>
      </c>
      <c r="AM176" s="920">
        <f>'共通第二面（検査入力）'!AA84</f>
        <v>0</v>
      </c>
      <c r="AN176" s="884">
        <f>'共通第二面（検査入力）'!K85</f>
        <v>0</v>
      </c>
      <c r="AO176" s="884">
        <f>'共通第二面（検査入力）'!K86</f>
        <v>0</v>
      </c>
      <c r="AP176" s="884">
        <f>'共通第二面（検査入力）'!K87</f>
        <v>0</v>
      </c>
      <c r="AQ176" s="920">
        <f>'共通第二面（検査入力）'!K88</f>
        <v>0</v>
      </c>
      <c r="AR176" s="920">
        <f>'共通第二面（検査入力）'!K89</f>
        <v>0</v>
      </c>
      <c r="AS176" s="884" t="str">
        <f>IF('共通第二面（検査入力）'!$K$80="","",'共通第二面（検査入力）'!$K$80)</f>
        <v/>
      </c>
    </row>
    <row r="177" spans="1:45" ht="13.5">
      <c r="A177" s="382" t="s">
        <v>2762</v>
      </c>
      <c r="Y177" s="884" t="s">
        <v>2617</v>
      </c>
      <c r="AC177" s="884" t="s">
        <v>2618</v>
      </c>
      <c r="AF177" s="884" t="s">
        <v>2588</v>
      </c>
      <c r="AG177" s="884">
        <f>'共通第二面（検査入力）'!L92</f>
        <v>0</v>
      </c>
      <c r="AH177" s="884">
        <f>'共通第二面（検査入力）'!S92</f>
        <v>0</v>
      </c>
      <c r="AI177" s="920">
        <f>'共通第二面（検査入力）'!Z92</f>
        <v>0</v>
      </c>
      <c r="AJ177" s="884">
        <f>'共通第二面（検査入力）'!K93</f>
        <v>0</v>
      </c>
      <c r="AK177" s="884">
        <f>'共通第二面（検査入力）'!L94</f>
        <v>0</v>
      </c>
      <c r="AL177" s="884">
        <f>'共通第二面（検査入力）'!T94</f>
        <v>0</v>
      </c>
      <c r="AM177" s="920">
        <f>'共通第二面（検査入力）'!AA94</f>
        <v>0</v>
      </c>
      <c r="AN177" s="884">
        <f>'共通第二面（検査入力）'!K95</f>
        <v>0</v>
      </c>
      <c r="AO177" s="884">
        <f>'共通第二面（検査入力）'!K96</f>
        <v>0</v>
      </c>
      <c r="AP177" s="884">
        <f>'共通第二面（検査入力）'!K97</f>
        <v>0</v>
      </c>
      <c r="AQ177" s="920">
        <f>'共通第二面（検査入力）'!K98</f>
        <v>0</v>
      </c>
      <c r="AR177" s="920">
        <f>'共通第二面（検査入力）'!K99</f>
        <v>0</v>
      </c>
      <c r="AS177" s="884" t="str">
        <f>IF('共通第二面（検査入力）'!$K$90="","",'共通第二面（検査入力）'!$K$90)</f>
        <v/>
      </c>
    </row>
    <row r="178" spans="1:45" ht="13.5">
      <c r="A178" s="382" t="s">
        <v>2763</v>
      </c>
      <c r="Y178" s="884" t="s">
        <v>2620</v>
      </c>
      <c r="AC178" s="884" t="s">
        <v>2621</v>
      </c>
      <c r="AS178" s="884" t="str">
        <f>IF('共通第二面（検査入力）'!$K$100="","",'共通第二面（検査入力）'!$K$100)</f>
        <v/>
      </c>
    </row>
    <row r="179" spans="1:45" ht="13.5">
      <c r="A179" s="382" t="s">
        <v>3925</v>
      </c>
      <c r="Y179" s="884" t="s">
        <v>2623</v>
      </c>
      <c r="AC179" s="884" t="s">
        <v>2624</v>
      </c>
    </row>
    <row r="180" spans="1:45" ht="13.5">
      <c r="A180" s="382" t="s">
        <v>3926</v>
      </c>
      <c r="Y180" s="884" t="s">
        <v>2626</v>
      </c>
      <c r="AC180" s="884" t="s">
        <v>2627</v>
      </c>
    </row>
    <row r="181" spans="1:45" ht="13.5">
      <c r="A181" s="382" t="s">
        <v>2766</v>
      </c>
      <c r="Y181" s="884" t="s">
        <v>2629</v>
      </c>
      <c r="AC181" s="884" t="s">
        <v>2630</v>
      </c>
    </row>
    <row r="182" spans="1:45" ht="13.5">
      <c r="A182" s="382" t="s">
        <v>2767</v>
      </c>
      <c r="Y182" s="884" t="s">
        <v>2632</v>
      </c>
      <c r="AC182" s="884" t="s">
        <v>2633</v>
      </c>
    </row>
    <row r="183" spans="1:45" ht="13.5">
      <c r="A183" s="382" t="s">
        <v>2768</v>
      </c>
      <c r="Y183" s="884" t="s">
        <v>2635</v>
      </c>
      <c r="AC183" s="884" t="s">
        <v>2636</v>
      </c>
    </row>
    <row r="184" spans="1:45" ht="13.5">
      <c r="A184" s="382" t="s">
        <v>2769</v>
      </c>
      <c r="Y184" s="884" t="s">
        <v>2638</v>
      </c>
      <c r="AC184" s="884" t="s">
        <v>2639</v>
      </c>
    </row>
    <row r="185" spans="1:45">
      <c r="A185" s="884" t="s">
        <v>2771</v>
      </c>
      <c r="Y185" s="884" t="s">
        <v>2641</v>
      </c>
      <c r="AC185" s="884" t="s">
        <v>2642</v>
      </c>
    </row>
    <row r="186" spans="1:45" ht="13.5">
      <c r="A186" s="382" t="s">
        <v>2772</v>
      </c>
      <c r="Y186" s="884" t="s">
        <v>2643</v>
      </c>
      <c r="AC186" s="884" t="s">
        <v>2644</v>
      </c>
    </row>
    <row r="187" spans="1:45" ht="13.5">
      <c r="A187" s="382" t="s">
        <v>2773</v>
      </c>
      <c r="Y187" s="884" t="s">
        <v>2645</v>
      </c>
      <c r="AC187" s="884" t="s">
        <v>2646</v>
      </c>
    </row>
    <row r="188" spans="1:45" ht="13.5">
      <c r="A188" s="382" t="s">
        <v>2774</v>
      </c>
      <c r="Y188" s="884" t="s">
        <v>2647</v>
      </c>
      <c r="AC188" s="884" t="s">
        <v>2648</v>
      </c>
    </row>
    <row r="189" spans="1:45" ht="13.5">
      <c r="A189" s="382" t="s">
        <v>2775</v>
      </c>
      <c r="Y189" s="884" t="s">
        <v>2649</v>
      </c>
      <c r="AC189" s="884" t="s">
        <v>2650</v>
      </c>
    </row>
    <row r="190" spans="1:45" ht="13.5">
      <c r="A190" s="382" t="s">
        <v>2776</v>
      </c>
      <c r="Y190" s="884" t="s">
        <v>2651</v>
      </c>
      <c r="AC190" s="884" t="s">
        <v>2652</v>
      </c>
    </row>
    <row r="191" spans="1:45" ht="13.5">
      <c r="A191" s="382" t="s">
        <v>2777</v>
      </c>
      <c r="Y191" s="884" t="s">
        <v>2653</v>
      </c>
      <c r="AC191" s="884" t="s">
        <v>2654</v>
      </c>
    </row>
    <row r="192" spans="1:45">
      <c r="Y192" s="884" t="s">
        <v>2655</v>
      </c>
      <c r="AC192" s="884" t="s">
        <v>2656</v>
      </c>
    </row>
    <row r="193" spans="25:29">
      <c r="Y193" s="884" t="s">
        <v>2657</v>
      </c>
      <c r="AC193" s="884" t="s">
        <v>2658</v>
      </c>
    </row>
    <row r="194" spans="25:29">
      <c r="Y194" s="884" t="s">
        <v>2659</v>
      </c>
      <c r="AC194" s="884" t="s">
        <v>2660</v>
      </c>
    </row>
    <row r="195" spans="25:29">
      <c r="Y195" s="884" t="s">
        <v>2661</v>
      </c>
      <c r="AC195" s="884" t="s">
        <v>2662</v>
      </c>
    </row>
    <row r="196" spans="25:29">
      <c r="Y196" s="884" t="s">
        <v>2663</v>
      </c>
      <c r="AC196" s="884" t="s">
        <v>2664</v>
      </c>
    </row>
    <row r="197" spans="25:29">
      <c r="Y197" s="884" t="s">
        <v>2665</v>
      </c>
      <c r="AC197" s="884" t="s">
        <v>2666</v>
      </c>
    </row>
    <row r="198" spans="25:29">
      <c r="Y198" s="884" t="s">
        <v>2667</v>
      </c>
      <c r="AC198" s="884" t="s">
        <v>2668</v>
      </c>
    </row>
    <row r="199" spans="25:29">
      <c r="Y199" s="884" t="s">
        <v>2669</v>
      </c>
      <c r="AC199" s="884" t="s">
        <v>2670</v>
      </c>
    </row>
    <row r="200" spans="25:29">
      <c r="Y200" s="884" t="s">
        <v>2671</v>
      </c>
      <c r="AC200" s="884" t="s">
        <v>2672</v>
      </c>
    </row>
    <row r="201" spans="25:29">
      <c r="Y201" s="884" t="s">
        <v>2673</v>
      </c>
      <c r="AC201" s="884" t="s">
        <v>2674</v>
      </c>
    </row>
    <row r="202" spans="25:29">
      <c r="Y202" s="884" t="s">
        <v>2675</v>
      </c>
      <c r="AC202" s="884" t="s">
        <v>2676</v>
      </c>
    </row>
    <row r="203" spans="25:29">
      <c r="Y203" s="884" t="s">
        <v>2677</v>
      </c>
      <c r="AC203" s="884" t="s">
        <v>2678</v>
      </c>
    </row>
    <row r="204" spans="25:29">
      <c r="Y204" s="884" t="s">
        <v>2679</v>
      </c>
      <c r="AC204" s="884" t="s">
        <v>2680</v>
      </c>
    </row>
    <row r="205" spans="25:29">
      <c r="Y205" s="884" t="s">
        <v>2681</v>
      </c>
      <c r="AC205" s="884" t="s">
        <v>2682</v>
      </c>
    </row>
    <row r="206" spans="25:29">
      <c r="Y206" s="884" t="s">
        <v>2683</v>
      </c>
      <c r="AC206" s="884" t="s">
        <v>2684</v>
      </c>
    </row>
    <row r="207" spans="25:29">
      <c r="Y207" s="884" t="s">
        <v>2685</v>
      </c>
      <c r="AC207" s="884" t="s">
        <v>2686</v>
      </c>
    </row>
    <row r="208" spans="25:29">
      <c r="Y208" s="884" t="s">
        <v>2687</v>
      </c>
      <c r="AC208" s="884" t="s">
        <v>2688</v>
      </c>
    </row>
    <row r="209" spans="25:29">
      <c r="Y209" s="884" t="s">
        <v>2689</v>
      </c>
      <c r="AC209" s="884" t="s">
        <v>2690</v>
      </c>
    </row>
    <row r="210" spans="25:29">
      <c r="Y210" s="884" t="s">
        <v>2691</v>
      </c>
      <c r="AC210" s="884" t="s">
        <v>2692</v>
      </c>
    </row>
    <row r="211" spans="25:29">
      <c r="Y211" s="884" t="s">
        <v>2693</v>
      </c>
      <c r="AC211" s="884" t="s">
        <v>2694</v>
      </c>
    </row>
    <row r="212" spans="25:29">
      <c r="Y212" s="884" t="s">
        <v>2695</v>
      </c>
      <c r="AC212" s="884" t="s">
        <v>2696</v>
      </c>
    </row>
    <row r="213" spans="25:29">
      <c r="Y213" s="884" t="s">
        <v>2697</v>
      </c>
      <c r="AC213" s="884" t="s">
        <v>2698</v>
      </c>
    </row>
    <row r="214" spans="25:29">
      <c r="Y214" s="884" t="s">
        <v>2699</v>
      </c>
      <c r="AC214" s="884" t="s">
        <v>2700</v>
      </c>
    </row>
    <row r="215" spans="25:29">
      <c r="Y215" s="884" t="s">
        <v>2701</v>
      </c>
      <c r="AC215" s="884" t="s">
        <v>2702</v>
      </c>
    </row>
  </sheetData>
  <mergeCells count="208">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L31:N31"/>
    <mergeCell ref="O31:Q31"/>
    <mergeCell ref="R31:T31"/>
    <mergeCell ref="U31:W31"/>
    <mergeCell ref="X31:AB31"/>
    <mergeCell ref="K32:AC32"/>
    <mergeCell ref="K24:AC24"/>
    <mergeCell ref="K25:M25"/>
    <mergeCell ref="K26:AC26"/>
    <mergeCell ref="K27:AC27"/>
    <mergeCell ref="K28:AC28"/>
    <mergeCell ref="B39:J39"/>
    <mergeCell ref="K39:AC39"/>
    <mergeCell ref="L33:M33"/>
    <mergeCell ref="N33:R33"/>
    <mergeCell ref="S33:T33"/>
    <mergeCell ref="U33:X33"/>
    <mergeCell ref="Y33:AB33"/>
    <mergeCell ref="B34:J34"/>
    <mergeCell ref="K34:AC34"/>
    <mergeCell ref="L40:N40"/>
    <mergeCell ref="O40:Q40"/>
    <mergeCell ref="R40:T40"/>
    <mergeCell ref="U40:W40"/>
    <mergeCell ref="X40:AB40"/>
    <mergeCell ref="K41:AC41"/>
    <mergeCell ref="K35:M35"/>
    <mergeCell ref="K36:AC36"/>
    <mergeCell ref="K37:AC37"/>
    <mergeCell ref="K38:AC38"/>
    <mergeCell ref="K44:M44"/>
    <mergeCell ref="K45:AC45"/>
    <mergeCell ref="K46:AC46"/>
    <mergeCell ref="K47:AC47"/>
    <mergeCell ref="B48:J48"/>
    <mergeCell ref="K48:AC48"/>
    <mergeCell ref="L42:M42"/>
    <mergeCell ref="N42:R42"/>
    <mergeCell ref="S42:T42"/>
    <mergeCell ref="U42:X42"/>
    <mergeCell ref="Y42:AB42"/>
    <mergeCell ref="K43:AC43"/>
    <mergeCell ref="L51:M51"/>
    <mergeCell ref="N51:R51"/>
    <mergeCell ref="S51:T51"/>
    <mergeCell ref="U51:X51"/>
    <mergeCell ref="Y51:AB51"/>
    <mergeCell ref="K52:AC52"/>
    <mergeCell ref="L49:N49"/>
    <mergeCell ref="O49:Q49"/>
    <mergeCell ref="R49:T49"/>
    <mergeCell ref="U49:W49"/>
    <mergeCell ref="X49:AB49"/>
    <mergeCell ref="K50:AC50"/>
    <mergeCell ref="K53:M53"/>
    <mergeCell ref="K54:AC54"/>
    <mergeCell ref="K55:AC55"/>
    <mergeCell ref="K56:AC56"/>
    <mergeCell ref="L60:N60"/>
    <mergeCell ref="O60:Q60"/>
    <mergeCell ref="R60:T60"/>
    <mergeCell ref="U60:W60"/>
    <mergeCell ref="X60:AB60"/>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L72:M72"/>
    <mergeCell ref="N72:R72"/>
    <mergeCell ref="S72:T72"/>
    <mergeCell ref="U72:X72"/>
    <mergeCell ref="Y72:AB72"/>
    <mergeCell ref="K73:AC73"/>
    <mergeCell ref="L70:N70"/>
    <mergeCell ref="O70:Q70"/>
    <mergeCell ref="R70:T70"/>
    <mergeCell ref="U70:W70"/>
    <mergeCell ref="X70:AB70"/>
    <mergeCell ref="K71:AC71"/>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691" customWidth="1"/>
    <col min="30" max="30" width="4.625" style="691" customWidth="1"/>
    <col min="31" max="256" width="9" style="691"/>
    <col min="257" max="285" width="3" style="691" customWidth="1"/>
    <col min="286" max="286" width="4.625" style="691" customWidth="1"/>
    <col min="287" max="512" width="9" style="691"/>
    <col min="513" max="541" width="3" style="691" customWidth="1"/>
    <col min="542" max="542" width="4.625" style="691" customWidth="1"/>
    <col min="543" max="768" width="9" style="691"/>
    <col min="769" max="797" width="3" style="691" customWidth="1"/>
    <col min="798" max="798" width="4.625" style="691" customWidth="1"/>
    <col min="799" max="1024" width="9" style="691"/>
    <col min="1025" max="1053" width="3" style="691" customWidth="1"/>
    <col min="1054" max="1054" width="4.625" style="691" customWidth="1"/>
    <col min="1055" max="1280" width="9" style="691"/>
    <col min="1281" max="1309" width="3" style="691" customWidth="1"/>
    <col min="1310" max="1310" width="4.625" style="691" customWidth="1"/>
    <col min="1311" max="1536" width="9" style="691"/>
    <col min="1537" max="1565" width="3" style="691" customWidth="1"/>
    <col min="1566" max="1566" width="4.625" style="691" customWidth="1"/>
    <col min="1567" max="1792" width="9" style="691"/>
    <col min="1793" max="1821" width="3" style="691" customWidth="1"/>
    <col min="1822" max="1822" width="4.625" style="691" customWidth="1"/>
    <col min="1823" max="2048" width="9" style="691"/>
    <col min="2049" max="2077" width="3" style="691" customWidth="1"/>
    <col min="2078" max="2078" width="4.625" style="691" customWidth="1"/>
    <col min="2079" max="2304" width="9" style="691"/>
    <col min="2305" max="2333" width="3" style="691" customWidth="1"/>
    <col min="2334" max="2334" width="4.625" style="691" customWidth="1"/>
    <col min="2335" max="2560" width="9" style="691"/>
    <col min="2561" max="2589" width="3" style="691" customWidth="1"/>
    <col min="2590" max="2590" width="4.625" style="691" customWidth="1"/>
    <col min="2591" max="2816" width="9" style="691"/>
    <col min="2817" max="2845" width="3" style="691" customWidth="1"/>
    <col min="2846" max="2846" width="4.625" style="691" customWidth="1"/>
    <col min="2847" max="3072" width="9" style="691"/>
    <col min="3073" max="3101" width="3" style="691" customWidth="1"/>
    <col min="3102" max="3102" width="4.625" style="691" customWidth="1"/>
    <col min="3103" max="3328" width="9" style="691"/>
    <col min="3329" max="3357" width="3" style="691" customWidth="1"/>
    <col min="3358" max="3358" width="4.625" style="691" customWidth="1"/>
    <col min="3359" max="3584" width="9" style="691"/>
    <col min="3585" max="3613" width="3" style="691" customWidth="1"/>
    <col min="3614" max="3614" width="4.625" style="691" customWidth="1"/>
    <col min="3615" max="3840" width="9" style="691"/>
    <col min="3841" max="3869" width="3" style="691" customWidth="1"/>
    <col min="3870" max="3870" width="4.625" style="691" customWidth="1"/>
    <col min="3871" max="4096" width="9" style="691"/>
    <col min="4097" max="4125" width="3" style="691" customWidth="1"/>
    <col min="4126" max="4126" width="4.625" style="691" customWidth="1"/>
    <col min="4127" max="4352" width="9" style="691"/>
    <col min="4353" max="4381" width="3" style="691" customWidth="1"/>
    <col min="4382" max="4382" width="4.625" style="691" customWidth="1"/>
    <col min="4383" max="4608" width="9" style="691"/>
    <col min="4609" max="4637" width="3" style="691" customWidth="1"/>
    <col min="4638" max="4638" width="4.625" style="691" customWidth="1"/>
    <col min="4639" max="4864" width="9" style="691"/>
    <col min="4865" max="4893" width="3" style="691" customWidth="1"/>
    <col min="4894" max="4894" width="4.625" style="691" customWidth="1"/>
    <col min="4895" max="5120" width="9" style="691"/>
    <col min="5121" max="5149" width="3" style="691" customWidth="1"/>
    <col min="5150" max="5150" width="4.625" style="691" customWidth="1"/>
    <col min="5151" max="5376" width="9" style="691"/>
    <col min="5377" max="5405" width="3" style="691" customWidth="1"/>
    <col min="5406" max="5406" width="4.625" style="691" customWidth="1"/>
    <col min="5407" max="5632" width="9" style="691"/>
    <col min="5633" max="5661" width="3" style="691" customWidth="1"/>
    <col min="5662" max="5662" width="4.625" style="691" customWidth="1"/>
    <col min="5663" max="5888" width="9" style="691"/>
    <col min="5889" max="5917" width="3" style="691" customWidth="1"/>
    <col min="5918" max="5918" width="4.625" style="691" customWidth="1"/>
    <col min="5919" max="6144" width="9" style="691"/>
    <col min="6145" max="6173" width="3" style="691" customWidth="1"/>
    <col min="6174" max="6174" width="4.625" style="691" customWidth="1"/>
    <col min="6175" max="6400" width="9" style="691"/>
    <col min="6401" max="6429" width="3" style="691" customWidth="1"/>
    <col min="6430" max="6430" width="4.625" style="691" customWidth="1"/>
    <col min="6431" max="6656" width="9" style="691"/>
    <col min="6657" max="6685" width="3" style="691" customWidth="1"/>
    <col min="6686" max="6686" width="4.625" style="691" customWidth="1"/>
    <col min="6687" max="6912" width="9" style="691"/>
    <col min="6913" max="6941" width="3" style="691" customWidth="1"/>
    <col min="6942" max="6942" width="4.625" style="691" customWidth="1"/>
    <col min="6943" max="7168" width="9" style="691"/>
    <col min="7169" max="7197" width="3" style="691" customWidth="1"/>
    <col min="7198" max="7198" width="4.625" style="691" customWidth="1"/>
    <col min="7199" max="7424" width="9" style="691"/>
    <col min="7425" max="7453" width="3" style="691" customWidth="1"/>
    <col min="7454" max="7454" width="4.625" style="691" customWidth="1"/>
    <col min="7455" max="7680" width="9" style="691"/>
    <col min="7681" max="7709" width="3" style="691" customWidth="1"/>
    <col min="7710" max="7710" width="4.625" style="691" customWidth="1"/>
    <col min="7711" max="7936" width="9" style="691"/>
    <col min="7937" max="7965" width="3" style="691" customWidth="1"/>
    <col min="7966" max="7966" width="4.625" style="691" customWidth="1"/>
    <col min="7967" max="8192" width="9" style="691"/>
    <col min="8193" max="8221" width="3" style="691" customWidth="1"/>
    <col min="8222" max="8222" width="4.625" style="691" customWidth="1"/>
    <col min="8223" max="8448" width="9" style="691"/>
    <col min="8449" max="8477" width="3" style="691" customWidth="1"/>
    <col min="8478" max="8478" width="4.625" style="691" customWidth="1"/>
    <col min="8479" max="8704" width="9" style="691"/>
    <col min="8705" max="8733" width="3" style="691" customWidth="1"/>
    <col min="8734" max="8734" width="4.625" style="691" customWidth="1"/>
    <col min="8735" max="8960" width="9" style="691"/>
    <col min="8961" max="8989" width="3" style="691" customWidth="1"/>
    <col min="8990" max="8990" width="4.625" style="691" customWidth="1"/>
    <col min="8991" max="9216" width="9" style="691"/>
    <col min="9217" max="9245" width="3" style="691" customWidth="1"/>
    <col min="9246" max="9246" width="4.625" style="691" customWidth="1"/>
    <col min="9247" max="9472" width="9" style="691"/>
    <col min="9473" max="9501" width="3" style="691" customWidth="1"/>
    <col min="9502" max="9502" width="4.625" style="691" customWidth="1"/>
    <col min="9503" max="9728" width="9" style="691"/>
    <col min="9729" max="9757" width="3" style="691" customWidth="1"/>
    <col min="9758" max="9758" width="4.625" style="691" customWidth="1"/>
    <col min="9759" max="9984" width="9" style="691"/>
    <col min="9985" max="10013" width="3" style="691" customWidth="1"/>
    <col min="10014" max="10014" width="4.625" style="691" customWidth="1"/>
    <col min="10015" max="10240" width="9" style="691"/>
    <col min="10241" max="10269" width="3" style="691" customWidth="1"/>
    <col min="10270" max="10270" width="4.625" style="691" customWidth="1"/>
    <col min="10271" max="10496" width="9" style="691"/>
    <col min="10497" max="10525" width="3" style="691" customWidth="1"/>
    <col min="10526" max="10526" width="4.625" style="691" customWidth="1"/>
    <col min="10527" max="10752" width="9" style="691"/>
    <col min="10753" max="10781" width="3" style="691" customWidth="1"/>
    <col min="10782" max="10782" width="4.625" style="691" customWidth="1"/>
    <col min="10783" max="11008" width="9" style="691"/>
    <col min="11009" max="11037" width="3" style="691" customWidth="1"/>
    <col min="11038" max="11038" width="4.625" style="691" customWidth="1"/>
    <col min="11039" max="11264" width="9" style="691"/>
    <col min="11265" max="11293" width="3" style="691" customWidth="1"/>
    <col min="11294" max="11294" width="4.625" style="691" customWidth="1"/>
    <col min="11295" max="11520" width="9" style="691"/>
    <col min="11521" max="11549" width="3" style="691" customWidth="1"/>
    <col min="11550" max="11550" width="4.625" style="691" customWidth="1"/>
    <col min="11551" max="11776" width="9" style="691"/>
    <col min="11777" max="11805" width="3" style="691" customWidth="1"/>
    <col min="11806" max="11806" width="4.625" style="691" customWidth="1"/>
    <col min="11807" max="12032" width="9" style="691"/>
    <col min="12033" max="12061" width="3" style="691" customWidth="1"/>
    <col min="12062" max="12062" width="4.625" style="691" customWidth="1"/>
    <col min="12063" max="12288" width="9" style="691"/>
    <col min="12289" max="12317" width="3" style="691" customWidth="1"/>
    <col min="12318" max="12318" width="4.625" style="691" customWidth="1"/>
    <col min="12319" max="12544" width="9" style="691"/>
    <col min="12545" max="12573" width="3" style="691" customWidth="1"/>
    <col min="12574" max="12574" width="4.625" style="691" customWidth="1"/>
    <col min="12575" max="12800" width="9" style="691"/>
    <col min="12801" max="12829" width="3" style="691" customWidth="1"/>
    <col min="12830" max="12830" width="4.625" style="691" customWidth="1"/>
    <col min="12831" max="13056" width="9" style="691"/>
    <col min="13057" max="13085" width="3" style="691" customWidth="1"/>
    <col min="13086" max="13086" width="4.625" style="691" customWidth="1"/>
    <col min="13087" max="13312" width="9" style="691"/>
    <col min="13313" max="13341" width="3" style="691" customWidth="1"/>
    <col min="13342" max="13342" width="4.625" style="691" customWidth="1"/>
    <col min="13343" max="13568" width="9" style="691"/>
    <col min="13569" max="13597" width="3" style="691" customWidth="1"/>
    <col min="13598" max="13598" width="4.625" style="691" customWidth="1"/>
    <col min="13599" max="13824" width="9" style="691"/>
    <col min="13825" max="13853" width="3" style="691" customWidth="1"/>
    <col min="13854" max="13854" width="4.625" style="691" customWidth="1"/>
    <col min="13855" max="14080" width="9" style="691"/>
    <col min="14081" max="14109" width="3" style="691" customWidth="1"/>
    <col min="14110" max="14110" width="4.625" style="691" customWidth="1"/>
    <col min="14111" max="14336" width="9" style="691"/>
    <col min="14337" max="14365" width="3" style="691" customWidth="1"/>
    <col min="14366" max="14366" width="4.625" style="691" customWidth="1"/>
    <col min="14367" max="14592" width="9" style="691"/>
    <col min="14593" max="14621" width="3" style="691" customWidth="1"/>
    <col min="14622" max="14622" width="4.625" style="691" customWidth="1"/>
    <col min="14623" max="14848" width="9" style="691"/>
    <col min="14849" max="14877" width="3" style="691" customWidth="1"/>
    <col min="14878" max="14878" width="4.625" style="691" customWidth="1"/>
    <col min="14879" max="15104" width="9" style="691"/>
    <col min="15105" max="15133" width="3" style="691" customWidth="1"/>
    <col min="15134" max="15134" width="4.625" style="691" customWidth="1"/>
    <col min="15135" max="15360" width="9" style="691"/>
    <col min="15361" max="15389" width="3" style="691" customWidth="1"/>
    <col min="15390" max="15390" width="4.625" style="691" customWidth="1"/>
    <col min="15391" max="15616" width="9" style="691"/>
    <col min="15617" max="15645" width="3" style="691" customWidth="1"/>
    <col min="15646" max="15646" width="4.625" style="691" customWidth="1"/>
    <col min="15647" max="15872" width="9" style="691"/>
    <col min="15873" max="15901" width="3" style="691" customWidth="1"/>
    <col min="15902" max="15902" width="4.625" style="691" customWidth="1"/>
    <col min="15903" max="16128" width="9" style="691"/>
    <col min="16129" max="16157" width="3" style="691" customWidth="1"/>
    <col min="16158" max="16158" width="4.625" style="691" customWidth="1"/>
    <col min="16159" max="16384" width="9" style="691"/>
  </cols>
  <sheetData>
    <row r="1" spans="1:29" ht="17.100000000000001" customHeight="1">
      <c r="A1" s="2082" t="s">
        <v>2475</v>
      </c>
      <c r="B1" s="2082"/>
      <c r="C1" s="2082"/>
      <c r="D1" s="2082"/>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row>
    <row r="2" spans="1:29" ht="17.100000000000001" customHeight="1">
      <c r="A2" s="2101" t="s">
        <v>3927</v>
      </c>
      <c r="B2" s="2101"/>
      <c r="C2" s="2101"/>
      <c r="D2" s="2101"/>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row>
    <row r="3" spans="1:29" s="869" customFormat="1" ht="17.100000000000001" customHeight="1">
      <c r="A3" s="914" t="s">
        <v>3928</v>
      </c>
      <c r="B3" s="914"/>
      <c r="C3" s="914"/>
      <c r="D3" s="914"/>
      <c r="E3" s="914"/>
      <c r="F3" s="914"/>
      <c r="G3" s="914"/>
      <c r="H3" s="921"/>
      <c r="I3" s="921"/>
      <c r="J3" s="921"/>
      <c r="K3" s="921"/>
      <c r="L3" s="921"/>
      <c r="M3" s="921"/>
      <c r="N3" s="921"/>
      <c r="O3" s="921"/>
      <c r="P3" s="921"/>
      <c r="Q3" s="921"/>
      <c r="R3" s="921"/>
      <c r="S3" s="921"/>
      <c r="T3" s="921"/>
      <c r="U3" s="921"/>
      <c r="V3" s="921"/>
      <c r="W3" s="921"/>
      <c r="X3" s="921"/>
      <c r="Y3" s="921"/>
      <c r="Z3" s="921"/>
      <c r="AA3" s="921"/>
      <c r="AB3" s="921"/>
      <c r="AC3" s="921"/>
    </row>
    <row r="4" spans="1:29" s="869" customFormat="1" ht="17.100000000000001" customHeight="1">
      <c r="A4" s="872" t="s">
        <v>2736</v>
      </c>
      <c r="B4" s="872"/>
      <c r="C4" s="872"/>
      <c r="D4" s="872"/>
      <c r="E4" s="872"/>
      <c r="F4" s="872"/>
      <c r="G4" s="872"/>
      <c r="H4" s="2145" t="str">
        <f>IF('第二面（主）'!K4&lt;&gt;"",'第二面（主）'!K4,"")</f>
        <v/>
      </c>
      <c r="I4" s="2145"/>
      <c r="J4" s="2145"/>
      <c r="K4" s="2145"/>
      <c r="L4" s="2145"/>
      <c r="M4" s="2145"/>
      <c r="N4" s="2145"/>
      <c r="O4" s="2145"/>
      <c r="P4" s="2145"/>
      <c r="Q4" s="2145"/>
      <c r="R4" s="2145"/>
      <c r="S4" s="2145"/>
      <c r="T4" s="2145"/>
      <c r="U4" s="2145"/>
      <c r="V4" s="2145"/>
      <c r="W4" s="2145"/>
      <c r="X4" s="2145"/>
      <c r="Y4" s="2145"/>
      <c r="Z4" s="2145"/>
      <c r="AA4" s="2145"/>
      <c r="AB4" s="2145"/>
      <c r="AC4" s="2145"/>
    </row>
    <row r="5" spans="1:29" s="869" customFormat="1" ht="17.100000000000001" customHeight="1">
      <c r="A5" s="872" t="s">
        <v>2737</v>
      </c>
      <c r="B5" s="872"/>
      <c r="C5" s="872"/>
      <c r="D5" s="872"/>
      <c r="E5" s="872"/>
      <c r="F5" s="872"/>
      <c r="G5" s="872"/>
      <c r="H5" s="2145" t="str">
        <f>IF('第二面（主）'!K5&lt;&gt;"",'第二面（主）'!K5,"")</f>
        <v/>
      </c>
      <c r="I5" s="2145"/>
      <c r="J5" s="2145"/>
      <c r="K5" s="2145"/>
      <c r="L5" s="2145"/>
      <c r="M5" s="2145"/>
      <c r="N5" s="2145"/>
      <c r="O5" s="2145"/>
      <c r="P5" s="2145"/>
      <c r="Q5" s="2145"/>
      <c r="R5" s="2145"/>
      <c r="S5" s="2145"/>
      <c r="T5" s="2145"/>
      <c r="U5" s="2145"/>
      <c r="V5" s="2145"/>
      <c r="W5" s="2145"/>
      <c r="X5" s="2145"/>
      <c r="Y5" s="2145"/>
      <c r="Z5" s="2145"/>
      <c r="AA5" s="2145"/>
      <c r="AB5" s="2145"/>
      <c r="AC5" s="2145"/>
    </row>
    <row r="6" spans="1:29" s="869" customFormat="1" ht="17.100000000000001" customHeight="1">
      <c r="A6" s="872" t="s">
        <v>2738</v>
      </c>
      <c r="B6" s="872"/>
      <c r="C6" s="872"/>
      <c r="D6" s="872"/>
      <c r="E6" s="872"/>
      <c r="F6" s="872"/>
      <c r="G6" s="872"/>
      <c r="H6" s="2151" t="str">
        <f>IF('第二面（主）'!K6&lt;&gt;"",'第二面（主）'!K6,"")</f>
        <v/>
      </c>
      <c r="I6" s="2151"/>
      <c r="J6" s="2151"/>
      <c r="K6" s="922"/>
      <c r="L6" s="902"/>
      <c r="M6" s="902"/>
      <c r="N6" s="902"/>
      <c r="O6" s="902"/>
      <c r="P6" s="902"/>
      <c r="Q6" s="902"/>
      <c r="R6" s="902"/>
      <c r="S6" s="902"/>
      <c r="T6" s="902"/>
      <c r="U6" s="902"/>
      <c r="V6" s="902"/>
      <c r="W6" s="902"/>
      <c r="X6" s="902"/>
      <c r="Y6" s="902"/>
      <c r="Z6" s="902"/>
      <c r="AA6" s="902"/>
      <c r="AB6" s="902"/>
      <c r="AC6" s="902"/>
    </row>
    <row r="7" spans="1:29" s="869" customFormat="1" ht="17.100000000000001" customHeight="1">
      <c r="A7" s="872" t="s">
        <v>2739</v>
      </c>
      <c r="B7" s="872"/>
      <c r="C7" s="872"/>
      <c r="D7" s="872"/>
      <c r="E7" s="872"/>
      <c r="F7" s="872"/>
      <c r="G7" s="872"/>
      <c r="H7" s="2145" t="str">
        <f>IF('第二面（主）'!K7&lt;&gt;"",'第二面（主）'!K7,"")</f>
        <v/>
      </c>
      <c r="I7" s="2145"/>
      <c r="J7" s="2145"/>
      <c r="K7" s="2145"/>
      <c r="L7" s="2145"/>
      <c r="M7" s="2145"/>
      <c r="N7" s="2145"/>
      <c r="O7" s="2145"/>
      <c r="P7" s="2145"/>
      <c r="Q7" s="2145"/>
      <c r="R7" s="2145"/>
      <c r="S7" s="2145"/>
      <c r="T7" s="2145"/>
      <c r="U7" s="2145"/>
      <c r="V7" s="2145"/>
      <c r="W7" s="2145"/>
      <c r="X7" s="2145"/>
      <c r="Y7" s="2145"/>
      <c r="Z7" s="2145"/>
      <c r="AA7" s="2145"/>
      <c r="AB7" s="2145"/>
      <c r="AC7" s="2145"/>
    </row>
    <row r="8" spans="1:29" s="869" customFormat="1" ht="17.100000000000001" customHeight="1">
      <c r="A8" s="872" t="s">
        <v>2740</v>
      </c>
      <c r="B8" s="872"/>
      <c r="C8" s="872"/>
      <c r="D8" s="872"/>
      <c r="E8" s="872"/>
      <c r="F8" s="872"/>
      <c r="G8" s="872"/>
      <c r="H8" s="2140" t="str">
        <f>IF('第二面（主）'!K8&lt;&gt;"",'第二面（主）'!K8,"")</f>
        <v/>
      </c>
      <c r="I8" s="2140"/>
      <c r="J8" s="2140"/>
      <c r="K8" s="2140"/>
      <c r="L8" s="2140"/>
      <c r="M8" s="2140"/>
      <c r="N8" s="2140"/>
      <c r="O8" s="2140"/>
      <c r="P8" s="2140"/>
      <c r="Q8" s="2140"/>
      <c r="R8" s="2140"/>
      <c r="S8" s="2140"/>
      <c r="T8" s="2140"/>
      <c r="U8" s="2140"/>
      <c r="V8" s="2140"/>
      <c r="W8" s="2140"/>
      <c r="X8" s="2140"/>
      <c r="Y8" s="2140"/>
      <c r="Z8" s="2140"/>
      <c r="AA8" s="2140"/>
      <c r="AB8" s="2140"/>
      <c r="AC8" s="2140"/>
    </row>
    <row r="9" spans="1:29" s="869" customFormat="1" ht="17.100000000000001" customHeight="1">
      <c r="A9" s="872"/>
      <c r="B9" s="872"/>
      <c r="C9" s="872"/>
      <c r="D9" s="872"/>
      <c r="E9" s="872"/>
      <c r="F9" s="872"/>
      <c r="G9" s="872"/>
      <c r="H9" s="923"/>
      <c r="I9" s="923"/>
      <c r="J9" s="923"/>
      <c r="K9" s="923"/>
      <c r="L9" s="923"/>
      <c r="M9" s="923"/>
      <c r="N9" s="923"/>
      <c r="O9" s="923"/>
      <c r="P9" s="923"/>
      <c r="Q9" s="923"/>
      <c r="R9" s="923"/>
      <c r="S9" s="923"/>
      <c r="T9" s="923"/>
      <c r="U9" s="923"/>
      <c r="V9" s="923"/>
      <c r="W9" s="923"/>
      <c r="X9" s="923"/>
      <c r="Y9" s="923"/>
      <c r="Z9" s="923"/>
      <c r="AA9" s="923"/>
      <c r="AB9" s="923"/>
      <c r="AC9" s="923"/>
    </row>
    <row r="10" spans="1:29" s="869" customFormat="1" ht="17.100000000000001" customHeight="1">
      <c r="A10" s="914" t="s">
        <v>3929</v>
      </c>
      <c r="B10" s="914"/>
      <c r="C10" s="914"/>
      <c r="D10" s="914"/>
      <c r="E10" s="914"/>
      <c r="F10" s="914"/>
      <c r="G10" s="914"/>
      <c r="H10" s="924"/>
      <c r="I10" s="924"/>
      <c r="J10" s="924"/>
      <c r="K10" s="924"/>
      <c r="L10" s="924"/>
      <c r="M10" s="924"/>
      <c r="N10" s="924"/>
      <c r="O10" s="924"/>
      <c r="P10" s="924"/>
      <c r="Q10" s="924"/>
      <c r="R10" s="924"/>
      <c r="S10" s="924"/>
      <c r="T10" s="924"/>
      <c r="U10" s="924"/>
      <c r="V10" s="924"/>
      <c r="W10" s="924"/>
      <c r="X10" s="924"/>
      <c r="Y10" s="924"/>
      <c r="Z10" s="924"/>
      <c r="AA10" s="924"/>
      <c r="AB10" s="924"/>
      <c r="AC10" s="924"/>
    </row>
    <row r="11" spans="1:29" s="869" customFormat="1" ht="17.100000000000001" customHeight="1">
      <c r="A11" s="872" t="s">
        <v>2736</v>
      </c>
      <c r="B11" s="872"/>
      <c r="C11" s="872"/>
      <c r="D11" s="872"/>
      <c r="E11" s="872"/>
      <c r="F11" s="872"/>
      <c r="G11" s="872"/>
      <c r="H11" s="2145" t="str">
        <f>IF('第二面（主）'!K11&lt;&gt;"",'第二面（主）'!K11,"")</f>
        <v/>
      </c>
      <c r="I11" s="2145"/>
      <c r="J11" s="2145"/>
      <c r="K11" s="2145"/>
      <c r="L11" s="2145"/>
      <c r="M11" s="2145"/>
      <c r="N11" s="2145"/>
      <c r="O11" s="2145"/>
      <c r="P11" s="2145"/>
      <c r="Q11" s="2145"/>
      <c r="R11" s="2145"/>
      <c r="S11" s="2145"/>
      <c r="T11" s="2145"/>
      <c r="U11" s="2145"/>
      <c r="V11" s="2145"/>
      <c r="W11" s="2145"/>
      <c r="X11" s="2145"/>
      <c r="Y11" s="2145"/>
      <c r="Z11" s="2145"/>
      <c r="AA11" s="2145"/>
      <c r="AB11" s="2145"/>
      <c r="AC11" s="2145"/>
    </row>
    <row r="12" spans="1:29" s="869" customFormat="1" ht="17.100000000000001" customHeight="1">
      <c r="A12" s="872" t="s">
        <v>2737</v>
      </c>
      <c r="B12" s="872"/>
      <c r="C12" s="872"/>
      <c r="D12" s="872"/>
      <c r="E12" s="872"/>
      <c r="F12" s="872"/>
      <c r="G12" s="872"/>
      <c r="H12" s="2145" t="str">
        <f>IF('第二面（主）'!K12&lt;&gt;"",'第二面（主）'!K12,"")</f>
        <v/>
      </c>
      <c r="I12" s="2145"/>
      <c r="J12" s="2145"/>
      <c r="K12" s="2145"/>
      <c r="L12" s="2145"/>
      <c r="M12" s="2145"/>
      <c r="N12" s="2145"/>
      <c r="O12" s="2145"/>
      <c r="P12" s="2145"/>
      <c r="Q12" s="2145"/>
      <c r="R12" s="2145"/>
      <c r="S12" s="2145"/>
      <c r="T12" s="2145"/>
      <c r="U12" s="2145"/>
      <c r="V12" s="2145"/>
      <c r="W12" s="2145"/>
      <c r="X12" s="2145"/>
      <c r="Y12" s="2145"/>
      <c r="Z12" s="2145"/>
      <c r="AA12" s="2145"/>
      <c r="AB12" s="2145"/>
      <c r="AC12" s="2145"/>
    </row>
    <row r="13" spans="1:29" s="869" customFormat="1" ht="17.100000000000001" customHeight="1">
      <c r="A13" s="872" t="s">
        <v>2738</v>
      </c>
      <c r="B13" s="872"/>
      <c r="C13" s="872"/>
      <c r="D13" s="872"/>
      <c r="E13" s="872"/>
      <c r="F13" s="872"/>
      <c r="G13" s="872"/>
      <c r="H13" s="2151" t="str">
        <f>IF('第二面（主）'!K13&lt;&gt;"",'第二面（主）'!K13,"")</f>
        <v/>
      </c>
      <c r="I13" s="2151"/>
      <c r="J13" s="2151"/>
      <c r="K13" s="922"/>
      <c r="L13" s="902"/>
      <c r="M13" s="902"/>
      <c r="N13" s="902"/>
      <c r="O13" s="902"/>
      <c r="P13" s="902"/>
      <c r="Q13" s="902"/>
      <c r="R13" s="902"/>
      <c r="S13" s="902"/>
      <c r="T13" s="902"/>
      <c r="U13" s="902"/>
      <c r="V13" s="902"/>
      <c r="W13" s="902"/>
      <c r="X13" s="902"/>
      <c r="Y13" s="902"/>
      <c r="Z13" s="902"/>
      <c r="AA13" s="902"/>
      <c r="AB13" s="902"/>
      <c r="AC13" s="902"/>
    </row>
    <row r="14" spans="1:29" s="869" customFormat="1" ht="17.100000000000001" customHeight="1">
      <c r="A14" s="872" t="s">
        <v>2739</v>
      </c>
      <c r="B14" s="872"/>
      <c r="C14" s="872"/>
      <c r="D14" s="872"/>
      <c r="E14" s="872"/>
      <c r="F14" s="872"/>
      <c r="G14" s="872"/>
      <c r="H14" s="2145" t="str">
        <f>IF('第二面（主）'!K14&lt;&gt;"",'第二面（主）'!K14,"")</f>
        <v/>
      </c>
      <c r="I14" s="2145"/>
      <c r="J14" s="2145"/>
      <c r="K14" s="2145"/>
      <c r="L14" s="2145"/>
      <c r="M14" s="2145"/>
      <c r="N14" s="2145"/>
      <c r="O14" s="2145"/>
      <c r="P14" s="2145"/>
      <c r="Q14" s="2145"/>
      <c r="R14" s="2145"/>
      <c r="S14" s="2145"/>
      <c r="T14" s="2145"/>
      <c r="U14" s="2145"/>
      <c r="V14" s="2145"/>
      <c r="W14" s="2145"/>
      <c r="X14" s="2145"/>
      <c r="Y14" s="2145"/>
      <c r="Z14" s="2145"/>
      <c r="AA14" s="2145"/>
      <c r="AB14" s="2145"/>
      <c r="AC14" s="2145"/>
    </row>
    <row r="15" spans="1:29" s="869" customFormat="1" ht="17.100000000000001" customHeight="1">
      <c r="A15" s="872" t="s">
        <v>2740</v>
      </c>
      <c r="B15" s="872"/>
      <c r="C15" s="872"/>
      <c r="D15" s="872"/>
      <c r="E15" s="872"/>
      <c r="F15" s="872"/>
      <c r="G15" s="872"/>
      <c r="H15" s="2140" t="str">
        <f>IF('第二面（主）'!K15&lt;&gt;"",'第二面（主）'!K15,"")</f>
        <v/>
      </c>
      <c r="I15" s="2140"/>
      <c r="J15" s="2140"/>
      <c r="K15" s="2140"/>
      <c r="L15" s="2140"/>
      <c r="M15" s="2140"/>
      <c r="N15" s="2140"/>
      <c r="O15" s="2140"/>
      <c r="P15" s="2140"/>
      <c r="Q15" s="2140"/>
      <c r="R15" s="2140"/>
      <c r="S15" s="2140"/>
      <c r="T15" s="2140"/>
      <c r="U15" s="2140"/>
      <c r="V15" s="2140"/>
      <c r="W15" s="2140"/>
      <c r="X15" s="2140"/>
      <c r="Y15" s="2140"/>
      <c r="Z15" s="2140"/>
      <c r="AA15" s="2140"/>
      <c r="AB15" s="2140"/>
      <c r="AC15" s="2140"/>
    </row>
    <row r="16" spans="1:29" s="869" customFormat="1" ht="17.100000000000001" customHeight="1">
      <c r="A16" s="872"/>
      <c r="B16" s="872"/>
      <c r="C16" s="872"/>
      <c r="D16" s="872"/>
      <c r="E16" s="872"/>
      <c r="F16" s="872"/>
      <c r="G16" s="872"/>
      <c r="H16" s="923"/>
      <c r="I16" s="923"/>
      <c r="J16" s="923"/>
      <c r="K16" s="923"/>
      <c r="L16" s="923"/>
      <c r="M16" s="923"/>
      <c r="N16" s="923"/>
      <c r="O16" s="923"/>
      <c r="P16" s="923"/>
      <c r="Q16" s="923"/>
      <c r="R16" s="923"/>
      <c r="S16" s="923"/>
      <c r="T16" s="923"/>
      <c r="U16" s="923"/>
      <c r="V16" s="923"/>
      <c r="W16" s="923"/>
      <c r="X16" s="923"/>
      <c r="Y16" s="923"/>
      <c r="Z16" s="923"/>
      <c r="AA16" s="923"/>
      <c r="AB16" s="923"/>
      <c r="AC16" s="923"/>
    </row>
    <row r="17" spans="1:29" s="869" customFormat="1" ht="17.100000000000001" customHeight="1">
      <c r="A17" s="914" t="s">
        <v>3930</v>
      </c>
      <c r="B17" s="914"/>
      <c r="C17" s="914"/>
      <c r="D17" s="914"/>
      <c r="E17" s="914"/>
      <c r="F17" s="914"/>
      <c r="G17" s="914"/>
      <c r="H17" s="924"/>
      <c r="I17" s="924"/>
      <c r="J17" s="924"/>
      <c r="K17" s="924"/>
      <c r="L17" s="924"/>
      <c r="M17" s="924"/>
      <c r="N17" s="924"/>
      <c r="O17" s="924"/>
      <c r="P17" s="924"/>
      <c r="Q17" s="924"/>
      <c r="R17" s="924"/>
      <c r="S17" s="924"/>
      <c r="T17" s="924"/>
      <c r="U17" s="924"/>
      <c r="V17" s="924"/>
      <c r="W17" s="924"/>
      <c r="X17" s="924"/>
      <c r="Y17" s="924"/>
      <c r="Z17" s="924"/>
      <c r="AA17" s="924"/>
      <c r="AB17" s="924"/>
      <c r="AC17" s="924"/>
    </row>
    <row r="18" spans="1:29" s="869" customFormat="1" ht="17.100000000000001" customHeight="1">
      <c r="A18" s="872" t="s">
        <v>2736</v>
      </c>
      <c r="B18" s="872"/>
      <c r="C18" s="872"/>
      <c r="D18" s="872"/>
      <c r="E18" s="872"/>
      <c r="F18" s="872"/>
      <c r="G18" s="872"/>
      <c r="H18" s="2145" t="str">
        <f>IF('第二面（主）'!K18&lt;&gt;"",'第二面（主）'!K18,"")</f>
        <v/>
      </c>
      <c r="I18" s="2145"/>
      <c r="J18" s="2145"/>
      <c r="K18" s="2145"/>
      <c r="L18" s="2145"/>
      <c r="M18" s="2145"/>
      <c r="N18" s="2145"/>
      <c r="O18" s="2145"/>
      <c r="P18" s="2145"/>
      <c r="Q18" s="2145"/>
      <c r="R18" s="2145"/>
      <c r="S18" s="2145"/>
      <c r="T18" s="2145"/>
      <c r="U18" s="2145"/>
      <c r="V18" s="2145"/>
      <c r="W18" s="2145"/>
      <c r="X18" s="2145"/>
      <c r="Y18" s="2145"/>
      <c r="Z18" s="2145"/>
      <c r="AA18" s="2145"/>
      <c r="AB18" s="2145"/>
      <c r="AC18" s="2145"/>
    </row>
    <row r="19" spans="1:29" s="869" customFormat="1" ht="17.100000000000001" customHeight="1">
      <c r="A19" s="872" t="s">
        <v>2737</v>
      </c>
      <c r="B19" s="872"/>
      <c r="C19" s="872"/>
      <c r="D19" s="872"/>
      <c r="E19" s="872"/>
      <c r="F19" s="872"/>
      <c r="G19" s="872"/>
      <c r="H19" s="2145" t="str">
        <f>IF('第二面（主）'!K19&lt;&gt;"",'第二面（主）'!K19,"")</f>
        <v/>
      </c>
      <c r="I19" s="2145"/>
      <c r="J19" s="2145"/>
      <c r="K19" s="2145"/>
      <c r="L19" s="2145"/>
      <c r="M19" s="2145"/>
      <c r="N19" s="2145"/>
      <c r="O19" s="2145"/>
      <c r="P19" s="2145"/>
      <c r="Q19" s="2145"/>
      <c r="R19" s="2145"/>
      <c r="S19" s="2145"/>
      <c r="T19" s="2145"/>
      <c r="U19" s="2145"/>
      <c r="V19" s="2145"/>
      <c r="W19" s="2145"/>
      <c r="X19" s="2145"/>
      <c r="Y19" s="2145"/>
      <c r="Z19" s="2145"/>
      <c r="AA19" s="2145"/>
      <c r="AB19" s="2145"/>
      <c r="AC19" s="2145"/>
    </row>
    <row r="20" spans="1:29" s="869" customFormat="1" ht="17.100000000000001" customHeight="1">
      <c r="A20" s="872" t="s">
        <v>2738</v>
      </c>
      <c r="B20" s="872"/>
      <c r="C20" s="872"/>
      <c r="D20" s="872"/>
      <c r="E20" s="872"/>
      <c r="F20" s="872"/>
      <c r="G20" s="872"/>
      <c r="H20" s="2151" t="str">
        <f>IF('第二面（主）'!K20&lt;&gt;"",'第二面（主）'!K20,"")</f>
        <v/>
      </c>
      <c r="I20" s="2151"/>
      <c r="J20" s="2151"/>
      <c r="K20" s="922"/>
      <c r="L20" s="902"/>
      <c r="M20" s="902"/>
      <c r="N20" s="902"/>
      <c r="O20" s="902"/>
      <c r="P20" s="902"/>
      <c r="Q20" s="902"/>
      <c r="R20" s="902"/>
      <c r="S20" s="902"/>
      <c r="T20" s="902"/>
      <c r="U20" s="902"/>
      <c r="V20" s="902"/>
      <c r="W20" s="902"/>
      <c r="X20" s="902"/>
      <c r="Y20" s="902"/>
      <c r="Z20" s="902"/>
      <c r="AA20" s="902"/>
      <c r="AB20" s="902"/>
      <c r="AC20" s="902"/>
    </row>
    <row r="21" spans="1:29" s="869" customFormat="1" ht="17.100000000000001" customHeight="1">
      <c r="A21" s="872" t="s">
        <v>2739</v>
      </c>
      <c r="B21" s="872"/>
      <c r="C21" s="872"/>
      <c r="D21" s="872"/>
      <c r="E21" s="872"/>
      <c r="F21" s="872"/>
      <c r="G21" s="872"/>
      <c r="H21" s="2145" t="str">
        <f>IF('第二面（主）'!K21&lt;&gt;"",'第二面（主）'!K21,"")</f>
        <v/>
      </c>
      <c r="I21" s="2145"/>
      <c r="J21" s="2145"/>
      <c r="K21" s="2145"/>
      <c r="L21" s="2145"/>
      <c r="M21" s="2145"/>
      <c r="N21" s="2145"/>
      <c r="O21" s="2145"/>
      <c r="P21" s="2145"/>
      <c r="Q21" s="2145"/>
      <c r="R21" s="2145"/>
      <c r="S21" s="2145"/>
      <c r="T21" s="2145"/>
      <c r="U21" s="2145"/>
      <c r="V21" s="2145"/>
      <c r="W21" s="2145"/>
      <c r="X21" s="2145"/>
      <c r="Y21" s="2145"/>
      <c r="Z21" s="2145"/>
      <c r="AA21" s="2145"/>
      <c r="AB21" s="2145"/>
      <c r="AC21" s="2145"/>
    </row>
    <row r="22" spans="1:29" s="869" customFormat="1" ht="17.100000000000001" customHeight="1">
      <c r="A22" s="872" t="s">
        <v>2740</v>
      </c>
      <c r="B22" s="872"/>
      <c r="C22" s="872"/>
      <c r="D22" s="872"/>
      <c r="E22" s="872"/>
      <c r="F22" s="872"/>
      <c r="G22" s="872"/>
      <c r="H22" s="2140" t="str">
        <f>IF('第二面（主）'!K22&lt;&gt;"",'第二面（主）'!K22,"")</f>
        <v/>
      </c>
      <c r="I22" s="2140"/>
      <c r="J22" s="2140"/>
      <c r="K22" s="2140"/>
      <c r="L22" s="2140"/>
      <c r="M22" s="2140"/>
      <c r="N22" s="2140"/>
      <c r="O22" s="2140"/>
      <c r="P22" s="2140"/>
      <c r="Q22" s="2140"/>
      <c r="R22" s="2140"/>
      <c r="S22" s="2140"/>
      <c r="T22" s="2140"/>
      <c r="U22" s="2140"/>
      <c r="V22" s="2140"/>
      <c r="W22" s="2140"/>
      <c r="X22" s="2140"/>
      <c r="Y22" s="2140"/>
      <c r="Z22" s="2140"/>
      <c r="AA22" s="2140"/>
      <c r="AB22" s="2140"/>
      <c r="AC22" s="2140"/>
    </row>
    <row r="23" spans="1:29" s="869" customFormat="1" ht="17.100000000000001" customHeight="1">
      <c r="A23" s="872"/>
      <c r="B23" s="872"/>
      <c r="C23" s="872"/>
      <c r="D23" s="872"/>
      <c r="E23" s="872"/>
      <c r="F23" s="872"/>
      <c r="G23" s="872"/>
      <c r="H23" s="923"/>
      <c r="I23" s="923"/>
      <c r="J23" s="923"/>
      <c r="K23" s="923"/>
      <c r="L23" s="923"/>
      <c r="M23" s="923"/>
      <c r="N23" s="923"/>
      <c r="O23" s="923"/>
      <c r="P23" s="923"/>
      <c r="Q23" s="923"/>
      <c r="R23" s="923"/>
      <c r="S23" s="923"/>
      <c r="T23" s="923"/>
      <c r="U23" s="923"/>
      <c r="V23" s="923"/>
      <c r="W23" s="923"/>
      <c r="X23" s="923"/>
      <c r="Y23" s="923"/>
      <c r="Z23" s="923"/>
      <c r="AA23" s="923"/>
      <c r="AB23" s="923"/>
      <c r="AC23" s="923"/>
    </row>
    <row r="24" spans="1:29" s="869" customFormat="1" ht="17.100000000000001" customHeight="1">
      <c r="A24" s="914" t="s">
        <v>3931</v>
      </c>
      <c r="B24" s="914"/>
      <c r="C24" s="914"/>
      <c r="D24" s="914"/>
      <c r="E24" s="914"/>
      <c r="F24" s="914"/>
      <c r="G24" s="914"/>
      <c r="H24" s="924"/>
      <c r="I24" s="924"/>
      <c r="J24" s="924"/>
      <c r="K24" s="924"/>
      <c r="L24" s="924"/>
      <c r="M24" s="924"/>
      <c r="N24" s="924"/>
      <c r="O24" s="924"/>
      <c r="P24" s="924"/>
      <c r="Q24" s="924"/>
      <c r="R24" s="924"/>
      <c r="S24" s="924"/>
      <c r="T24" s="924"/>
      <c r="U24" s="924"/>
      <c r="V24" s="924"/>
      <c r="W24" s="924"/>
      <c r="X24" s="924"/>
      <c r="Y24" s="924"/>
      <c r="Z24" s="924"/>
      <c r="AA24" s="924"/>
      <c r="AB24" s="924"/>
      <c r="AC24" s="924"/>
    </row>
    <row r="25" spans="1:29" s="869" customFormat="1" ht="17.100000000000001" customHeight="1">
      <c r="A25" s="872" t="s">
        <v>2736</v>
      </c>
      <c r="B25" s="872"/>
      <c r="C25" s="872"/>
      <c r="D25" s="872"/>
      <c r="E25" s="872"/>
      <c r="F25" s="872"/>
      <c r="G25" s="872"/>
      <c r="H25" s="2145" t="str">
        <f>IF('第二面（主）'!K25&lt;&gt;"",'第二面（主）'!K25,"")</f>
        <v/>
      </c>
      <c r="I25" s="2145"/>
      <c r="J25" s="2145"/>
      <c r="K25" s="2145"/>
      <c r="L25" s="2145"/>
      <c r="M25" s="2145"/>
      <c r="N25" s="2145"/>
      <c r="O25" s="2145"/>
      <c r="P25" s="2145"/>
      <c r="Q25" s="2145"/>
      <c r="R25" s="2145"/>
      <c r="S25" s="2145"/>
      <c r="T25" s="2145"/>
      <c r="U25" s="2145"/>
      <c r="V25" s="2145"/>
      <c r="W25" s="2145"/>
      <c r="X25" s="2145"/>
      <c r="Y25" s="2145"/>
      <c r="Z25" s="2145"/>
      <c r="AA25" s="2145"/>
      <c r="AB25" s="2145"/>
      <c r="AC25" s="2145"/>
    </row>
    <row r="26" spans="1:29" s="869" customFormat="1" ht="17.100000000000001" customHeight="1">
      <c r="A26" s="872" t="s">
        <v>2737</v>
      </c>
      <c r="B26" s="872"/>
      <c r="C26" s="872"/>
      <c r="D26" s="872"/>
      <c r="E26" s="872"/>
      <c r="F26" s="872"/>
      <c r="G26" s="872"/>
      <c r="H26" s="2145" t="str">
        <f>IF('第二面（主）'!K26&lt;&gt;"",'第二面（主）'!K26,"")</f>
        <v/>
      </c>
      <c r="I26" s="2145"/>
      <c r="J26" s="2145"/>
      <c r="K26" s="2145"/>
      <c r="L26" s="2145"/>
      <c r="M26" s="2145"/>
      <c r="N26" s="2145"/>
      <c r="O26" s="2145"/>
      <c r="P26" s="2145"/>
      <c r="Q26" s="2145"/>
      <c r="R26" s="2145"/>
      <c r="S26" s="2145"/>
      <c r="T26" s="2145"/>
      <c r="U26" s="2145"/>
      <c r="V26" s="2145"/>
      <c r="W26" s="2145"/>
      <c r="X26" s="2145"/>
      <c r="Y26" s="2145"/>
      <c r="Z26" s="2145"/>
      <c r="AA26" s="2145"/>
      <c r="AB26" s="2145"/>
      <c r="AC26" s="2145"/>
    </row>
    <row r="27" spans="1:29" s="869" customFormat="1" ht="17.100000000000001" customHeight="1">
      <c r="A27" s="872" t="s">
        <v>2738</v>
      </c>
      <c r="B27" s="872"/>
      <c r="C27" s="872"/>
      <c r="D27" s="872"/>
      <c r="E27" s="872"/>
      <c r="F27" s="872"/>
      <c r="G27" s="872"/>
      <c r="H27" s="2151" t="str">
        <f>IF('第二面（主）'!K27&lt;&gt;"",'第二面（主）'!K27,"")</f>
        <v/>
      </c>
      <c r="I27" s="2151"/>
      <c r="J27" s="2151"/>
      <c r="K27" s="922"/>
      <c r="L27" s="902"/>
      <c r="M27" s="902"/>
      <c r="N27" s="902"/>
      <c r="O27" s="902"/>
      <c r="P27" s="902"/>
      <c r="Q27" s="902"/>
      <c r="R27" s="902"/>
      <c r="S27" s="902"/>
      <c r="T27" s="902"/>
      <c r="U27" s="902"/>
      <c r="V27" s="902"/>
      <c r="W27" s="902"/>
      <c r="X27" s="902"/>
      <c r="Y27" s="902"/>
      <c r="Z27" s="902"/>
      <c r="AA27" s="902"/>
      <c r="AB27" s="902"/>
      <c r="AC27" s="902"/>
    </row>
    <row r="28" spans="1:29" s="869" customFormat="1" ht="17.100000000000001" customHeight="1">
      <c r="A28" s="872" t="s">
        <v>2739</v>
      </c>
      <c r="B28" s="872"/>
      <c r="C28" s="872"/>
      <c r="D28" s="872"/>
      <c r="E28" s="872"/>
      <c r="F28" s="872"/>
      <c r="G28" s="872"/>
      <c r="H28" s="2145" t="str">
        <f>IF('第二面（主）'!K28&lt;&gt;"",'第二面（主）'!K28,"")</f>
        <v/>
      </c>
      <c r="I28" s="2145"/>
      <c r="J28" s="2145"/>
      <c r="K28" s="2145"/>
      <c r="L28" s="2145"/>
      <c r="M28" s="2145"/>
      <c r="N28" s="2145"/>
      <c r="O28" s="2145"/>
      <c r="P28" s="2145"/>
      <c r="Q28" s="2145"/>
      <c r="R28" s="2145"/>
      <c r="S28" s="2145"/>
      <c r="T28" s="2145"/>
      <c r="U28" s="2145"/>
      <c r="V28" s="2145"/>
      <c r="W28" s="2145"/>
      <c r="X28" s="2145"/>
      <c r="Y28" s="2145"/>
      <c r="Z28" s="2145"/>
      <c r="AA28" s="2145"/>
      <c r="AB28" s="2145"/>
      <c r="AC28" s="2145"/>
    </row>
    <row r="29" spans="1:29" s="869" customFormat="1" ht="17.100000000000001" customHeight="1">
      <c r="A29" s="872" t="s">
        <v>2740</v>
      </c>
      <c r="B29" s="872"/>
      <c r="C29" s="872"/>
      <c r="D29" s="872"/>
      <c r="E29" s="872"/>
      <c r="F29" s="872"/>
      <c r="G29" s="872"/>
      <c r="H29" s="2140" t="str">
        <f>IF('第二面（主）'!K29&lt;&gt;"",'第二面（主）'!K29,"")</f>
        <v/>
      </c>
      <c r="I29" s="2140"/>
      <c r="J29" s="2140"/>
      <c r="K29" s="2140"/>
      <c r="L29" s="2140"/>
      <c r="M29" s="2140"/>
      <c r="N29" s="2140"/>
      <c r="O29" s="2140"/>
      <c r="P29" s="2140"/>
      <c r="Q29" s="2140"/>
      <c r="R29" s="2140"/>
      <c r="S29" s="2140"/>
      <c r="T29" s="2140"/>
      <c r="U29" s="2140"/>
      <c r="V29" s="2140"/>
      <c r="W29" s="2140"/>
      <c r="X29" s="2140"/>
      <c r="Y29" s="2140"/>
      <c r="Z29" s="2140"/>
      <c r="AA29" s="2140"/>
      <c r="AB29" s="2140"/>
      <c r="AC29" s="2140"/>
    </row>
    <row r="30" spans="1:29" s="869" customFormat="1" ht="17.100000000000001" customHeight="1">
      <c r="A30" s="872"/>
      <c r="B30" s="872"/>
      <c r="C30" s="872"/>
      <c r="D30" s="872"/>
      <c r="E30" s="872"/>
      <c r="F30" s="872"/>
      <c r="G30" s="872"/>
      <c r="H30" s="898"/>
      <c r="I30" s="898"/>
      <c r="J30" s="898"/>
      <c r="K30" s="898"/>
      <c r="L30" s="898"/>
      <c r="M30" s="898"/>
      <c r="N30" s="898"/>
      <c r="O30" s="898"/>
      <c r="P30" s="898"/>
      <c r="Q30" s="898"/>
      <c r="R30" s="898"/>
      <c r="S30" s="898"/>
      <c r="T30" s="898"/>
      <c r="U30" s="898"/>
      <c r="V30" s="898"/>
      <c r="W30" s="898"/>
      <c r="X30" s="898"/>
      <c r="Y30" s="898"/>
      <c r="Z30" s="898"/>
      <c r="AA30" s="898"/>
      <c r="AB30" s="898"/>
      <c r="AC30" s="898"/>
    </row>
    <row r="31" spans="1:29" s="869" customFormat="1" ht="17.100000000000001" customHeight="1">
      <c r="A31" s="914" t="s">
        <v>3932</v>
      </c>
      <c r="B31" s="914"/>
      <c r="C31" s="914"/>
      <c r="D31" s="914"/>
      <c r="E31" s="914"/>
      <c r="F31" s="914"/>
      <c r="G31" s="914"/>
      <c r="H31" s="921"/>
      <c r="I31" s="921"/>
      <c r="J31" s="921"/>
      <c r="K31" s="921"/>
      <c r="L31" s="921"/>
      <c r="M31" s="921"/>
      <c r="N31" s="921"/>
      <c r="O31" s="921"/>
      <c r="P31" s="921"/>
      <c r="Q31" s="921"/>
      <c r="R31" s="921"/>
      <c r="S31" s="921"/>
      <c r="T31" s="921"/>
      <c r="U31" s="921"/>
      <c r="V31" s="921"/>
      <c r="W31" s="921"/>
      <c r="X31" s="921"/>
      <c r="Y31" s="921"/>
      <c r="Z31" s="921"/>
      <c r="AA31" s="921"/>
      <c r="AB31" s="921"/>
      <c r="AC31" s="921"/>
    </row>
    <row r="32" spans="1:29" s="869" customFormat="1" ht="17.100000000000001" customHeight="1">
      <c r="A32" s="872" t="s">
        <v>2736</v>
      </c>
      <c r="B32" s="872"/>
      <c r="C32" s="872"/>
      <c r="D32" s="872"/>
      <c r="E32" s="872"/>
      <c r="F32" s="872"/>
      <c r="G32" s="872"/>
      <c r="H32" s="2145" t="str">
        <f>IF('第二面（主）'!K32&lt;&gt;"",'第二面（主）'!K32,"")</f>
        <v/>
      </c>
      <c r="I32" s="2145"/>
      <c r="J32" s="2145"/>
      <c r="K32" s="2145"/>
      <c r="L32" s="2145"/>
      <c r="M32" s="2145"/>
      <c r="N32" s="2145"/>
      <c r="O32" s="2145"/>
      <c r="P32" s="2145"/>
      <c r="Q32" s="2145"/>
      <c r="R32" s="2145"/>
      <c r="S32" s="2145"/>
      <c r="T32" s="2145"/>
      <c r="U32" s="2145"/>
      <c r="V32" s="2145"/>
      <c r="W32" s="2145"/>
      <c r="X32" s="2145"/>
      <c r="Y32" s="2145"/>
      <c r="Z32" s="2145"/>
      <c r="AA32" s="2145"/>
      <c r="AB32" s="2145"/>
      <c r="AC32" s="2145"/>
    </row>
    <row r="33" spans="1:29" s="869" customFormat="1" ht="17.100000000000001" customHeight="1">
      <c r="A33" s="872" t="s">
        <v>2737</v>
      </c>
      <c r="B33" s="872"/>
      <c r="C33" s="872"/>
      <c r="D33" s="872"/>
      <c r="E33" s="872"/>
      <c r="F33" s="872"/>
      <c r="G33" s="872"/>
      <c r="H33" s="2145" t="str">
        <f>IF('第二面（主）'!K33&lt;&gt;"",'第二面（主）'!K33,"")</f>
        <v/>
      </c>
      <c r="I33" s="2145"/>
      <c r="J33" s="2145"/>
      <c r="K33" s="2145"/>
      <c r="L33" s="2145"/>
      <c r="M33" s="2145"/>
      <c r="N33" s="2145"/>
      <c r="O33" s="2145"/>
      <c r="P33" s="2145"/>
      <c r="Q33" s="2145"/>
      <c r="R33" s="2145"/>
      <c r="S33" s="2145"/>
      <c r="T33" s="2145"/>
      <c r="U33" s="2145"/>
      <c r="V33" s="2145"/>
      <c r="W33" s="2145"/>
      <c r="X33" s="2145"/>
      <c r="Y33" s="2145"/>
      <c r="Z33" s="2145"/>
      <c r="AA33" s="2145"/>
      <c r="AB33" s="2145"/>
      <c r="AC33" s="2145"/>
    </row>
    <row r="34" spans="1:29" s="869" customFormat="1" ht="17.100000000000001" customHeight="1">
      <c r="A34" s="872" t="s">
        <v>2738</v>
      </c>
      <c r="B34" s="872"/>
      <c r="C34" s="872"/>
      <c r="D34" s="872"/>
      <c r="E34" s="872"/>
      <c r="F34" s="872"/>
      <c r="G34" s="872"/>
      <c r="H34" s="2151" t="str">
        <f>IF('第二面（主）'!K34&lt;&gt;"",'第二面（主）'!K34,"")</f>
        <v/>
      </c>
      <c r="I34" s="2151"/>
      <c r="J34" s="2151"/>
      <c r="K34" s="922"/>
      <c r="L34" s="902"/>
      <c r="M34" s="902"/>
      <c r="N34" s="902"/>
      <c r="O34" s="902"/>
      <c r="P34" s="902"/>
      <c r="Q34" s="902"/>
      <c r="R34" s="902"/>
      <c r="S34" s="902"/>
      <c r="T34" s="902"/>
      <c r="U34" s="902"/>
      <c r="V34" s="902"/>
      <c r="W34" s="902"/>
      <c r="X34" s="902"/>
      <c r="Y34" s="902"/>
      <c r="Z34" s="902"/>
      <c r="AA34" s="902"/>
      <c r="AB34" s="902"/>
      <c r="AC34" s="902"/>
    </row>
    <row r="35" spans="1:29" s="869" customFormat="1" ht="17.100000000000001" customHeight="1">
      <c r="A35" s="872" t="s">
        <v>2739</v>
      </c>
      <c r="B35" s="872"/>
      <c r="C35" s="872"/>
      <c r="D35" s="872"/>
      <c r="E35" s="872"/>
      <c r="F35" s="872"/>
      <c r="G35" s="872"/>
      <c r="H35" s="2145" t="str">
        <f>IF('第二面（主）'!K35&lt;&gt;"",'第二面（主）'!K35,"")</f>
        <v/>
      </c>
      <c r="I35" s="2145"/>
      <c r="J35" s="2145"/>
      <c r="K35" s="2145"/>
      <c r="L35" s="2145"/>
      <c r="M35" s="2145"/>
      <c r="N35" s="2145"/>
      <c r="O35" s="2145"/>
      <c r="P35" s="2145"/>
      <c r="Q35" s="2145"/>
      <c r="R35" s="2145"/>
      <c r="S35" s="2145"/>
      <c r="T35" s="2145"/>
      <c r="U35" s="2145"/>
      <c r="V35" s="2145"/>
      <c r="W35" s="2145"/>
      <c r="X35" s="2145"/>
      <c r="Y35" s="2145"/>
      <c r="Z35" s="2145"/>
      <c r="AA35" s="2145"/>
      <c r="AB35" s="2145"/>
      <c r="AC35" s="2145"/>
    </row>
    <row r="36" spans="1:29" s="869" customFormat="1" ht="17.100000000000001" customHeight="1">
      <c r="A36" s="872" t="s">
        <v>2740</v>
      </c>
      <c r="B36" s="872"/>
      <c r="C36" s="872"/>
      <c r="D36" s="872"/>
      <c r="E36" s="872"/>
      <c r="F36" s="872"/>
      <c r="G36" s="872"/>
      <c r="H36" s="2140" t="str">
        <f>IF('第二面（主）'!K36&lt;&gt;"",'第二面（主）'!K36,"")</f>
        <v/>
      </c>
      <c r="I36" s="2140"/>
      <c r="J36" s="2140"/>
      <c r="K36" s="2140"/>
      <c r="L36" s="2140"/>
      <c r="M36" s="2140"/>
      <c r="N36" s="2140"/>
      <c r="O36" s="2140"/>
      <c r="P36" s="2140"/>
      <c r="Q36" s="2140"/>
      <c r="R36" s="2140"/>
      <c r="S36" s="2140"/>
      <c r="T36" s="2140"/>
      <c r="U36" s="2140"/>
      <c r="V36" s="2140"/>
      <c r="W36" s="2140"/>
      <c r="X36" s="2140"/>
      <c r="Y36" s="2140"/>
      <c r="Z36" s="2140"/>
      <c r="AA36" s="2140"/>
      <c r="AB36" s="2140"/>
      <c r="AC36" s="2140"/>
    </row>
    <row r="37" spans="1:29" s="869" customFormat="1" ht="17.100000000000001" customHeight="1">
      <c r="A37" s="872"/>
      <c r="B37" s="872"/>
      <c r="C37" s="872"/>
      <c r="D37" s="872"/>
      <c r="E37" s="872"/>
      <c r="F37" s="872"/>
      <c r="G37" s="872"/>
      <c r="H37" s="923"/>
      <c r="I37" s="923"/>
      <c r="J37" s="923"/>
      <c r="K37" s="923"/>
      <c r="L37" s="923"/>
      <c r="M37" s="923"/>
      <c r="N37" s="923"/>
      <c r="O37" s="923"/>
      <c r="P37" s="923"/>
      <c r="Q37" s="923"/>
      <c r="R37" s="923"/>
      <c r="S37" s="923"/>
      <c r="T37" s="923"/>
      <c r="U37" s="923"/>
      <c r="V37" s="923"/>
      <c r="W37" s="923"/>
      <c r="X37" s="923"/>
      <c r="Y37" s="923"/>
      <c r="Z37" s="923"/>
      <c r="AA37" s="923"/>
      <c r="AB37" s="923"/>
      <c r="AC37" s="923"/>
    </row>
    <row r="38" spans="1:29" s="869" customFormat="1" ht="17.100000000000001" customHeight="1">
      <c r="A38" s="914" t="s">
        <v>3933</v>
      </c>
      <c r="B38" s="914"/>
      <c r="C38" s="914"/>
      <c r="D38" s="914"/>
      <c r="E38" s="914"/>
      <c r="F38" s="914"/>
      <c r="G38" s="914"/>
      <c r="H38" s="924"/>
      <c r="I38" s="924"/>
      <c r="J38" s="924"/>
      <c r="K38" s="924"/>
      <c r="L38" s="924"/>
      <c r="M38" s="924"/>
      <c r="N38" s="924"/>
      <c r="O38" s="924"/>
      <c r="P38" s="924"/>
      <c r="Q38" s="924"/>
      <c r="R38" s="924"/>
      <c r="S38" s="924"/>
      <c r="T38" s="924"/>
      <c r="U38" s="924"/>
      <c r="V38" s="924"/>
      <c r="W38" s="924"/>
      <c r="X38" s="924"/>
      <c r="Y38" s="924"/>
      <c r="Z38" s="924"/>
      <c r="AA38" s="924"/>
      <c r="AB38" s="924"/>
      <c r="AC38" s="924"/>
    </row>
    <row r="39" spans="1:29" s="869" customFormat="1" ht="17.100000000000001" customHeight="1">
      <c r="A39" s="872" t="s">
        <v>2736</v>
      </c>
      <c r="B39" s="872"/>
      <c r="C39" s="872"/>
      <c r="D39" s="872"/>
      <c r="E39" s="872"/>
      <c r="F39" s="872"/>
      <c r="G39" s="872"/>
      <c r="H39" s="2145" t="str">
        <f>IF('第二面（主）'!K39&lt;&gt;"",'第二面（主）'!K39,"")</f>
        <v/>
      </c>
      <c r="I39" s="2145"/>
      <c r="J39" s="2145"/>
      <c r="K39" s="2145"/>
      <c r="L39" s="2145"/>
      <c r="M39" s="2145"/>
      <c r="N39" s="2145"/>
      <c r="O39" s="2145"/>
      <c r="P39" s="2145"/>
      <c r="Q39" s="2145"/>
      <c r="R39" s="2145"/>
      <c r="S39" s="2145"/>
      <c r="T39" s="2145"/>
      <c r="U39" s="2145"/>
      <c r="V39" s="2145"/>
      <c r="W39" s="2145"/>
      <c r="X39" s="2145"/>
      <c r="Y39" s="2145"/>
      <c r="Z39" s="2145"/>
      <c r="AA39" s="2145"/>
      <c r="AB39" s="2145"/>
      <c r="AC39" s="2145"/>
    </row>
    <row r="40" spans="1:29" s="869" customFormat="1" ht="17.100000000000001" customHeight="1">
      <c r="A40" s="872" t="s">
        <v>2737</v>
      </c>
      <c r="B40" s="872"/>
      <c r="C40" s="872"/>
      <c r="D40" s="872"/>
      <c r="E40" s="872"/>
      <c r="F40" s="872"/>
      <c r="G40" s="872"/>
      <c r="H40" s="2145" t="str">
        <f>IF('第二面（主）'!K40&lt;&gt;"",'第二面（主）'!K40,"")</f>
        <v/>
      </c>
      <c r="I40" s="2145"/>
      <c r="J40" s="2145"/>
      <c r="K40" s="2145"/>
      <c r="L40" s="2145"/>
      <c r="M40" s="2145"/>
      <c r="N40" s="2145"/>
      <c r="O40" s="2145"/>
      <c r="P40" s="2145"/>
      <c r="Q40" s="2145"/>
      <c r="R40" s="2145"/>
      <c r="S40" s="2145"/>
      <c r="T40" s="2145"/>
      <c r="U40" s="2145"/>
      <c r="V40" s="2145"/>
      <c r="W40" s="2145"/>
      <c r="X40" s="2145"/>
      <c r="Y40" s="2145"/>
      <c r="Z40" s="2145"/>
      <c r="AA40" s="2145"/>
      <c r="AB40" s="2145"/>
      <c r="AC40" s="2145"/>
    </row>
    <row r="41" spans="1:29" s="869" customFormat="1" ht="17.100000000000001" customHeight="1">
      <c r="A41" s="872" t="s">
        <v>2738</v>
      </c>
      <c r="B41" s="872"/>
      <c r="C41" s="872"/>
      <c r="D41" s="872"/>
      <c r="E41" s="872"/>
      <c r="F41" s="872"/>
      <c r="G41" s="872"/>
      <c r="H41" s="2151" t="str">
        <f>IF('第二面（主）'!K41&lt;&gt;"",'第二面（主）'!K41,"")</f>
        <v/>
      </c>
      <c r="I41" s="2151"/>
      <c r="J41" s="2151"/>
      <c r="K41" s="922"/>
      <c r="L41" s="902"/>
      <c r="M41" s="902"/>
      <c r="N41" s="902"/>
      <c r="O41" s="902"/>
      <c r="P41" s="902"/>
      <c r="Q41" s="902"/>
      <c r="R41" s="902"/>
      <c r="S41" s="902"/>
      <c r="T41" s="902"/>
      <c r="U41" s="902"/>
      <c r="V41" s="902"/>
      <c r="W41" s="902"/>
      <c r="X41" s="902"/>
      <c r="Y41" s="902"/>
      <c r="Z41" s="902"/>
      <c r="AA41" s="902"/>
      <c r="AB41" s="902"/>
      <c r="AC41" s="902"/>
    </row>
    <row r="42" spans="1:29" s="869" customFormat="1" ht="17.100000000000001" customHeight="1">
      <c r="A42" s="872" t="s">
        <v>2739</v>
      </c>
      <c r="B42" s="872"/>
      <c r="C42" s="872"/>
      <c r="D42" s="872"/>
      <c r="E42" s="872"/>
      <c r="F42" s="872"/>
      <c r="G42" s="872"/>
      <c r="H42" s="2145" t="str">
        <f>IF('第二面（主）'!K42&lt;&gt;"",'第二面（主）'!K42,"")</f>
        <v/>
      </c>
      <c r="I42" s="2145"/>
      <c r="J42" s="2145"/>
      <c r="K42" s="2145"/>
      <c r="L42" s="2145"/>
      <c r="M42" s="2145"/>
      <c r="N42" s="2145"/>
      <c r="O42" s="2145"/>
      <c r="P42" s="2145"/>
      <c r="Q42" s="2145"/>
      <c r="R42" s="2145"/>
      <c r="S42" s="2145"/>
      <c r="T42" s="2145"/>
      <c r="U42" s="2145"/>
      <c r="V42" s="2145"/>
      <c r="W42" s="2145"/>
      <c r="X42" s="2145"/>
      <c r="Y42" s="2145"/>
      <c r="Z42" s="2145"/>
      <c r="AA42" s="2145"/>
      <c r="AB42" s="2145"/>
      <c r="AC42" s="2145"/>
    </row>
    <row r="43" spans="1:29" s="869" customFormat="1" ht="17.100000000000001" customHeight="1">
      <c r="A43" s="872" t="s">
        <v>2740</v>
      </c>
      <c r="B43" s="872"/>
      <c r="C43" s="872"/>
      <c r="D43" s="872"/>
      <c r="E43" s="872"/>
      <c r="F43" s="872"/>
      <c r="G43" s="872"/>
      <c r="H43" s="2140" t="str">
        <f>IF('第二面（主）'!K43&lt;&gt;"",'第二面（主）'!K43,"")</f>
        <v/>
      </c>
      <c r="I43" s="2140"/>
      <c r="J43" s="2140"/>
      <c r="K43" s="2140"/>
      <c r="L43" s="2140"/>
      <c r="M43" s="2140"/>
      <c r="N43" s="2140"/>
      <c r="O43" s="2140"/>
      <c r="P43" s="2140"/>
      <c r="Q43" s="2140"/>
      <c r="R43" s="2140"/>
      <c r="S43" s="2140"/>
      <c r="T43" s="2140"/>
      <c r="U43" s="2140"/>
      <c r="V43" s="2140"/>
      <c r="W43" s="2140"/>
      <c r="X43" s="2140"/>
      <c r="Y43" s="2140"/>
      <c r="Z43" s="2140"/>
      <c r="AA43" s="2140"/>
      <c r="AB43" s="2140"/>
      <c r="AC43" s="2140"/>
    </row>
    <row r="44" spans="1:29" s="869" customFormat="1" ht="17.100000000000001" customHeight="1">
      <c r="A44" s="915"/>
      <c r="B44" s="915"/>
      <c r="C44" s="915"/>
      <c r="D44" s="915"/>
      <c r="E44" s="915"/>
      <c r="F44" s="915"/>
      <c r="G44" s="915"/>
      <c r="H44" s="925"/>
      <c r="I44" s="925"/>
      <c r="J44" s="925"/>
      <c r="K44" s="925"/>
      <c r="L44" s="925"/>
      <c r="M44" s="925"/>
      <c r="N44" s="925"/>
      <c r="O44" s="925"/>
      <c r="P44" s="925"/>
      <c r="Q44" s="925"/>
      <c r="R44" s="925"/>
      <c r="S44" s="925"/>
      <c r="T44" s="925"/>
      <c r="U44" s="925"/>
      <c r="V44" s="925"/>
      <c r="W44" s="925"/>
      <c r="X44" s="925"/>
      <c r="Y44" s="925"/>
      <c r="Z44" s="925"/>
      <c r="AA44" s="925"/>
      <c r="AB44" s="925"/>
      <c r="AC44" s="925"/>
    </row>
  </sheetData>
  <mergeCells count="32">
    <mergeCell ref="H15:AC15"/>
    <mergeCell ref="A1:AC1"/>
    <mergeCell ref="A2:AC2"/>
    <mergeCell ref="H4:AC4"/>
    <mergeCell ref="H5:AC5"/>
    <mergeCell ref="H6:J6"/>
    <mergeCell ref="H7:AC7"/>
    <mergeCell ref="H8:AC8"/>
    <mergeCell ref="H11:AC11"/>
    <mergeCell ref="H12:AC12"/>
    <mergeCell ref="H13:J13"/>
    <mergeCell ref="H14:AC14"/>
    <mergeCell ref="H33:AC33"/>
    <mergeCell ref="H18:AC18"/>
    <mergeCell ref="H19:AC19"/>
    <mergeCell ref="H20:J20"/>
    <mergeCell ref="H21:AC21"/>
    <mergeCell ref="H22:AC22"/>
    <mergeCell ref="H25:AC25"/>
    <mergeCell ref="H26:AC26"/>
    <mergeCell ref="H27:J27"/>
    <mergeCell ref="H28:AC28"/>
    <mergeCell ref="H29:AC29"/>
    <mergeCell ref="H32:AC32"/>
    <mergeCell ref="H42:AC42"/>
    <mergeCell ref="H43:AC43"/>
    <mergeCell ref="H34:J34"/>
    <mergeCell ref="H35:AC35"/>
    <mergeCell ref="H36:AC36"/>
    <mergeCell ref="H39:AC39"/>
    <mergeCell ref="H40:AC40"/>
    <mergeCell ref="H41:J41"/>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2566</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2567</v>
      </c>
      <c r="B2" s="320"/>
      <c r="C2" s="320"/>
      <c r="D2" s="320"/>
      <c r="E2" s="320"/>
      <c r="F2" s="321"/>
      <c r="G2" s="321"/>
      <c r="H2" s="321"/>
      <c r="I2" s="321"/>
      <c r="J2" s="321"/>
      <c r="K2" s="321" t="s">
        <v>2568</v>
      </c>
      <c r="L2" s="1225"/>
      <c r="M2" s="1225"/>
      <c r="N2" s="1225"/>
      <c r="O2" s="1225"/>
      <c r="P2" s="1221" t="s">
        <v>2569</v>
      </c>
      <c r="Q2" s="1221"/>
      <c r="R2" s="1221"/>
      <c r="S2" s="1225"/>
      <c r="T2" s="1225"/>
      <c r="U2" s="1225"/>
      <c r="V2" s="1225"/>
      <c r="W2" s="1221" t="s">
        <v>2570</v>
      </c>
      <c r="X2" s="1221"/>
      <c r="Y2" s="1221"/>
      <c r="Z2" s="1222"/>
      <c r="AA2" s="1222"/>
      <c r="AB2" s="1222"/>
      <c r="AC2" s="1222"/>
      <c r="AD2" s="1222"/>
      <c r="AE2" s="1222"/>
      <c r="AF2" s="323" t="s">
        <v>17</v>
      </c>
      <c r="AG2" s="317"/>
    </row>
    <row r="3" spans="1:33" s="318" customFormat="1" ht="15.75" customHeight="1">
      <c r="A3" s="319" t="s">
        <v>2571</v>
      </c>
      <c r="B3" s="320"/>
      <c r="C3" s="320"/>
      <c r="D3" s="320"/>
      <c r="E3" s="320"/>
      <c r="F3" s="324"/>
      <c r="G3" s="324"/>
      <c r="H3" s="324"/>
      <c r="I3" s="324"/>
      <c r="J3" s="324"/>
      <c r="K3" s="1218"/>
      <c r="L3" s="1218"/>
      <c r="M3" s="1218"/>
      <c r="N3" s="1218"/>
      <c r="O3" s="1218"/>
      <c r="P3" s="1218"/>
      <c r="Q3" s="1218"/>
      <c r="R3" s="1218"/>
      <c r="S3" s="1218"/>
      <c r="T3" s="1218"/>
      <c r="U3" s="1218"/>
      <c r="V3" s="1218"/>
      <c r="W3" s="1218"/>
      <c r="X3" s="1218"/>
      <c r="Y3" s="1218"/>
      <c r="Z3" s="1218"/>
      <c r="AA3" s="1218"/>
      <c r="AB3" s="1218"/>
      <c r="AC3" s="1218"/>
      <c r="AD3" s="1218"/>
      <c r="AE3" s="1218"/>
      <c r="AF3" s="1219"/>
      <c r="AG3" s="317"/>
    </row>
    <row r="4" spans="1:33" s="318" customFormat="1" ht="15.75" customHeight="1">
      <c r="A4" s="319" t="s">
        <v>2572</v>
      </c>
      <c r="B4" s="320"/>
      <c r="C4" s="320"/>
      <c r="D4" s="320"/>
      <c r="E4" s="320"/>
      <c r="F4" s="320"/>
      <c r="G4" s="320"/>
      <c r="H4" s="320"/>
      <c r="I4" s="320"/>
      <c r="J4" s="320"/>
      <c r="K4" s="321" t="s">
        <v>2568</v>
      </c>
      <c r="L4" s="1220"/>
      <c r="M4" s="1220"/>
      <c r="N4" s="1220"/>
      <c r="O4" s="1221" t="s">
        <v>2573</v>
      </c>
      <c r="P4" s="1221"/>
      <c r="Q4" s="1221"/>
      <c r="R4" s="1221"/>
      <c r="S4" s="1221"/>
      <c r="T4" s="1220"/>
      <c r="U4" s="1220"/>
      <c r="V4" s="1220"/>
      <c r="W4" s="1221" t="s">
        <v>2574</v>
      </c>
      <c r="X4" s="1221"/>
      <c r="Y4" s="1221"/>
      <c r="Z4" s="1221"/>
      <c r="AA4" s="1222"/>
      <c r="AB4" s="1222"/>
      <c r="AC4" s="1222"/>
      <c r="AD4" s="1222"/>
      <c r="AE4" s="1222"/>
      <c r="AF4" s="323" t="s">
        <v>17</v>
      </c>
      <c r="AG4" s="317"/>
    </row>
    <row r="5" spans="1:33" s="318" customFormat="1" ht="15.75" customHeight="1">
      <c r="A5" s="319"/>
      <c r="B5" s="320"/>
      <c r="C5" s="320"/>
      <c r="D5" s="320"/>
      <c r="E5" s="320"/>
      <c r="F5" s="320"/>
      <c r="G5" s="320"/>
      <c r="H5" s="320"/>
      <c r="I5" s="320"/>
      <c r="J5" s="320"/>
      <c r="K5" s="1209"/>
      <c r="L5" s="1209"/>
      <c r="M5" s="1209"/>
      <c r="N5" s="1209"/>
      <c r="O5" s="1209"/>
      <c r="P5" s="1209"/>
      <c r="Q5" s="1209"/>
      <c r="R5" s="1209"/>
      <c r="S5" s="1209"/>
      <c r="T5" s="1209"/>
      <c r="U5" s="1209"/>
      <c r="V5" s="1209"/>
      <c r="W5" s="1209"/>
      <c r="X5" s="1209"/>
      <c r="Y5" s="1209"/>
      <c r="Z5" s="1209"/>
      <c r="AA5" s="1209"/>
      <c r="AB5" s="1209"/>
      <c r="AC5" s="1209"/>
      <c r="AD5" s="1209"/>
      <c r="AE5" s="1209"/>
      <c r="AF5" s="1210"/>
      <c r="AG5" s="317"/>
    </row>
    <row r="6" spans="1:33" s="318" customFormat="1" ht="15.75" customHeight="1">
      <c r="A6" s="319" t="s">
        <v>2575</v>
      </c>
      <c r="B6" s="320"/>
      <c r="C6" s="320"/>
      <c r="D6" s="320"/>
      <c r="E6" s="320"/>
      <c r="F6" s="320"/>
      <c r="G6" s="320"/>
      <c r="H6" s="320"/>
      <c r="I6" s="320"/>
      <c r="J6" s="320"/>
      <c r="K6" s="1211"/>
      <c r="L6" s="1211"/>
      <c r="M6" s="1211"/>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2576</v>
      </c>
      <c r="B7" s="320"/>
      <c r="C7" s="320"/>
      <c r="D7" s="320"/>
      <c r="E7" s="320"/>
      <c r="F7" s="320"/>
      <c r="G7" s="320"/>
      <c r="H7" s="320"/>
      <c r="I7" s="320"/>
      <c r="J7" s="320"/>
      <c r="K7" s="1212"/>
      <c r="L7" s="1212"/>
      <c r="M7" s="1212"/>
      <c r="N7" s="1212"/>
      <c r="O7" s="1212"/>
      <c r="P7" s="1212"/>
      <c r="Q7" s="1212"/>
      <c r="R7" s="1212"/>
      <c r="S7" s="1212"/>
      <c r="T7" s="1212"/>
      <c r="U7" s="1212"/>
      <c r="V7" s="1212"/>
      <c r="W7" s="1212"/>
      <c r="X7" s="1212"/>
      <c r="Y7" s="1212"/>
      <c r="Z7" s="1212"/>
      <c r="AA7" s="1212"/>
      <c r="AB7" s="1212"/>
      <c r="AC7" s="1212"/>
      <c r="AD7" s="1212"/>
      <c r="AE7" s="1212"/>
      <c r="AF7" s="1213"/>
      <c r="AG7" s="317"/>
    </row>
    <row r="8" spans="1:33" s="318" customFormat="1" ht="15.75" customHeight="1">
      <c r="A8" s="319" t="s">
        <v>2577</v>
      </c>
      <c r="B8" s="320"/>
      <c r="C8" s="320"/>
      <c r="D8" s="320"/>
      <c r="E8" s="320"/>
      <c r="F8" s="320"/>
      <c r="G8" s="320"/>
      <c r="H8" s="320"/>
      <c r="I8" s="320"/>
      <c r="J8" s="320"/>
      <c r="K8" s="1214"/>
      <c r="L8" s="1214"/>
      <c r="M8" s="1214"/>
      <c r="N8" s="1214"/>
      <c r="O8" s="1214"/>
      <c r="P8" s="1214"/>
      <c r="Q8" s="1214"/>
      <c r="R8" s="1214"/>
      <c r="S8" s="1214"/>
      <c r="T8" s="1214"/>
      <c r="U8" s="1214"/>
      <c r="V8" s="1214"/>
      <c r="W8" s="1214"/>
      <c r="X8" s="1214"/>
      <c r="Y8" s="1214"/>
      <c r="Z8" s="1214"/>
      <c r="AA8" s="1214"/>
      <c r="AB8" s="1214"/>
      <c r="AC8" s="1214"/>
      <c r="AD8" s="1214"/>
      <c r="AE8" s="1214"/>
      <c r="AF8" s="1215"/>
      <c r="AG8" s="317"/>
    </row>
    <row r="9" spans="1:33" s="318" customFormat="1" ht="15.75" customHeight="1">
      <c r="A9" s="319" t="s">
        <v>2578</v>
      </c>
      <c r="B9" s="320"/>
      <c r="C9" s="320"/>
      <c r="D9" s="320"/>
      <c r="E9" s="320"/>
      <c r="F9" s="320"/>
      <c r="G9" s="320"/>
      <c r="H9" s="320"/>
      <c r="I9" s="320"/>
      <c r="J9" s="320"/>
      <c r="K9" s="1214"/>
      <c r="L9" s="1214"/>
      <c r="M9" s="1214"/>
      <c r="N9" s="1214"/>
      <c r="O9" s="1214"/>
      <c r="P9" s="1214"/>
      <c r="Q9" s="1214"/>
      <c r="R9" s="1214"/>
      <c r="S9" s="1214"/>
      <c r="T9" s="1214"/>
      <c r="U9" s="1214"/>
      <c r="V9" s="1214"/>
      <c r="W9" s="1214"/>
      <c r="X9" s="1214"/>
      <c r="Y9" s="1214"/>
      <c r="Z9" s="1214"/>
      <c r="AA9" s="1214"/>
      <c r="AB9" s="1214"/>
      <c r="AC9" s="1214"/>
      <c r="AD9" s="1214"/>
      <c r="AE9" s="1214"/>
      <c r="AF9" s="1215"/>
      <c r="AG9" s="317"/>
    </row>
    <row r="10" spans="1:33" s="318" customFormat="1" ht="15.75" customHeight="1" thickBot="1">
      <c r="A10" s="328" t="s">
        <v>2579</v>
      </c>
      <c r="B10" s="329"/>
      <c r="C10" s="329"/>
      <c r="D10" s="329"/>
      <c r="E10" s="329"/>
      <c r="F10" s="329"/>
      <c r="G10" s="329"/>
      <c r="H10" s="329"/>
      <c r="I10" s="329"/>
      <c r="J10" s="329"/>
      <c r="K10" s="1216"/>
      <c r="L10" s="1216"/>
      <c r="M10" s="1216"/>
      <c r="N10" s="1216"/>
      <c r="O10" s="1216"/>
      <c r="P10" s="1216"/>
      <c r="Q10" s="1216"/>
      <c r="R10" s="1216"/>
      <c r="S10" s="1216"/>
      <c r="T10" s="1216"/>
      <c r="U10" s="1216"/>
      <c r="V10" s="1216"/>
      <c r="W10" s="1216"/>
      <c r="X10" s="1216"/>
      <c r="Y10" s="1216"/>
      <c r="Z10" s="1216"/>
      <c r="AA10" s="1216"/>
      <c r="AB10" s="1216"/>
      <c r="AC10" s="1216"/>
      <c r="AD10" s="1216"/>
      <c r="AE10" s="1216"/>
      <c r="AF10" s="1217"/>
      <c r="AG10" s="317"/>
    </row>
    <row r="11" spans="1:33" s="318" customFormat="1" ht="15.75" customHeight="1">
      <c r="A11" s="314" t="s">
        <v>2580</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2567</v>
      </c>
      <c r="B12" s="320"/>
      <c r="C12" s="320"/>
      <c r="D12" s="320"/>
      <c r="E12" s="320"/>
      <c r="F12" s="321"/>
      <c r="G12" s="321"/>
      <c r="H12" s="321"/>
      <c r="I12" s="321"/>
      <c r="J12" s="321"/>
      <c r="K12" s="321" t="s">
        <v>2568</v>
      </c>
      <c r="L12" s="1225"/>
      <c r="M12" s="1225"/>
      <c r="N12" s="1225"/>
      <c r="O12" s="1225"/>
      <c r="P12" s="1221" t="s">
        <v>2569</v>
      </c>
      <c r="Q12" s="1221"/>
      <c r="R12" s="1221"/>
      <c r="S12" s="1225"/>
      <c r="T12" s="1225"/>
      <c r="U12" s="1225"/>
      <c r="V12" s="1225"/>
      <c r="W12" s="1221" t="s">
        <v>2570</v>
      </c>
      <c r="X12" s="1221"/>
      <c r="Y12" s="1221"/>
      <c r="Z12" s="1222"/>
      <c r="AA12" s="1222"/>
      <c r="AB12" s="1222"/>
      <c r="AC12" s="1222"/>
      <c r="AD12" s="1222"/>
      <c r="AE12" s="1222"/>
      <c r="AF12" s="323" t="s">
        <v>17</v>
      </c>
      <c r="AG12" s="317"/>
    </row>
    <row r="13" spans="1:33" s="318" customFormat="1" ht="15.75" customHeight="1">
      <c r="A13" s="319" t="s">
        <v>2571</v>
      </c>
      <c r="B13" s="320"/>
      <c r="C13" s="320"/>
      <c r="D13" s="320"/>
      <c r="E13" s="320"/>
      <c r="F13" s="324"/>
      <c r="G13" s="324"/>
      <c r="H13" s="324"/>
      <c r="I13" s="324"/>
      <c r="J13" s="324"/>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9"/>
      <c r="AG13" s="317"/>
    </row>
    <row r="14" spans="1:33" s="318" customFormat="1" ht="15.75" customHeight="1">
      <c r="A14" s="319" t="s">
        <v>2572</v>
      </c>
      <c r="B14" s="320"/>
      <c r="C14" s="320"/>
      <c r="D14" s="320"/>
      <c r="E14" s="320"/>
      <c r="F14" s="320"/>
      <c r="G14" s="320"/>
      <c r="H14" s="320"/>
      <c r="I14" s="320"/>
      <c r="J14" s="320"/>
      <c r="K14" s="321" t="s">
        <v>2568</v>
      </c>
      <c r="L14" s="1220"/>
      <c r="M14" s="1220"/>
      <c r="N14" s="1220"/>
      <c r="O14" s="1221" t="s">
        <v>2573</v>
      </c>
      <c r="P14" s="1221"/>
      <c r="Q14" s="1221"/>
      <c r="R14" s="1221"/>
      <c r="S14" s="1221"/>
      <c r="T14" s="1220"/>
      <c r="U14" s="1220"/>
      <c r="V14" s="1220"/>
      <c r="W14" s="1221" t="s">
        <v>2574</v>
      </c>
      <c r="X14" s="1221"/>
      <c r="Y14" s="1221"/>
      <c r="Z14" s="1221"/>
      <c r="AA14" s="1222"/>
      <c r="AB14" s="1222"/>
      <c r="AC14" s="1222"/>
      <c r="AD14" s="1222"/>
      <c r="AE14" s="1222"/>
      <c r="AF14" s="323" t="s">
        <v>17</v>
      </c>
      <c r="AG14" s="317"/>
    </row>
    <row r="15" spans="1:33" s="318" customFormat="1" ht="15.75" customHeight="1">
      <c r="A15" s="319"/>
      <c r="B15" s="1226"/>
      <c r="C15" s="1226"/>
      <c r="D15" s="1226"/>
      <c r="E15" s="1226"/>
      <c r="F15" s="1226"/>
      <c r="G15" s="1226"/>
      <c r="H15" s="1226"/>
      <c r="I15" s="1226"/>
      <c r="J15" s="1226"/>
      <c r="K15" s="1209"/>
      <c r="L15" s="1209"/>
      <c r="M15" s="1209"/>
      <c r="N15" s="1209"/>
      <c r="O15" s="1209"/>
      <c r="P15" s="1209"/>
      <c r="Q15" s="1209"/>
      <c r="R15" s="1209"/>
      <c r="S15" s="1209"/>
      <c r="T15" s="1209"/>
      <c r="U15" s="1209"/>
      <c r="V15" s="1209"/>
      <c r="W15" s="1209"/>
      <c r="X15" s="1209"/>
      <c r="Y15" s="1209"/>
      <c r="Z15" s="1209"/>
      <c r="AA15" s="1209"/>
      <c r="AB15" s="1209"/>
      <c r="AC15" s="1209"/>
      <c r="AD15" s="1209"/>
      <c r="AE15" s="1209"/>
      <c r="AF15" s="1210"/>
      <c r="AG15" s="317"/>
    </row>
    <row r="16" spans="1:33" s="318" customFormat="1" ht="15.75" customHeight="1">
      <c r="A16" s="319" t="s">
        <v>2575</v>
      </c>
      <c r="B16" s="320"/>
      <c r="C16" s="320"/>
      <c r="D16" s="320"/>
      <c r="E16" s="320"/>
      <c r="F16" s="320"/>
      <c r="G16" s="320"/>
      <c r="H16" s="320"/>
      <c r="I16" s="320"/>
      <c r="J16" s="320"/>
      <c r="K16" s="1211"/>
      <c r="L16" s="1211"/>
      <c r="M16" s="1211"/>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2576</v>
      </c>
      <c r="B17" s="320"/>
      <c r="C17" s="320"/>
      <c r="D17" s="320"/>
      <c r="E17" s="320"/>
      <c r="F17" s="320"/>
      <c r="G17" s="320"/>
      <c r="H17" s="320"/>
      <c r="I17" s="320"/>
      <c r="J17" s="320"/>
      <c r="K17" s="1212"/>
      <c r="L17" s="1212"/>
      <c r="M17" s="1212"/>
      <c r="N17" s="1212"/>
      <c r="O17" s="1212"/>
      <c r="P17" s="1212"/>
      <c r="Q17" s="1212"/>
      <c r="R17" s="1212"/>
      <c r="S17" s="1212"/>
      <c r="T17" s="1212"/>
      <c r="U17" s="1212"/>
      <c r="V17" s="1212"/>
      <c r="W17" s="1212"/>
      <c r="X17" s="1212"/>
      <c r="Y17" s="1212"/>
      <c r="Z17" s="1212"/>
      <c r="AA17" s="1212"/>
      <c r="AB17" s="1212"/>
      <c r="AC17" s="1212"/>
      <c r="AD17" s="1212"/>
      <c r="AE17" s="1212"/>
      <c r="AF17" s="1213"/>
      <c r="AG17" s="317"/>
    </row>
    <row r="18" spans="1:33" s="318" customFormat="1" ht="15.75" customHeight="1">
      <c r="A18" s="319" t="s">
        <v>2577</v>
      </c>
      <c r="B18" s="320"/>
      <c r="C18" s="320"/>
      <c r="D18" s="320"/>
      <c r="E18" s="320"/>
      <c r="F18" s="320"/>
      <c r="G18" s="320"/>
      <c r="H18" s="320"/>
      <c r="I18" s="320"/>
      <c r="J18" s="320"/>
      <c r="K18" s="1214"/>
      <c r="L18" s="1214"/>
      <c r="M18" s="1214"/>
      <c r="N18" s="1214"/>
      <c r="O18" s="1214"/>
      <c r="P18" s="1214"/>
      <c r="Q18" s="1214"/>
      <c r="R18" s="1214"/>
      <c r="S18" s="1214"/>
      <c r="T18" s="1214"/>
      <c r="U18" s="1214"/>
      <c r="V18" s="1214"/>
      <c r="W18" s="1214"/>
      <c r="X18" s="1214"/>
      <c r="Y18" s="1214"/>
      <c r="Z18" s="1214"/>
      <c r="AA18" s="1214"/>
      <c r="AB18" s="1214"/>
      <c r="AC18" s="1214"/>
      <c r="AD18" s="1214"/>
      <c r="AE18" s="1214"/>
      <c r="AF18" s="1215"/>
      <c r="AG18" s="317"/>
    </row>
    <row r="19" spans="1:33" s="318" customFormat="1" ht="15.75" customHeight="1">
      <c r="A19" s="319" t="s">
        <v>2578</v>
      </c>
      <c r="B19" s="320"/>
      <c r="C19" s="320"/>
      <c r="D19" s="320"/>
      <c r="E19" s="320"/>
      <c r="F19" s="320"/>
      <c r="G19" s="320"/>
      <c r="H19" s="320"/>
      <c r="I19" s="320"/>
      <c r="J19" s="320"/>
      <c r="K19" s="1214"/>
      <c r="L19" s="1214"/>
      <c r="M19" s="1214"/>
      <c r="N19" s="1214"/>
      <c r="O19" s="1214"/>
      <c r="P19" s="1214"/>
      <c r="Q19" s="1214"/>
      <c r="R19" s="1214"/>
      <c r="S19" s="1214"/>
      <c r="T19" s="1214"/>
      <c r="U19" s="1214"/>
      <c r="V19" s="1214"/>
      <c r="W19" s="1214"/>
      <c r="X19" s="1214"/>
      <c r="Y19" s="1214"/>
      <c r="Z19" s="1214"/>
      <c r="AA19" s="1214"/>
      <c r="AB19" s="1214"/>
      <c r="AC19" s="1214"/>
      <c r="AD19" s="1214"/>
      <c r="AE19" s="1214"/>
      <c r="AF19" s="1215"/>
      <c r="AG19" s="317"/>
    </row>
    <row r="20" spans="1:33" s="318" customFormat="1" ht="15.75" customHeight="1" thickBot="1">
      <c r="A20" s="328" t="s">
        <v>2579</v>
      </c>
      <c r="B20" s="331"/>
      <c r="C20" s="331"/>
      <c r="D20" s="331"/>
      <c r="E20" s="331"/>
      <c r="F20" s="331"/>
      <c r="G20" s="331"/>
      <c r="H20" s="331"/>
      <c r="I20" s="331"/>
      <c r="J20" s="331"/>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7"/>
      <c r="AG20" s="317"/>
    </row>
    <row r="21" spans="1:33" s="318" customFormat="1" ht="15.75" customHeight="1">
      <c r="A21" s="314" t="s">
        <v>2581</v>
      </c>
      <c r="B21" s="332"/>
      <c r="C21" s="332"/>
      <c r="D21" s="332"/>
      <c r="E21" s="332"/>
      <c r="F21" s="332"/>
      <c r="G21" s="332"/>
      <c r="H21" s="332"/>
      <c r="I21" s="332"/>
      <c r="J21" s="332"/>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4"/>
      <c r="AG21" s="317"/>
    </row>
    <row r="22" spans="1:33" s="318" customFormat="1" ht="15.75" customHeight="1">
      <c r="A22" s="319" t="s">
        <v>2567</v>
      </c>
      <c r="B22" s="320"/>
      <c r="C22" s="320"/>
      <c r="D22" s="320"/>
      <c r="E22" s="320"/>
      <c r="F22" s="321"/>
      <c r="G22" s="321"/>
      <c r="H22" s="321"/>
      <c r="I22" s="321"/>
      <c r="J22" s="321"/>
      <c r="K22" s="321" t="s">
        <v>2568</v>
      </c>
      <c r="L22" s="1225"/>
      <c r="M22" s="1225"/>
      <c r="N22" s="1225"/>
      <c r="O22" s="1225"/>
      <c r="P22" s="1221" t="s">
        <v>2569</v>
      </c>
      <c r="Q22" s="1221"/>
      <c r="R22" s="1221"/>
      <c r="S22" s="1225"/>
      <c r="T22" s="1225"/>
      <c r="U22" s="1225"/>
      <c r="V22" s="1225"/>
      <c r="W22" s="1221" t="s">
        <v>2570</v>
      </c>
      <c r="X22" s="1221"/>
      <c r="Y22" s="1221"/>
      <c r="Z22" s="1222"/>
      <c r="AA22" s="1222"/>
      <c r="AB22" s="1222"/>
      <c r="AC22" s="1222"/>
      <c r="AD22" s="1222"/>
      <c r="AE22" s="1222"/>
      <c r="AF22" s="323" t="s">
        <v>17</v>
      </c>
      <c r="AG22" s="317"/>
    </row>
    <row r="23" spans="1:33" s="318" customFormat="1" ht="15.75" customHeight="1">
      <c r="A23" s="319" t="s">
        <v>2571</v>
      </c>
      <c r="B23" s="320"/>
      <c r="C23" s="320"/>
      <c r="D23" s="320"/>
      <c r="E23" s="320"/>
      <c r="F23" s="324"/>
      <c r="G23" s="324"/>
      <c r="H23" s="324"/>
      <c r="I23" s="324"/>
      <c r="J23" s="324"/>
      <c r="K23" s="1218"/>
      <c r="L23" s="1218"/>
      <c r="M23" s="1218"/>
      <c r="N23" s="1218"/>
      <c r="O23" s="1218"/>
      <c r="P23" s="1218"/>
      <c r="Q23" s="1218"/>
      <c r="R23" s="1218"/>
      <c r="S23" s="1218"/>
      <c r="T23" s="1218"/>
      <c r="U23" s="1218"/>
      <c r="V23" s="1218"/>
      <c r="W23" s="1218"/>
      <c r="X23" s="1218"/>
      <c r="Y23" s="1218"/>
      <c r="Z23" s="1218"/>
      <c r="AA23" s="1218"/>
      <c r="AB23" s="1218"/>
      <c r="AC23" s="1218"/>
      <c r="AD23" s="1218"/>
      <c r="AE23" s="1218"/>
      <c r="AF23" s="1219"/>
      <c r="AG23" s="317"/>
    </row>
    <row r="24" spans="1:33" s="318" customFormat="1" ht="15.75" customHeight="1">
      <c r="A24" s="319" t="s">
        <v>2572</v>
      </c>
      <c r="B24" s="320"/>
      <c r="C24" s="320"/>
      <c r="D24" s="320"/>
      <c r="E24" s="320"/>
      <c r="F24" s="320"/>
      <c r="G24" s="320"/>
      <c r="H24" s="320"/>
      <c r="I24" s="320"/>
      <c r="J24" s="320"/>
      <c r="K24" s="321" t="s">
        <v>2568</v>
      </c>
      <c r="L24" s="1220"/>
      <c r="M24" s="1220"/>
      <c r="N24" s="1220"/>
      <c r="O24" s="1221" t="s">
        <v>2573</v>
      </c>
      <c r="P24" s="1221"/>
      <c r="Q24" s="1221"/>
      <c r="R24" s="1221"/>
      <c r="S24" s="1221"/>
      <c r="T24" s="1220"/>
      <c r="U24" s="1220"/>
      <c r="V24" s="1220"/>
      <c r="W24" s="1221" t="s">
        <v>2574</v>
      </c>
      <c r="X24" s="1221"/>
      <c r="Y24" s="1221"/>
      <c r="Z24" s="1221"/>
      <c r="AA24" s="1222"/>
      <c r="AB24" s="1222"/>
      <c r="AC24" s="1222"/>
      <c r="AD24" s="1222"/>
      <c r="AE24" s="1222"/>
      <c r="AF24" s="323" t="s">
        <v>17</v>
      </c>
      <c r="AG24" s="317"/>
    </row>
    <row r="25" spans="1:33" s="318" customFormat="1" ht="15.75" customHeight="1">
      <c r="A25" s="319"/>
      <c r="B25" s="320"/>
      <c r="C25" s="320"/>
      <c r="D25" s="320"/>
      <c r="E25" s="320"/>
      <c r="F25" s="320"/>
      <c r="G25" s="320"/>
      <c r="H25" s="320"/>
      <c r="I25" s="320"/>
      <c r="J25" s="320"/>
      <c r="K25" s="1209"/>
      <c r="L25" s="1209"/>
      <c r="M25" s="1209"/>
      <c r="N25" s="1209"/>
      <c r="O25" s="1209"/>
      <c r="P25" s="1209"/>
      <c r="Q25" s="1209"/>
      <c r="R25" s="1209"/>
      <c r="S25" s="1209"/>
      <c r="T25" s="1209"/>
      <c r="U25" s="1209"/>
      <c r="V25" s="1209"/>
      <c r="W25" s="1209"/>
      <c r="X25" s="1209"/>
      <c r="Y25" s="1209"/>
      <c r="Z25" s="1209"/>
      <c r="AA25" s="1209"/>
      <c r="AB25" s="1209"/>
      <c r="AC25" s="1209"/>
      <c r="AD25" s="1209"/>
      <c r="AE25" s="1209"/>
      <c r="AF25" s="1210"/>
      <c r="AG25" s="317"/>
    </row>
    <row r="26" spans="1:33" s="318" customFormat="1" ht="15.75" customHeight="1">
      <c r="A26" s="319" t="s">
        <v>2575</v>
      </c>
      <c r="B26" s="320"/>
      <c r="C26" s="320"/>
      <c r="D26" s="320"/>
      <c r="E26" s="320"/>
      <c r="F26" s="320"/>
      <c r="G26" s="320"/>
      <c r="H26" s="320"/>
      <c r="I26" s="320"/>
      <c r="J26" s="320"/>
      <c r="K26" s="1211"/>
      <c r="L26" s="1211"/>
      <c r="M26" s="1211"/>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2576</v>
      </c>
      <c r="B27" s="320"/>
      <c r="C27" s="320"/>
      <c r="D27" s="320"/>
      <c r="E27" s="320"/>
      <c r="F27" s="320"/>
      <c r="G27" s="320"/>
      <c r="H27" s="320"/>
      <c r="I27" s="320"/>
      <c r="J27" s="320"/>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3"/>
      <c r="AG27" s="317"/>
    </row>
    <row r="28" spans="1:33" s="318" customFormat="1" ht="15.75" customHeight="1">
      <c r="A28" s="319" t="s">
        <v>2577</v>
      </c>
      <c r="B28" s="320"/>
      <c r="C28" s="320"/>
      <c r="D28" s="320"/>
      <c r="E28" s="320"/>
      <c r="F28" s="320"/>
      <c r="G28" s="320"/>
      <c r="H28" s="320"/>
      <c r="I28" s="320"/>
      <c r="J28" s="320"/>
      <c r="K28" s="1214"/>
      <c r="L28" s="1214"/>
      <c r="M28" s="1214"/>
      <c r="N28" s="1214"/>
      <c r="O28" s="1214"/>
      <c r="P28" s="1214"/>
      <c r="Q28" s="1214"/>
      <c r="R28" s="1214"/>
      <c r="S28" s="1214"/>
      <c r="T28" s="1214"/>
      <c r="U28" s="1214"/>
      <c r="V28" s="1214"/>
      <c r="W28" s="1214"/>
      <c r="X28" s="1214"/>
      <c r="Y28" s="1214"/>
      <c r="Z28" s="1214"/>
      <c r="AA28" s="1214"/>
      <c r="AB28" s="1214"/>
      <c r="AC28" s="1214"/>
      <c r="AD28" s="1214"/>
      <c r="AE28" s="1214"/>
      <c r="AF28" s="1215"/>
      <c r="AG28" s="317"/>
    </row>
    <row r="29" spans="1:33" s="318" customFormat="1" ht="15.75" customHeight="1">
      <c r="A29" s="319" t="s">
        <v>2578</v>
      </c>
      <c r="B29" s="320"/>
      <c r="C29" s="320"/>
      <c r="D29" s="320"/>
      <c r="E29" s="320"/>
      <c r="F29" s="320"/>
      <c r="G29" s="320"/>
      <c r="H29" s="320"/>
      <c r="I29" s="320"/>
      <c r="J29" s="320"/>
      <c r="K29" s="1214"/>
      <c r="L29" s="1214"/>
      <c r="M29" s="1214"/>
      <c r="N29" s="1214"/>
      <c r="O29" s="1214"/>
      <c r="P29" s="1214"/>
      <c r="Q29" s="1214"/>
      <c r="R29" s="1214"/>
      <c r="S29" s="1214"/>
      <c r="T29" s="1214"/>
      <c r="U29" s="1214"/>
      <c r="V29" s="1214"/>
      <c r="W29" s="1214"/>
      <c r="X29" s="1214"/>
      <c r="Y29" s="1214"/>
      <c r="Z29" s="1214"/>
      <c r="AA29" s="1214"/>
      <c r="AB29" s="1214"/>
      <c r="AC29" s="1214"/>
      <c r="AD29" s="1214"/>
      <c r="AE29" s="1214"/>
      <c r="AF29" s="1215"/>
      <c r="AG29" s="317"/>
    </row>
    <row r="30" spans="1:33" s="318" customFormat="1" ht="15.75" customHeight="1" thickBot="1">
      <c r="A30" s="328" t="s">
        <v>2579</v>
      </c>
      <c r="B30" s="329"/>
      <c r="C30" s="329"/>
      <c r="D30" s="329"/>
      <c r="E30" s="329"/>
      <c r="F30" s="329"/>
      <c r="G30" s="329"/>
      <c r="H30" s="329"/>
      <c r="I30" s="329"/>
      <c r="J30" s="329"/>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7"/>
      <c r="AG30" s="317"/>
    </row>
    <row r="31" spans="1:33" s="318" customFormat="1" ht="15.75" customHeight="1">
      <c r="A31" s="314" t="s">
        <v>2582</v>
      </c>
      <c r="B31" s="332"/>
      <c r="C31" s="332"/>
      <c r="D31" s="332"/>
      <c r="E31" s="332"/>
      <c r="F31" s="332"/>
      <c r="G31" s="332"/>
      <c r="H31" s="332"/>
      <c r="I31" s="332"/>
      <c r="J31" s="332"/>
      <c r="K31" s="1223"/>
      <c r="L31" s="1223"/>
      <c r="M31" s="1223"/>
      <c r="N31" s="1223"/>
      <c r="O31" s="1223"/>
      <c r="P31" s="1223"/>
      <c r="Q31" s="1223"/>
      <c r="R31" s="1223"/>
      <c r="S31" s="1223"/>
      <c r="T31" s="1223"/>
      <c r="U31" s="1223"/>
      <c r="V31" s="1223"/>
      <c r="W31" s="1223"/>
      <c r="X31" s="1223"/>
      <c r="Y31" s="1223"/>
      <c r="Z31" s="1223"/>
      <c r="AA31" s="1223"/>
      <c r="AB31" s="1223"/>
      <c r="AC31" s="1223"/>
      <c r="AD31" s="1223"/>
      <c r="AE31" s="1223"/>
      <c r="AF31" s="1224"/>
      <c r="AG31" s="317"/>
    </row>
    <row r="32" spans="1:33" s="318" customFormat="1" ht="15.75" customHeight="1">
      <c r="A32" s="319" t="s">
        <v>2567</v>
      </c>
      <c r="B32" s="320"/>
      <c r="C32" s="320"/>
      <c r="D32" s="320"/>
      <c r="E32" s="320"/>
      <c r="F32" s="321"/>
      <c r="G32" s="321"/>
      <c r="H32" s="321"/>
      <c r="I32" s="321"/>
      <c r="J32" s="321"/>
      <c r="K32" s="321" t="s">
        <v>2568</v>
      </c>
      <c r="L32" s="1225"/>
      <c r="M32" s="1225"/>
      <c r="N32" s="1225"/>
      <c r="O32" s="1225"/>
      <c r="P32" s="1221" t="s">
        <v>2569</v>
      </c>
      <c r="Q32" s="1221"/>
      <c r="R32" s="1221"/>
      <c r="S32" s="1225"/>
      <c r="T32" s="1225"/>
      <c r="U32" s="1225"/>
      <c r="V32" s="1225"/>
      <c r="W32" s="1221" t="s">
        <v>2570</v>
      </c>
      <c r="X32" s="1221"/>
      <c r="Y32" s="1221"/>
      <c r="Z32" s="1222"/>
      <c r="AA32" s="1222"/>
      <c r="AB32" s="1222"/>
      <c r="AC32" s="1222"/>
      <c r="AD32" s="1222"/>
      <c r="AE32" s="1222"/>
      <c r="AF32" s="323" t="s">
        <v>17</v>
      </c>
      <c r="AG32" s="317"/>
    </row>
    <row r="33" spans="1:33" s="318" customFormat="1" ht="15.75" customHeight="1">
      <c r="A33" s="319" t="s">
        <v>2571</v>
      </c>
      <c r="B33" s="320"/>
      <c r="C33" s="320"/>
      <c r="D33" s="320"/>
      <c r="E33" s="320"/>
      <c r="F33" s="324"/>
      <c r="G33" s="324"/>
      <c r="H33" s="324"/>
      <c r="I33" s="324"/>
      <c r="J33" s="324"/>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9"/>
      <c r="AG33" s="317"/>
    </row>
    <row r="34" spans="1:33" s="318" customFormat="1" ht="15.75" customHeight="1">
      <c r="A34" s="319" t="s">
        <v>2572</v>
      </c>
      <c r="B34" s="320"/>
      <c r="C34" s="320"/>
      <c r="D34" s="320"/>
      <c r="E34" s="320"/>
      <c r="F34" s="320"/>
      <c r="G34" s="320"/>
      <c r="H34" s="320"/>
      <c r="I34" s="320"/>
      <c r="J34" s="320"/>
      <c r="K34" s="321" t="s">
        <v>2568</v>
      </c>
      <c r="L34" s="1220"/>
      <c r="M34" s="1220"/>
      <c r="N34" s="1220"/>
      <c r="O34" s="1221" t="s">
        <v>2573</v>
      </c>
      <c r="P34" s="1221"/>
      <c r="Q34" s="1221"/>
      <c r="R34" s="1221"/>
      <c r="S34" s="1221"/>
      <c r="T34" s="1220"/>
      <c r="U34" s="1220"/>
      <c r="V34" s="1220"/>
      <c r="W34" s="1221" t="s">
        <v>2574</v>
      </c>
      <c r="X34" s="1221"/>
      <c r="Y34" s="1221"/>
      <c r="Z34" s="1221"/>
      <c r="AA34" s="1222"/>
      <c r="AB34" s="1222"/>
      <c r="AC34" s="1222"/>
      <c r="AD34" s="1222"/>
      <c r="AE34" s="1222"/>
      <c r="AF34" s="323" t="s">
        <v>17</v>
      </c>
      <c r="AG34" s="317"/>
    </row>
    <row r="35" spans="1:33" s="318" customFormat="1" ht="15.75" customHeight="1">
      <c r="A35" s="319"/>
      <c r="B35" s="320"/>
      <c r="C35" s="320"/>
      <c r="D35" s="320"/>
      <c r="E35" s="320"/>
      <c r="F35" s="320"/>
      <c r="G35" s="320"/>
      <c r="H35" s="320"/>
      <c r="I35" s="320"/>
      <c r="J35" s="320"/>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10"/>
      <c r="AG35" s="317"/>
    </row>
    <row r="36" spans="1:33" s="318" customFormat="1" ht="15.75" customHeight="1">
      <c r="A36" s="319" t="s">
        <v>2575</v>
      </c>
      <c r="B36" s="320"/>
      <c r="C36" s="320"/>
      <c r="D36" s="320"/>
      <c r="E36" s="320"/>
      <c r="F36" s="320"/>
      <c r="G36" s="320"/>
      <c r="H36" s="320"/>
      <c r="I36" s="320"/>
      <c r="J36" s="320"/>
      <c r="K36" s="1211"/>
      <c r="L36" s="1211"/>
      <c r="M36" s="1211"/>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2576</v>
      </c>
      <c r="B37" s="320"/>
      <c r="C37" s="320"/>
      <c r="D37" s="320"/>
      <c r="E37" s="320"/>
      <c r="F37" s="320"/>
      <c r="G37" s="320"/>
      <c r="H37" s="320"/>
      <c r="I37" s="320"/>
      <c r="J37" s="320"/>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3"/>
      <c r="AG37" s="317"/>
    </row>
    <row r="38" spans="1:33" s="318" customFormat="1" ht="15.75" customHeight="1">
      <c r="A38" s="319" t="s">
        <v>2577</v>
      </c>
      <c r="B38" s="320"/>
      <c r="C38" s="320"/>
      <c r="D38" s="320"/>
      <c r="E38" s="320"/>
      <c r="F38" s="320"/>
      <c r="G38" s="320"/>
      <c r="H38" s="320"/>
      <c r="I38" s="320"/>
      <c r="J38" s="320"/>
      <c r="K38" s="1214"/>
      <c r="L38" s="1214"/>
      <c r="M38" s="1214"/>
      <c r="N38" s="1214"/>
      <c r="O38" s="1214"/>
      <c r="P38" s="1214"/>
      <c r="Q38" s="1214"/>
      <c r="R38" s="1214"/>
      <c r="S38" s="1214"/>
      <c r="T38" s="1214"/>
      <c r="U38" s="1214"/>
      <c r="V38" s="1214"/>
      <c r="W38" s="1214"/>
      <c r="X38" s="1214"/>
      <c r="Y38" s="1214"/>
      <c r="Z38" s="1214"/>
      <c r="AA38" s="1214"/>
      <c r="AB38" s="1214"/>
      <c r="AC38" s="1214"/>
      <c r="AD38" s="1214"/>
      <c r="AE38" s="1214"/>
      <c r="AF38" s="1215"/>
      <c r="AG38" s="317"/>
    </row>
    <row r="39" spans="1:33" s="318" customFormat="1" ht="15.75" customHeight="1">
      <c r="A39" s="319" t="s">
        <v>2578</v>
      </c>
      <c r="B39" s="320"/>
      <c r="C39" s="320"/>
      <c r="D39" s="320"/>
      <c r="E39" s="320"/>
      <c r="F39" s="320"/>
      <c r="G39" s="320"/>
      <c r="H39" s="320"/>
      <c r="I39" s="320"/>
      <c r="J39" s="320"/>
      <c r="K39" s="1214"/>
      <c r="L39" s="1214"/>
      <c r="M39" s="1214"/>
      <c r="N39" s="1214"/>
      <c r="O39" s="1214"/>
      <c r="P39" s="1214"/>
      <c r="Q39" s="1214"/>
      <c r="R39" s="1214"/>
      <c r="S39" s="1214"/>
      <c r="T39" s="1214"/>
      <c r="U39" s="1214"/>
      <c r="V39" s="1214"/>
      <c r="W39" s="1214"/>
      <c r="X39" s="1214"/>
      <c r="Y39" s="1214"/>
      <c r="Z39" s="1214"/>
      <c r="AA39" s="1214"/>
      <c r="AB39" s="1214"/>
      <c r="AC39" s="1214"/>
      <c r="AD39" s="1214"/>
      <c r="AE39" s="1214"/>
      <c r="AF39" s="1215"/>
      <c r="AG39" s="317"/>
    </row>
    <row r="40" spans="1:33" s="318" customFormat="1" ht="15.75" customHeight="1" thickBot="1">
      <c r="A40" s="328" t="s">
        <v>2579</v>
      </c>
      <c r="B40" s="329"/>
      <c r="C40" s="329"/>
      <c r="D40" s="329"/>
      <c r="E40" s="329"/>
      <c r="F40" s="329"/>
      <c r="G40" s="329"/>
      <c r="H40" s="329"/>
      <c r="I40" s="329"/>
      <c r="J40" s="329"/>
      <c r="K40" s="1216"/>
      <c r="L40" s="1216"/>
      <c r="M40" s="1216"/>
      <c r="N40" s="1216"/>
      <c r="O40" s="1216"/>
      <c r="P40" s="1216"/>
      <c r="Q40" s="1216"/>
      <c r="R40" s="1216"/>
      <c r="S40" s="1216"/>
      <c r="T40" s="1216"/>
      <c r="U40" s="1216"/>
      <c r="V40" s="1216"/>
      <c r="W40" s="1216"/>
      <c r="X40" s="1216"/>
      <c r="Y40" s="1216"/>
      <c r="Z40" s="1216"/>
      <c r="AA40" s="1216"/>
      <c r="AB40" s="1216"/>
      <c r="AC40" s="1216"/>
      <c r="AD40" s="1216"/>
      <c r="AE40" s="1216"/>
      <c r="AF40" s="1217"/>
      <c r="AG40" s="317"/>
    </row>
    <row r="41" spans="1:33" s="318" customFormat="1" ht="15.75" customHeight="1">
      <c r="A41" s="314" t="s">
        <v>2583</v>
      </c>
      <c r="B41" s="332"/>
      <c r="C41" s="332"/>
      <c r="D41" s="332"/>
      <c r="E41" s="332"/>
      <c r="F41" s="332"/>
      <c r="G41" s="332"/>
      <c r="H41" s="332"/>
      <c r="I41" s="332"/>
      <c r="J41" s="332"/>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4"/>
      <c r="AG41" s="317"/>
    </row>
    <row r="42" spans="1:33" s="318" customFormat="1" ht="15.75" customHeight="1">
      <c r="A42" s="319" t="s">
        <v>2567</v>
      </c>
      <c r="B42" s="320"/>
      <c r="C42" s="320"/>
      <c r="D42" s="320"/>
      <c r="E42" s="320"/>
      <c r="F42" s="321"/>
      <c r="G42" s="321"/>
      <c r="H42" s="321"/>
      <c r="I42" s="321"/>
      <c r="J42" s="321"/>
      <c r="K42" s="321" t="s">
        <v>2568</v>
      </c>
      <c r="L42" s="1225"/>
      <c r="M42" s="1225"/>
      <c r="N42" s="1225"/>
      <c r="O42" s="1225"/>
      <c r="P42" s="1221" t="s">
        <v>2569</v>
      </c>
      <c r="Q42" s="1221"/>
      <c r="R42" s="1221"/>
      <c r="S42" s="1225"/>
      <c r="T42" s="1225"/>
      <c r="U42" s="1225"/>
      <c r="V42" s="1225"/>
      <c r="W42" s="1221" t="s">
        <v>2570</v>
      </c>
      <c r="X42" s="1221"/>
      <c r="Y42" s="1221"/>
      <c r="Z42" s="1222"/>
      <c r="AA42" s="1222"/>
      <c r="AB42" s="1222"/>
      <c r="AC42" s="1222"/>
      <c r="AD42" s="1222"/>
      <c r="AE42" s="1222"/>
      <c r="AF42" s="323" t="s">
        <v>17</v>
      </c>
      <c r="AG42" s="317"/>
    </row>
    <row r="43" spans="1:33" s="318" customFormat="1" ht="15.75" customHeight="1">
      <c r="A43" s="319" t="s">
        <v>2571</v>
      </c>
      <c r="B43" s="320"/>
      <c r="C43" s="320"/>
      <c r="D43" s="320"/>
      <c r="E43" s="320"/>
      <c r="F43" s="324"/>
      <c r="G43" s="324"/>
      <c r="H43" s="324"/>
      <c r="I43" s="324"/>
      <c r="J43" s="324"/>
      <c r="K43" s="1218"/>
      <c r="L43" s="1218"/>
      <c r="M43" s="1218"/>
      <c r="N43" s="1218"/>
      <c r="O43" s="1218"/>
      <c r="P43" s="1218"/>
      <c r="Q43" s="1218"/>
      <c r="R43" s="1218"/>
      <c r="S43" s="1218"/>
      <c r="T43" s="1218"/>
      <c r="U43" s="1218"/>
      <c r="V43" s="1218"/>
      <c r="W43" s="1218"/>
      <c r="X43" s="1218"/>
      <c r="Y43" s="1218"/>
      <c r="Z43" s="1218"/>
      <c r="AA43" s="1218"/>
      <c r="AB43" s="1218"/>
      <c r="AC43" s="1218"/>
      <c r="AD43" s="1218"/>
      <c r="AE43" s="1218"/>
      <c r="AF43" s="1219"/>
      <c r="AG43" s="317"/>
    </row>
    <row r="44" spans="1:33" s="318" customFormat="1" ht="15.75" customHeight="1">
      <c r="A44" s="319" t="s">
        <v>2572</v>
      </c>
      <c r="B44" s="320"/>
      <c r="C44" s="320"/>
      <c r="D44" s="320"/>
      <c r="E44" s="320"/>
      <c r="F44" s="320"/>
      <c r="G44" s="320"/>
      <c r="H44" s="320"/>
      <c r="I44" s="320"/>
      <c r="J44" s="320"/>
      <c r="K44" s="321" t="s">
        <v>2568</v>
      </c>
      <c r="L44" s="1220"/>
      <c r="M44" s="1220"/>
      <c r="N44" s="1220"/>
      <c r="O44" s="1221" t="s">
        <v>2573</v>
      </c>
      <c r="P44" s="1221"/>
      <c r="Q44" s="1221"/>
      <c r="R44" s="1221"/>
      <c r="S44" s="1221"/>
      <c r="T44" s="1220"/>
      <c r="U44" s="1220"/>
      <c r="V44" s="1220"/>
      <c r="W44" s="1221" t="s">
        <v>2574</v>
      </c>
      <c r="X44" s="1221"/>
      <c r="Y44" s="1221"/>
      <c r="Z44" s="1221"/>
      <c r="AA44" s="1222"/>
      <c r="AB44" s="1222"/>
      <c r="AC44" s="1222"/>
      <c r="AD44" s="1222"/>
      <c r="AE44" s="1222"/>
      <c r="AF44" s="323" t="s">
        <v>17</v>
      </c>
      <c r="AG44" s="317"/>
    </row>
    <row r="45" spans="1:33" s="318" customFormat="1" ht="15.75" customHeight="1">
      <c r="A45" s="319"/>
      <c r="B45" s="320"/>
      <c r="C45" s="320"/>
      <c r="D45" s="320"/>
      <c r="E45" s="320"/>
      <c r="F45" s="320"/>
      <c r="G45" s="320"/>
      <c r="H45" s="320"/>
      <c r="I45" s="320"/>
      <c r="J45" s="320"/>
      <c r="K45" s="1209"/>
      <c r="L45" s="1209"/>
      <c r="M45" s="1209"/>
      <c r="N45" s="1209"/>
      <c r="O45" s="1209"/>
      <c r="P45" s="1209"/>
      <c r="Q45" s="1209"/>
      <c r="R45" s="1209"/>
      <c r="S45" s="1209"/>
      <c r="T45" s="1209"/>
      <c r="U45" s="1209"/>
      <c r="V45" s="1209"/>
      <c r="W45" s="1209"/>
      <c r="X45" s="1209"/>
      <c r="Y45" s="1209"/>
      <c r="Z45" s="1209"/>
      <c r="AA45" s="1209"/>
      <c r="AB45" s="1209"/>
      <c r="AC45" s="1209"/>
      <c r="AD45" s="1209"/>
      <c r="AE45" s="1209"/>
      <c r="AF45" s="1210"/>
      <c r="AG45" s="317"/>
    </row>
    <row r="46" spans="1:33" s="318" customFormat="1" ht="15.75" customHeight="1">
      <c r="A46" s="319" t="s">
        <v>2575</v>
      </c>
      <c r="B46" s="320"/>
      <c r="C46" s="320"/>
      <c r="D46" s="320"/>
      <c r="E46" s="320"/>
      <c r="F46" s="320"/>
      <c r="G46" s="320"/>
      <c r="H46" s="320"/>
      <c r="I46" s="320"/>
      <c r="J46" s="320"/>
      <c r="K46" s="1211"/>
      <c r="L46" s="1211"/>
      <c r="M46" s="1211"/>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2576</v>
      </c>
      <c r="B47" s="320"/>
      <c r="C47" s="320"/>
      <c r="D47" s="320"/>
      <c r="E47" s="320"/>
      <c r="F47" s="320"/>
      <c r="G47" s="320"/>
      <c r="H47" s="320"/>
      <c r="I47" s="320"/>
      <c r="J47" s="320"/>
      <c r="K47" s="1212"/>
      <c r="L47" s="1212"/>
      <c r="M47" s="1212"/>
      <c r="N47" s="1212"/>
      <c r="O47" s="1212"/>
      <c r="P47" s="1212"/>
      <c r="Q47" s="1212"/>
      <c r="R47" s="1212"/>
      <c r="S47" s="1212"/>
      <c r="T47" s="1212"/>
      <c r="U47" s="1212"/>
      <c r="V47" s="1212"/>
      <c r="W47" s="1212"/>
      <c r="X47" s="1212"/>
      <c r="Y47" s="1212"/>
      <c r="Z47" s="1212"/>
      <c r="AA47" s="1212"/>
      <c r="AB47" s="1212"/>
      <c r="AC47" s="1212"/>
      <c r="AD47" s="1212"/>
      <c r="AE47" s="1212"/>
      <c r="AF47" s="1213"/>
      <c r="AG47" s="317"/>
    </row>
    <row r="48" spans="1:33" s="318" customFormat="1" ht="15.75" customHeight="1">
      <c r="A48" s="319" t="s">
        <v>2577</v>
      </c>
      <c r="B48" s="320"/>
      <c r="C48" s="320"/>
      <c r="D48" s="320"/>
      <c r="E48" s="320"/>
      <c r="F48" s="320"/>
      <c r="G48" s="320"/>
      <c r="H48" s="320"/>
      <c r="I48" s="320"/>
      <c r="J48" s="320"/>
      <c r="K48" s="1214"/>
      <c r="L48" s="1214"/>
      <c r="M48" s="1214"/>
      <c r="N48" s="1214"/>
      <c r="O48" s="1214"/>
      <c r="P48" s="1214"/>
      <c r="Q48" s="1214"/>
      <c r="R48" s="1214"/>
      <c r="S48" s="1214"/>
      <c r="T48" s="1214"/>
      <c r="U48" s="1214"/>
      <c r="V48" s="1214"/>
      <c r="W48" s="1214"/>
      <c r="X48" s="1214"/>
      <c r="Y48" s="1214"/>
      <c r="Z48" s="1214"/>
      <c r="AA48" s="1214"/>
      <c r="AB48" s="1214"/>
      <c r="AC48" s="1214"/>
      <c r="AD48" s="1214"/>
      <c r="AE48" s="1214"/>
      <c r="AF48" s="1215"/>
      <c r="AG48" s="317"/>
    </row>
    <row r="49" spans="1:33" s="318" customFormat="1" ht="15.75" customHeight="1">
      <c r="A49" s="319" t="s">
        <v>2578</v>
      </c>
      <c r="B49" s="320"/>
      <c r="C49" s="320"/>
      <c r="D49" s="320"/>
      <c r="E49" s="320"/>
      <c r="F49" s="320"/>
      <c r="G49" s="320"/>
      <c r="H49" s="320"/>
      <c r="I49" s="320"/>
      <c r="J49" s="320"/>
      <c r="K49" s="1214"/>
      <c r="L49" s="1214"/>
      <c r="M49" s="1214"/>
      <c r="N49" s="1214"/>
      <c r="O49" s="1214"/>
      <c r="P49" s="1214"/>
      <c r="Q49" s="1214"/>
      <c r="R49" s="1214"/>
      <c r="S49" s="1214"/>
      <c r="T49" s="1214"/>
      <c r="U49" s="1214"/>
      <c r="V49" s="1214"/>
      <c r="W49" s="1214"/>
      <c r="X49" s="1214"/>
      <c r="Y49" s="1214"/>
      <c r="Z49" s="1214"/>
      <c r="AA49" s="1214"/>
      <c r="AB49" s="1214"/>
      <c r="AC49" s="1214"/>
      <c r="AD49" s="1214"/>
      <c r="AE49" s="1214"/>
      <c r="AF49" s="1215"/>
      <c r="AG49" s="317"/>
    </row>
    <row r="50" spans="1:33" s="318" customFormat="1" ht="15.75" customHeight="1" thickBot="1">
      <c r="A50" s="328" t="s">
        <v>2579</v>
      </c>
      <c r="B50" s="329"/>
      <c r="C50" s="329"/>
      <c r="D50" s="329"/>
      <c r="E50" s="329"/>
      <c r="F50" s="329"/>
      <c r="G50" s="329"/>
      <c r="H50" s="329"/>
      <c r="I50" s="329"/>
      <c r="J50" s="329"/>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7"/>
      <c r="AG50" s="317"/>
    </row>
    <row r="51" spans="1:33" s="318" customFormat="1" ht="15.75" customHeight="1">
      <c r="A51" s="314" t="s">
        <v>2584</v>
      </c>
      <c r="B51" s="332"/>
      <c r="C51" s="332"/>
      <c r="D51" s="332"/>
      <c r="E51" s="332"/>
      <c r="F51" s="332"/>
      <c r="G51" s="332"/>
      <c r="H51" s="332"/>
      <c r="I51" s="332"/>
      <c r="J51" s="332"/>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4"/>
      <c r="AG51" s="317"/>
    </row>
    <row r="52" spans="1:33" s="318" customFormat="1" ht="15.75" customHeight="1">
      <c r="A52" s="319" t="s">
        <v>2567</v>
      </c>
      <c r="B52" s="320"/>
      <c r="C52" s="320"/>
      <c r="D52" s="320"/>
      <c r="E52" s="320"/>
      <c r="F52" s="321"/>
      <c r="G52" s="321"/>
      <c r="H52" s="321"/>
      <c r="I52" s="321"/>
      <c r="J52" s="321"/>
      <c r="K52" s="321" t="s">
        <v>2568</v>
      </c>
      <c r="L52" s="1220"/>
      <c r="M52" s="1220"/>
      <c r="N52" s="1220"/>
      <c r="O52" s="1220"/>
      <c r="P52" s="1221" t="s">
        <v>2569</v>
      </c>
      <c r="Q52" s="1221"/>
      <c r="R52" s="1221"/>
      <c r="S52" s="1220"/>
      <c r="T52" s="1220"/>
      <c r="U52" s="1220"/>
      <c r="V52" s="1220"/>
      <c r="W52" s="1221" t="s">
        <v>2570</v>
      </c>
      <c r="X52" s="1221"/>
      <c r="Y52" s="1221"/>
      <c r="Z52" s="1222"/>
      <c r="AA52" s="1222"/>
      <c r="AB52" s="1222"/>
      <c r="AC52" s="1222"/>
      <c r="AD52" s="1222"/>
      <c r="AE52" s="1222"/>
      <c r="AF52" s="323" t="s">
        <v>17</v>
      </c>
      <c r="AG52" s="317"/>
    </row>
    <row r="53" spans="1:33" s="318" customFormat="1" ht="15.75" customHeight="1">
      <c r="A53" s="319" t="s">
        <v>2571</v>
      </c>
      <c r="B53" s="320"/>
      <c r="C53" s="320"/>
      <c r="D53" s="320"/>
      <c r="E53" s="320"/>
      <c r="F53" s="324"/>
      <c r="G53" s="324"/>
      <c r="H53" s="324"/>
      <c r="I53" s="324"/>
      <c r="J53" s="324"/>
      <c r="K53" s="1218"/>
      <c r="L53" s="1218"/>
      <c r="M53" s="1218"/>
      <c r="N53" s="1218"/>
      <c r="O53" s="1218"/>
      <c r="P53" s="1218"/>
      <c r="Q53" s="1218"/>
      <c r="R53" s="1218"/>
      <c r="S53" s="1218"/>
      <c r="T53" s="1218"/>
      <c r="U53" s="1218"/>
      <c r="V53" s="1218"/>
      <c r="W53" s="1218"/>
      <c r="X53" s="1218"/>
      <c r="Y53" s="1218"/>
      <c r="Z53" s="1218"/>
      <c r="AA53" s="1218"/>
      <c r="AB53" s="1218"/>
      <c r="AC53" s="1218"/>
      <c r="AD53" s="1218"/>
      <c r="AE53" s="1218"/>
      <c r="AF53" s="1219"/>
      <c r="AG53" s="317"/>
    </row>
    <row r="54" spans="1:33" s="318" customFormat="1" ht="15.75" customHeight="1">
      <c r="A54" s="319" t="s">
        <v>2572</v>
      </c>
      <c r="B54" s="320"/>
      <c r="C54" s="320"/>
      <c r="D54" s="320"/>
      <c r="E54" s="320"/>
      <c r="F54" s="320"/>
      <c r="G54" s="320"/>
      <c r="H54" s="320"/>
      <c r="I54" s="320"/>
      <c r="J54" s="320"/>
      <c r="K54" s="321" t="s">
        <v>2568</v>
      </c>
      <c r="L54" s="1220"/>
      <c r="M54" s="1220"/>
      <c r="N54" s="1220"/>
      <c r="O54" s="1221" t="s">
        <v>2573</v>
      </c>
      <c r="P54" s="1221"/>
      <c r="Q54" s="1221"/>
      <c r="R54" s="1221"/>
      <c r="S54" s="1221"/>
      <c r="T54" s="1220"/>
      <c r="U54" s="1220"/>
      <c r="V54" s="1220"/>
      <c r="W54" s="1221" t="s">
        <v>2574</v>
      </c>
      <c r="X54" s="1221"/>
      <c r="Y54" s="1221"/>
      <c r="Z54" s="1221"/>
      <c r="AA54" s="1222"/>
      <c r="AB54" s="1222"/>
      <c r="AC54" s="1222"/>
      <c r="AD54" s="1222"/>
      <c r="AE54" s="1222"/>
      <c r="AF54" s="323" t="s">
        <v>17</v>
      </c>
      <c r="AG54" s="317"/>
    </row>
    <row r="55" spans="1:33" s="318" customFormat="1" ht="15.75" customHeight="1">
      <c r="A55" s="319"/>
      <c r="B55" s="320"/>
      <c r="C55" s="320"/>
      <c r="D55" s="320"/>
      <c r="E55" s="320"/>
      <c r="F55" s="320"/>
      <c r="G55" s="320"/>
      <c r="H55" s="320"/>
      <c r="I55" s="320"/>
      <c r="J55" s="320"/>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s="1210"/>
      <c r="AG55" s="317"/>
    </row>
    <row r="56" spans="1:33" s="318" customFormat="1" ht="15.75" customHeight="1">
      <c r="A56" s="319" t="s">
        <v>2575</v>
      </c>
      <c r="B56" s="320"/>
      <c r="C56" s="320"/>
      <c r="D56" s="320"/>
      <c r="E56" s="320"/>
      <c r="F56" s="320"/>
      <c r="G56" s="320"/>
      <c r="H56" s="320"/>
      <c r="I56" s="320"/>
      <c r="J56" s="320"/>
      <c r="K56" s="1211"/>
      <c r="L56" s="1211"/>
      <c r="M56" s="1211"/>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2576</v>
      </c>
      <c r="B57" s="320"/>
      <c r="C57" s="320"/>
      <c r="D57" s="320"/>
      <c r="E57" s="320"/>
      <c r="F57" s="320"/>
      <c r="G57" s="320"/>
      <c r="H57" s="320"/>
      <c r="I57" s="320"/>
      <c r="J57" s="320"/>
      <c r="K57" s="1212"/>
      <c r="L57" s="1212"/>
      <c r="M57" s="1212"/>
      <c r="N57" s="1212"/>
      <c r="O57" s="1212"/>
      <c r="P57" s="1212"/>
      <c r="Q57" s="1212"/>
      <c r="R57" s="1212"/>
      <c r="S57" s="1212"/>
      <c r="T57" s="1212"/>
      <c r="U57" s="1212"/>
      <c r="V57" s="1212"/>
      <c r="W57" s="1212"/>
      <c r="X57" s="1212"/>
      <c r="Y57" s="1212"/>
      <c r="Z57" s="1212"/>
      <c r="AA57" s="1212"/>
      <c r="AB57" s="1212"/>
      <c r="AC57" s="1212"/>
      <c r="AD57" s="1212"/>
      <c r="AE57" s="1212"/>
      <c r="AF57" s="1213"/>
      <c r="AG57" s="317"/>
    </row>
    <row r="58" spans="1:33" s="318" customFormat="1" ht="15.75" customHeight="1">
      <c r="A58" s="319" t="s">
        <v>2577</v>
      </c>
      <c r="B58" s="320"/>
      <c r="C58" s="320"/>
      <c r="D58" s="320"/>
      <c r="E58" s="320"/>
      <c r="F58" s="320"/>
      <c r="G58" s="320"/>
      <c r="H58" s="320"/>
      <c r="I58" s="320"/>
      <c r="J58" s="320"/>
      <c r="K58" s="1214"/>
      <c r="L58" s="1214"/>
      <c r="M58" s="1214"/>
      <c r="N58" s="1214"/>
      <c r="O58" s="1214"/>
      <c r="P58" s="1214"/>
      <c r="Q58" s="1214"/>
      <c r="R58" s="1214"/>
      <c r="S58" s="1214"/>
      <c r="T58" s="1214"/>
      <c r="U58" s="1214"/>
      <c r="V58" s="1214"/>
      <c r="W58" s="1214"/>
      <c r="X58" s="1214"/>
      <c r="Y58" s="1214"/>
      <c r="Z58" s="1214"/>
      <c r="AA58" s="1214"/>
      <c r="AB58" s="1214"/>
      <c r="AC58" s="1214"/>
      <c r="AD58" s="1214"/>
      <c r="AE58" s="1214"/>
      <c r="AF58" s="1215"/>
      <c r="AG58" s="317"/>
    </row>
    <row r="59" spans="1:33" s="318" customFormat="1" ht="15.75" customHeight="1">
      <c r="A59" s="319" t="s">
        <v>2578</v>
      </c>
      <c r="B59" s="320"/>
      <c r="C59" s="320"/>
      <c r="D59" s="320"/>
      <c r="E59" s="320"/>
      <c r="F59" s="320"/>
      <c r="G59" s="320"/>
      <c r="H59" s="320"/>
      <c r="I59" s="320"/>
      <c r="J59" s="320"/>
      <c r="K59" s="1214"/>
      <c r="L59" s="1214"/>
      <c r="M59" s="1214"/>
      <c r="N59" s="1214"/>
      <c r="O59" s="1214"/>
      <c r="P59" s="1214"/>
      <c r="Q59" s="1214"/>
      <c r="R59" s="1214"/>
      <c r="S59" s="1214"/>
      <c r="T59" s="1214"/>
      <c r="U59" s="1214"/>
      <c r="V59" s="1214"/>
      <c r="W59" s="1214"/>
      <c r="X59" s="1214"/>
      <c r="Y59" s="1214"/>
      <c r="Z59" s="1214"/>
      <c r="AA59" s="1214"/>
      <c r="AB59" s="1214"/>
      <c r="AC59" s="1214"/>
      <c r="AD59" s="1214"/>
      <c r="AE59" s="1214"/>
      <c r="AF59" s="1215"/>
      <c r="AG59" s="317"/>
    </row>
    <row r="60" spans="1:33" s="318" customFormat="1" ht="15.75" customHeight="1" thickBot="1">
      <c r="A60" s="328" t="s">
        <v>2579</v>
      </c>
      <c r="B60" s="329"/>
      <c r="C60" s="329"/>
      <c r="D60" s="329"/>
      <c r="E60" s="329"/>
      <c r="F60" s="329"/>
      <c r="G60" s="329"/>
      <c r="H60" s="329"/>
      <c r="I60" s="329"/>
      <c r="J60" s="329"/>
      <c r="K60" s="1216"/>
      <c r="L60" s="1216"/>
      <c r="M60" s="1216"/>
      <c r="N60" s="1216"/>
      <c r="O60" s="1216"/>
      <c r="P60" s="1216"/>
      <c r="Q60" s="1216"/>
      <c r="R60" s="1216"/>
      <c r="S60" s="1216"/>
      <c r="T60" s="1216"/>
      <c r="U60" s="1216"/>
      <c r="V60" s="1216"/>
      <c r="W60" s="1216"/>
      <c r="X60" s="1216"/>
      <c r="Y60" s="1216"/>
      <c r="Z60" s="1216"/>
      <c r="AA60" s="1216"/>
      <c r="AB60" s="1216"/>
      <c r="AC60" s="1216"/>
      <c r="AD60" s="1216"/>
      <c r="AE60" s="1216"/>
      <c r="AF60" s="1217"/>
      <c r="AG60" s="317"/>
    </row>
    <row r="61" spans="1:33" s="318" customFormat="1" ht="15.75" customHeight="1">
      <c r="A61" s="314" t="s">
        <v>2585</v>
      </c>
      <c r="B61" s="332"/>
      <c r="C61" s="332"/>
      <c r="D61" s="332"/>
      <c r="E61" s="332"/>
      <c r="F61" s="332"/>
      <c r="G61" s="332"/>
      <c r="H61" s="332"/>
      <c r="I61" s="332"/>
      <c r="J61" s="332"/>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4"/>
      <c r="AG61" s="317"/>
    </row>
    <row r="62" spans="1:33" s="318" customFormat="1" ht="15.75" customHeight="1">
      <c r="A62" s="319" t="s">
        <v>2567</v>
      </c>
      <c r="B62" s="320"/>
      <c r="C62" s="320"/>
      <c r="D62" s="320"/>
      <c r="E62" s="320"/>
      <c r="F62" s="321"/>
      <c r="G62" s="321"/>
      <c r="H62" s="321"/>
      <c r="I62" s="321"/>
      <c r="J62" s="321"/>
      <c r="K62" s="321" t="s">
        <v>2568</v>
      </c>
      <c r="L62" s="1220"/>
      <c r="M62" s="1220"/>
      <c r="N62" s="1220"/>
      <c r="O62" s="1220"/>
      <c r="P62" s="1221" t="s">
        <v>2569</v>
      </c>
      <c r="Q62" s="1221"/>
      <c r="R62" s="1221"/>
      <c r="S62" s="1220"/>
      <c r="T62" s="1220"/>
      <c r="U62" s="1220"/>
      <c r="V62" s="1220"/>
      <c r="W62" s="1221" t="s">
        <v>2570</v>
      </c>
      <c r="X62" s="1221"/>
      <c r="Y62" s="1221"/>
      <c r="Z62" s="1222"/>
      <c r="AA62" s="1222"/>
      <c r="AB62" s="1222"/>
      <c r="AC62" s="1222"/>
      <c r="AD62" s="1222"/>
      <c r="AE62" s="1222"/>
      <c r="AF62" s="323" t="s">
        <v>17</v>
      </c>
      <c r="AG62" s="317"/>
    </row>
    <row r="63" spans="1:33" s="318" customFormat="1" ht="15.75" customHeight="1">
      <c r="A63" s="319" t="s">
        <v>2571</v>
      </c>
      <c r="B63" s="320"/>
      <c r="C63" s="320"/>
      <c r="D63" s="320"/>
      <c r="E63" s="320"/>
      <c r="F63" s="324"/>
      <c r="G63" s="324"/>
      <c r="H63" s="324"/>
      <c r="I63" s="324"/>
      <c r="J63" s="324"/>
      <c r="K63" s="1218"/>
      <c r="L63" s="1218"/>
      <c r="M63" s="1218"/>
      <c r="N63" s="1218"/>
      <c r="O63" s="1218"/>
      <c r="P63" s="1218"/>
      <c r="Q63" s="1218"/>
      <c r="R63" s="1218"/>
      <c r="S63" s="1218"/>
      <c r="T63" s="1218"/>
      <c r="U63" s="1218"/>
      <c r="V63" s="1218"/>
      <c r="W63" s="1218"/>
      <c r="X63" s="1218"/>
      <c r="Y63" s="1218"/>
      <c r="Z63" s="1218"/>
      <c r="AA63" s="1218"/>
      <c r="AB63" s="1218"/>
      <c r="AC63" s="1218"/>
      <c r="AD63" s="1218"/>
      <c r="AE63" s="1218"/>
      <c r="AF63" s="1219"/>
      <c r="AG63" s="317"/>
    </row>
    <row r="64" spans="1:33" s="318" customFormat="1" ht="15.75" customHeight="1">
      <c r="A64" s="319" t="s">
        <v>2572</v>
      </c>
      <c r="B64" s="320"/>
      <c r="C64" s="320"/>
      <c r="D64" s="320"/>
      <c r="E64" s="320"/>
      <c r="F64" s="320"/>
      <c r="G64" s="320"/>
      <c r="H64" s="320"/>
      <c r="I64" s="320"/>
      <c r="J64" s="320"/>
      <c r="K64" s="321" t="s">
        <v>2568</v>
      </c>
      <c r="L64" s="1220"/>
      <c r="M64" s="1220"/>
      <c r="N64" s="1220"/>
      <c r="O64" s="1221" t="s">
        <v>2573</v>
      </c>
      <c r="P64" s="1221"/>
      <c r="Q64" s="1221"/>
      <c r="R64" s="1221"/>
      <c r="S64" s="1221"/>
      <c r="T64" s="1220"/>
      <c r="U64" s="1220"/>
      <c r="V64" s="1220"/>
      <c r="W64" s="1221" t="s">
        <v>2574</v>
      </c>
      <c r="X64" s="1221"/>
      <c r="Y64" s="1221"/>
      <c r="Z64" s="1221"/>
      <c r="AA64" s="1222"/>
      <c r="AB64" s="1222"/>
      <c r="AC64" s="1222"/>
      <c r="AD64" s="1222"/>
      <c r="AE64" s="1222"/>
      <c r="AF64" s="323" t="s">
        <v>17</v>
      </c>
      <c r="AG64" s="317"/>
    </row>
    <row r="65" spans="1:33" s="318" customFormat="1" ht="15.75" customHeight="1">
      <c r="A65" s="319"/>
      <c r="B65" s="320"/>
      <c r="C65" s="320"/>
      <c r="D65" s="320"/>
      <c r="E65" s="320"/>
      <c r="F65" s="320"/>
      <c r="G65" s="320"/>
      <c r="H65" s="320"/>
      <c r="I65" s="320"/>
      <c r="J65" s="320"/>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10"/>
      <c r="AG65" s="317"/>
    </row>
    <row r="66" spans="1:33" s="318" customFormat="1" ht="15.75" customHeight="1">
      <c r="A66" s="319" t="s">
        <v>2575</v>
      </c>
      <c r="B66" s="320"/>
      <c r="C66" s="320"/>
      <c r="D66" s="320"/>
      <c r="E66" s="320"/>
      <c r="F66" s="320"/>
      <c r="G66" s="320"/>
      <c r="H66" s="320"/>
      <c r="I66" s="320"/>
      <c r="J66" s="320"/>
      <c r="K66" s="1211"/>
      <c r="L66" s="1211"/>
      <c r="M66" s="1211"/>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2576</v>
      </c>
      <c r="B67" s="320"/>
      <c r="C67" s="320"/>
      <c r="D67" s="320"/>
      <c r="E67" s="320"/>
      <c r="F67" s="320"/>
      <c r="G67" s="320"/>
      <c r="H67" s="320"/>
      <c r="I67" s="320"/>
      <c r="J67" s="320"/>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3"/>
      <c r="AG67" s="317"/>
    </row>
    <row r="68" spans="1:33" s="318" customFormat="1" ht="15.75" customHeight="1">
      <c r="A68" s="319" t="s">
        <v>2577</v>
      </c>
      <c r="B68" s="320"/>
      <c r="C68" s="320"/>
      <c r="D68" s="320"/>
      <c r="E68" s="320"/>
      <c r="F68" s="320"/>
      <c r="G68" s="320"/>
      <c r="H68" s="320"/>
      <c r="I68" s="320"/>
      <c r="J68" s="320"/>
      <c r="K68" s="1214"/>
      <c r="L68" s="1214"/>
      <c r="M68" s="1214"/>
      <c r="N68" s="1214"/>
      <c r="O68" s="1214"/>
      <c r="P68" s="1214"/>
      <c r="Q68" s="1214"/>
      <c r="R68" s="1214"/>
      <c r="S68" s="1214"/>
      <c r="T68" s="1214"/>
      <c r="U68" s="1214"/>
      <c r="V68" s="1214"/>
      <c r="W68" s="1214"/>
      <c r="X68" s="1214"/>
      <c r="Y68" s="1214"/>
      <c r="Z68" s="1214"/>
      <c r="AA68" s="1214"/>
      <c r="AB68" s="1214"/>
      <c r="AC68" s="1214"/>
      <c r="AD68" s="1214"/>
      <c r="AE68" s="1214"/>
      <c r="AF68" s="1215"/>
      <c r="AG68" s="317"/>
    </row>
    <row r="69" spans="1:33" s="318" customFormat="1" ht="15.75" customHeight="1">
      <c r="A69" s="319" t="s">
        <v>2578</v>
      </c>
      <c r="B69" s="320"/>
      <c r="C69" s="320"/>
      <c r="D69" s="320"/>
      <c r="E69" s="320"/>
      <c r="F69" s="320"/>
      <c r="G69" s="320"/>
      <c r="H69" s="320"/>
      <c r="I69" s="320"/>
      <c r="J69" s="320"/>
      <c r="K69" s="1214"/>
      <c r="L69" s="1214"/>
      <c r="M69" s="1214"/>
      <c r="N69" s="1214"/>
      <c r="O69" s="1214"/>
      <c r="P69" s="1214"/>
      <c r="Q69" s="1214"/>
      <c r="R69" s="1214"/>
      <c r="S69" s="1214"/>
      <c r="T69" s="1214"/>
      <c r="U69" s="1214"/>
      <c r="V69" s="1214"/>
      <c r="W69" s="1214"/>
      <c r="X69" s="1214"/>
      <c r="Y69" s="1214"/>
      <c r="Z69" s="1214"/>
      <c r="AA69" s="1214"/>
      <c r="AB69" s="1214"/>
      <c r="AC69" s="1214"/>
      <c r="AD69" s="1214"/>
      <c r="AE69" s="1214"/>
      <c r="AF69" s="1215"/>
      <c r="AG69" s="317"/>
    </row>
    <row r="70" spans="1:33" s="318" customFormat="1" ht="15.75" customHeight="1" thickBot="1">
      <c r="A70" s="328" t="s">
        <v>2579</v>
      </c>
      <c r="B70" s="329"/>
      <c r="C70" s="329"/>
      <c r="D70" s="329"/>
      <c r="E70" s="329"/>
      <c r="F70" s="329"/>
      <c r="G70" s="329"/>
      <c r="H70" s="329"/>
      <c r="I70" s="329"/>
      <c r="J70" s="329"/>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7"/>
      <c r="AG70" s="317"/>
    </row>
    <row r="71" spans="1:33" s="318" customFormat="1" ht="15.75" customHeight="1">
      <c r="A71" s="314" t="s">
        <v>2586</v>
      </c>
      <c r="B71" s="332"/>
      <c r="C71" s="332"/>
      <c r="D71" s="332"/>
      <c r="E71" s="332"/>
      <c r="F71" s="332"/>
      <c r="G71" s="332"/>
      <c r="H71" s="332"/>
      <c r="I71" s="332"/>
      <c r="J71" s="332"/>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4"/>
      <c r="AG71" s="317"/>
    </row>
    <row r="72" spans="1:33" s="318" customFormat="1" ht="15.75" customHeight="1">
      <c r="A72" s="319" t="s">
        <v>2567</v>
      </c>
      <c r="B72" s="320"/>
      <c r="C72" s="320"/>
      <c r="D72" s="320"/>
      <c r="E72" s="320"/>
      <c r="F72" s="321"/>
      <c r="G72" s="321"/>
      <c r="H72" s="321"/>
      <c r="I72" s="321"/>
      <c r="J72" s="321"/>
      <c r="K72" s="321" t="s">
        <v>2568</v>
      </c>
      <c r="L72" s="1220"/>
      <c r="M72" s="1220"/>
      <c r="N72" s="1220"/>
      <c r="O72" s="1220"/>
      <c r="P72" s="1221" t="s">
        <v>2569</v>
      </c>
      <c r="Q72" s="1221"/>
      <c r="R72" s="1221"/>
      <c r="S72" s="1220"/>
      <c r="T72" s="1220"/>
      <c r="U72" s="1220"/>
      <c r="V72" s="1220"/>
      <c r="W72" s="1221" t="s">
        <v>2570</v>
      </c>
      <c r="X72" s="1221"/>
      <c r="Y72" s="1221"/>
      <c r="Z72" s="1222"/>
      <c r="AA72" s="1222"/>
      <c r="AB72" s="1222"/>
      <c r="AC72" s="1222"/>
      <c r="AD72" s="1222"/>
      <c r="AE72" s="1222"/>
      <c r="AF72" s="323" t="s">
        <v>17</v>
      </c>
      <c r="AG72" s="317"/>
    </row>
    <row r="73" spans="1:33" s="318" customFormat="1" ht="15.75" customHeight="1">
      <c r="A73" s="319" t="s">
        <v>2571</v>
      </c>
      <c r="B73" s="320"/>
      <c r="C73" s="320"/>
      <c r="D73" s="320"/>
      <c r="E73" s="320"/>
      <c r="F73" s="324"/>
      <c r="G73" s="324"/>
      <c r="H73" s="324"/>
      <c r="I73" s="324"/>
      <c r="J73" s="324"/>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9"/>
      <c r="AG73" s="317"/>
    </row>
    <row r="74" spans="1:33" s="318" customFormat="1" ht="15.75" customHeight="1">
      <c r="A74" s="319" t="s">
        <v>2572</v>
      </c>
      <c r="B74" s="320"/>
      <c r="C74" s="320"/>
      <c r="D74" s="320"/>
      <c r="E74" s="320"/>
      <c r="F74" s="320"/>
      <c r="G74" s="320"/>
      <c r="H74" s="320"/>
      <c r="I74" s="320"/>
      <c r="J74" s="320"/>
      <c r="K74" s="321" t="s">
        <v>2568</v>
      </c>
      <c r="L74" s="1220"/>
      <c r="M74" s="1220"/>
      <c r="N74" s="1220"/>
      <c r="O74" s="1221" t="s">
        <v>2573</v>
      </c>
      <c r="P74" s="1221"/>
      <c r="Q74" s="1221"/>
      <c r="R74" s="1221"/>
      <c r="S74" s="1221"/>
      <c r="T74" s="1220"/>
      <c r="U74" s="1220"/>
      <c r="V74" s="1220"/>
      <c r="W74" s="1221" t="s">
        <v>2574</v>
      </c>
      <c r="X74" s="1221"/>
      <c r="Y74" s="1221"/>
      <c r="Z74" s="1221"/>
      <c r="AA74" s="1222"/>
      <c r="AB74" s="1222"/>
      <c r="AC74" s="1222"/>
      <c r="AD74" s="1222"/>
      <c r="AE74" s="1222"/>
      <c r="AF74" s="323" t="s">
        <v>17</v>
      </c>
      <c r="AG74" s="317"/>
    </row>
    <row r="75" spans="1:33" s="318" customFormat="1" ht="15.75" customHeight="1">
      <c r="A75" s="319"/>
      <c r="B75" s="320"/>
      <c r="C75" s="320"/>
      <c r="D75" s="320"/>
      <c r="E75" s="320"/>
      <c r="F75" s="320"/>
      <c r="G75" s="320"/>
      <c r="H75" s="320"/>
      <c r="I75" s="320"/>
      <c r="J75" s="320"/>
      <c r="K75" s="1209"/>
      <c r="L75" s="1209"/>
      <c r="M75" s="1209"/>
      <c r="N75" s="1209"/>
      <c r="O75" s="1209"/>
      <c r="P75" s="1209"/>
      <c r="Q75" s="1209"/>
      <c r="R75" s="1209"/>
      <c r="S75" s="1209"/>
      <c r="T75" s="1209"/>
      <c r="U75" s="1209"/>
      <c r="V75" s="1209"/>
      <c r="W75" s="1209"/>
      <c r="X75" s="1209"/>
      <c r="Y75" s="1209"/>
      <c r="Z75" s="1209"/>
      <c r="AA75" s="1209"/>
      <c r="AB75" s="1209"/>
      <c r="AC75" s="1209"/>
      <c r="AD75" s="1209"/>
      <c r="AE75" s="1209"/>
      <c r="AF75" s="1210"/>
      <c r="AG75" s="317"/>
    </row>
    <row r="76" spans="1:33" s="318" customFormat="1" ht="15.75" customHeight="1">
      <c r="A76" s="319" t="s">
        <v>2575</v>
      </c>
      <c r="B76" s="320"/>
      <c r="C76" s="320"/>
      <c r="D76" s="320"/>
      <c r="E76" s="320"/>
      <c r="F76" s="320"/>
      <c r="G76" s="320"/>
      <c r="H76" s="320"/>
      <c r="I76" s="320"/>
      <c r="J76" s="320"/>
      <c r="K76" s="1211"/>
      <c r="L76" s="1211"/>
      <c r="M76" s="1211"/>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2576</v>
      </c>
      <c r="B77" s="320"/>
      <c r="C77" s="320"/>
      <c r="D77" s="320"/>
      <c r="E77" s="320"/>
      <c r="F77" s="320"/>
      <c r="G77" s="320"/>
      <c r="H77" s="320"/>
      <c r="I77" s="320"/>
      <c r="J77" s="320"/>
      <c r="K77" s="1212"/>
      <c r="L77" s="1212"/>
      <c r="M77" s="1212"/>
      <c r="N77" s="1212"/>
      <c r="O77" s="1212"/>
      <c r="P77" s="1212"/>
      <c r="Q77" s="1212"/>
      <c r="R77" s="1212"/>
      <c r="S77" s="1212"/>
      <c r="T77" s="1212"/>
      <c r="U77" s="1212"/>
      <c r="V77" s="1212"/>
      <c r="W77" s="1212"/>
      <c r="X77" s="1212"/>
      <c r="Y77" s="1212"/>
      <c r="Z77" s="1212"/>
      <c r="AA77" s="1212"/>
      <c r="AB77" s="1212"/>
      <c r="AC77" s="1212"/>
      <c r="AD77" s="1212"/>
      <c r="AE77" s="1212"/>
      <c r="AF77" s="1213"/>
      <c r="AG77" s="317"/>
    </row>
    <row r="78" spans="1:33" s="318" customFormat="1" ht="15.75" customHeight="1">
      <c r="A78" s="319" t="s">
        <v>2577</v>
      </c>
      <c r="B78" s="320"/>
      <c r="C78" s="320"/>
      <c r="D78" s="320"/>
      <c r="E78" s="320"/>
      <c r="F78" s="320"/>
      <c r="G78" s="320"/>
      <c r="H78" s="320"/>
      <c r="I78" s="320"/>
      <c r="J78" s="320"/>
      <c r="K78" s="1214"/>
      <c r="L78" s="1214"/>
      <c r="M78" s="1214"/>
      <c r="N78" s="1214"/>
      <c r="O78" s="1214"/>
      <c r="P78" s="1214"/>
      <c r="Q78" s="1214"/>
      <c r="R78" s="1214"/>
      <c r="S78" s="1214"/>
      <c r="T78" s="1214"/>
      <c r="U78" s="1214"/>
      <c r="V78" s="1214"/>
      <c r="W78" s="1214"/>
      <c r="X78" s="1214"/>
      <c r="Y78" s="1214"/>
      <c r="Z78" s="1214"/>
      <c r="AA78" s="1214"/>
      <c r="AB78" s="1214"/>
      <c r="AC78" s="1214"/>
      <c r="AD78" s="1214"/>
      <c r="AE78" s="1214"/>
      <c r="AF78" s="1215"/>
      <c r="AG78" s="317"/>
    </row>
    <row r="79" spans="1:33" s="318" customFormat="1" ht="15.75" customHeight="1">
      <c r="A79" s="319" t="s">
        <v>2578</v>
      </c>
      <c r="B79" s="320"/>
      <c r="C79" s="320"/>
      <c r="D79" s="320"/>
      <c r="E79" s="320"/>
      <c r="F79" s="320"/>
      <c r="G79" s="320"/>
      <c r="H79" s="320"/>
      <c r="I79" s="320"/>
      <c r="J79" s="320"/>
      <c r="K79" s="1214"/>
      <c r="L79" s="1214"/>
      <c r="M79" s="1214"/>
      <c r="N79" s="1214"/>
      <c r="O79" s="1214"/>
      <c r="P79" s="1214"/>
      <c r="Q79" s="1214"/>
      <c r="R79" s="1214"/>
      <c r="S79" s="1214"/>
      <c r="T79" s="1214"/>
      <c r="U79" s="1214"/>
      <c r="V79" s="1214"/>
      <c r="W79" s="1214"/>
      <c r="X79" s="1214"/>
      <c r="Y79" s="1214"/>
      <c r="Z79" s="1214"/>
      <c r="AA79" s="1214"/>
      <c r="AB79" s="1214"/>
      <c r="AC79" s="1214"/>
      <c r="AD79" s="1214"/>
      <c r="AE79" s="1214"/>
      <c r="AF79" s="1215"/>
      <c r="AG79" s="317"/>
    </row>
    <row r="80" spans="1:33" s="318" customFormat="1" ht="15.75" customHeight="1" thickBot="1">
      <c r="A80" s="328" t="s">
        <v>2579</v>
      </c>
      <c r="B80" s="329"/>
      <c r="C80" s="329"/>
      <c r="D80" s="329"/>
      <c r="E80" s="329"/>
      <c r="F80" s="329"/>
      <c r="G80" s="329"/>
      <c r="H80" s="329"/>
      <c r="I80" s="329"/>
      <c r="J80" s="329"/>
      <c r="K80" s="1216"/>
      <c r="L80" s="1216"/>
      <c r="M80" s="1216"/>
      <c r="N80" s="1216"/>
      <c r="O80" s="1216"/>
      <c r="P80" s="1216"/>
      <c r="Q80" s="1216"/>
      <c r="R80" s="1216"/>
      <c r="S80" s="1216"/>
      <c r="T80" s="1216"/>
      <c r="U80" s="1216"/>
      <c r="V80" s="1216"/>
      <c r="W80" s="1216"/>
      <c r="X80" s="1216"/>
      <c r="Y80" s="1216"/>
      <c r="Z80" s="1216"/>
      <c r="AA80" s="1216"/>
      <c r="AB80" s="1216"/>
      <c r="AC80" s="1216"/>
      <c r="AD80" s="1216"/>
      <c r="AE80" s="1216"/>
      <c r="AF80" s="1217"/>
      <c r="AG80" s="317"/>
    </row>
    <row r="81" spans="1:33" s="318" customFormat="1" ht="15.75" customHeight="1">
      <c r="A81" s="314" t="s">
        <v>2587</v>
      </c>
      <c r="B81" s="332"/>
      <c r="C81" s="332"/>
      <c r="D81" s="332"/>
      <c r="E81" s="332"/>
      <c r="F81" s="332"/>
      <c r="G81" s="332"/>
      <c r="H81" s="332"/>
      <c r="I81" s="332"/>
      <c r="J81" s="332"/>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4"/>
      <c r="AG81" s="317"/>
    </row>
    <row r="82" spans="1:33" s="318" customFormat="1" ht="15.75" customHeight="1">
      <c r="A82" s="319" t="s">
        <v>2567</v>
      </c>
      <c r="B82" s="320"/>
      <c r="C82" s="320"/>
      <c r="D82" s="320"/>
      <c r="E82" s="320"/>
      <c r="F82" s="321"/>
      <c r="G82" s="321"/>
      <c r="H82" s="321"/>
      <c r="I82" s="321"/>
      <c r="J82" s="321"/>
      <c r="K82" s="321" t="s">
        <v>2568</v>
      </c>
      <c r="L82" s="1220"/>
      <c r="M82" s="1220"/>
      <c r="N82" s="1220"/>
      <c r="O82" s="1220"/>
      <c r="P82" s="1221" t="s">
        <v>2569</v>
      </c>
      <c r="Q82" s="1221"/>
      <c r="R82" s="1221"/>
      <c r="S82" s="1220"/>
      <c r="T82" s="1220"/>
      <c r="U82" s="1220"/>
      <c r="V82" s="1220"/>
      <c r="W82" s="1221" t="s">
        <v>2570</v>
      </c>
      <c r="X82" s="1221"/>
      <c r="Y82" s="1221"/>
      <c r="Z82" s="1222"/>
      <c r="AA82" s="1222"/>
      <c r="AB82" s="1222"/>
      <c r="AC82" s="1222"/>
      <c r="AD82" s="1222"/>
      <c r="AE82" s="1222"/>
      <c r="AF82" s="323" t="s">
        <v>17</v>
      </c>
      <c r="AG82" s="317"/>
    </row>
    <row r="83" spans="1:33" s="318" customFormat="1" ht="15.75" customHeight="1">
      <c r="A83" s="319" t="s">
        <v>2571</v>
      </c>
      <c r="B83" s="320"/>
      <c r="C83" s="320"/>
      <c r="D83" s="320"/>
      <c r="E83" s="320"/>
      <c r="F83" s="324"/>
      <c r="G83" s="324"/>
      <c r="H83" s="324"/>
      <c r="I83" s="324"/>
      <c r="J83" s="324"/>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9"/>
      <c r="AG83" s="317"/>
    </row>
    <row r="84" spans="1:33" s="318" customFormat="1" ht="15.75" customHeight="1">
      <c r="A84" s="319" t="s">
        <v>2572</v>
      </c>
      <c r="B84" s="320"/>
      <c r="C84" s="320"/>
      <c r="D84" s="320"/>
      <c r="E84" s="320"/>
      <c r="F84" s="320"/>
      <c r="G84" s="320"/>
      <c r="H84" s="320"/>
      <c r="I84" s="320"/>
      <c r="J84" s="320"/>
      <c r="K84" s="321" t="s">
        <v>2568</v>
      </c>
      <c r="L84" s="1220"/>
      <c r="M84" s="1220"/>
      <c r="N84" s="1220"/>
      <c r="O84" s="1221" t="s">
        <v>2573</v>
      </c>
      <c r="P84" s="1221"/>
      <c r="Q84" s="1221"/>
      <c r="R84" s="1221"/>
      <c r="S84" s="1221"/>
      <c r="T84" s="1220"/>
      <c r="U84" s="1220"/>
      <c r="V84" s="1220"/>
      <c r="W84" s="1221" t="s">
        <v>2574</v>
      </c>
      <c r="X84" s="1221"/>
      <c r="Y84" s="1221"/>
      <c r="Z84" s="1221"/>
      <c r="AA84" s="1222"/>
      <c r="AB84" s="1222"/>
      <c r="AC84" s="1222"/>
      <c r="AD84" s="1222"/>
      <c r="AE84" s="1222"/>
      <c r="AF84" s="323" t="s">
        <v>17</v>
      </c>
      <c r="AG84" s="317"/>
    </row>
    <row r="85" spans="1:33" s="318" customFormat="1" ht="15.75" customHeight="1">
      <c r="A85" s="319"/>
      <c r="B85" s="320"/>
      <c r="C85" s="320"/>
      <c r="D85" s="320"/>
      <c r="E85" s="320"/>
      <c r="F85" s="320"/>
      <c r="G85" s="320"/>
      <c r="H85" s="320"/>
      <c r="I85" s="320"/>
      <c r="J85" s="320"/>
      <c r="K85" s="1209"/>
      <c r="L85" s="1209"/>
      <c r="M85" s="1209"/>
      <c r="N85" s="1209"/>
      <c r="O85" s="1209"/>
      <c r="P85" s="1209"/>
      <c r="Q85" s="1209"/>
      <c r="R85" s="1209"/>
      <c r="S85" s="1209"/>
      <c r="T85" s="1209"/>
      <c r="U85" s="1209"/>
      <c r="V85" s="1209"/>
      <c r="W85" s="1209"/>
      <c r="X85" s="1209"/>
      <c r="Y85" s="1209"/>
      <c r="Z85" s="1209"/>
      <c r="AA85" s="1209"/>
      <c r="AB85" s="1209"/>
      <c r="AC85" s="1209"/>
      <c r="AD85" s="1209"/>
      <c r="AE85" s="1209"/>
      <c r="AF85" s="1210"/>
      <c r="AG85" s="317"/>
    </row>
    <row r="86" spans="1:33" s="318" customFormat="1" ht="15.75" customHeight="1">
      <c r="A86" s="319" t="s">
        <v>2575</v>
      </c>
      <c r="B86" s="320"/>
      <c r="C86" s="320"/>
      <c r="D86" s="320"/>
      <c r="E86" s="320"/>
      <c r="F86" s="320"/>
      <c r="G86" s="320"/>
      <c r="H86" s="320"/>
      <c r="I86" s="320"/>
      <c r="J86" s="320"/>
      <c r="K86" s="1211"/>
      <c r="L86" s="1211"/>
      <c r="M86" s="1211"/>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2576</v>
      </c>
      <c r="B87" s="320"/>
      <c r="C87" s="320"/>
      <c r="D87" s="320"/>
      <c r="E87" s="320"/>
      <c r="F87" s="320"/>
      <c r="G87" s="320"/>
      <c r="H87" s="320"/>
      <c r="I87" s="320"/>
      <c r="J87" s="320"/>
      <c r="K87" s="1212"/>
      <c r="L87" s="1212"/>
      <c r="M87" s="1212"/>
      <c r="N87" s="1212"/>
      <c r="O87" s="1212"/>
      <c r="P87" s="1212"/>
      <c r="Q87" s="1212"/>
      <c r="R87" s="1212"/>
      <c r="S87" s="1212"/>
      <c r="T87" s="1212"/>
      <c r="U87" s="1212"/>
      <c r="V87" s="1212"/>
      <c r="W87" s="1212"/>
      <c r="X87" s="1212"/>
      <c r="Y87" s="1212"/>
      <c r="Z87" s="1212"/>
      <c r="AA87" s="1212"/>
      <c r="AB87" s="1212"/>
      <c r="AC87" s="1212"/>
      <c r="AD87" s="1212"/>
      <c r="AE87" s="1212"/>
      <c r="AF87" s="1213"/>
      <c r="AG87" s="317"/>
    </row>
    <row r="88" spans="1:33" s="318" customFormat="1" ht="15.75" customHeight="1">
      <c r="A88" s="319" t="s">
        <v>2577</v>
      </c>
      <c r="B88" s="320"/>
      <c r="C88" s="320"/>
      <c r="D88" s="320"/>
      <c r="E88" s="320"/>
      <c r="F88" s="320"/>
      <c r="G88" s="320"/>
      <c r="H88" s="320"/>
      <c r="I88" s="320"/>
      <c r="J88" s="320"/>
      <c r="K88" s="1214"/>
      <c r="L88" s="1214"/>
      <c r="M88" s="1214"/>
      <c r="N88" s="1214"/>
      <c r="O88" s="1214"/>
      <c r="P88" s="1214"/>
      <c r="Q88" s="1214"/>
      <c r="R88" s="1214"/>
      <c r="S88" s="1214"/>
      <c r="T88" s="1214"/>
      <c r="U88" s="1214"/>
      <c r="V88" s="1214"/>
      <c r="W88" s="1214"/>
      <c r="X88" s="1214"/>
      <c r="Y88" s="1214"/>
      <c r="Z88" s="1214"/>
      <c r="AA88" s="1214"/>
      <c r="AB88" s="1214"/>
      <c r="AC88" s="1214"/>
      <c r="AD88" s="1214"/>
      <c r="AE88" s="1214"/>
      <c r="AF88" s="1215"/>
      <c r="AG88" s="317"/>
    </row>
    <row r="89" spans="1:33" s="318" customFormat="1" ht="15.75" customHeight="1">
      <c r="A89" s="319" t="s">
        <v>2578</v>
      </c>
      <c r="B89" s="320"/>
      <c r="C89" s="320"/>
      <c r="D89" s="320"/>
      <c r="E89" s="320"/>
      <c r="F89" s="320"/>
      <c r="G89" s="320"/>
      <c r="H89" s="320"/>
      <c r="I89" s="320"/>
      <c r="J89" s="320"/>
      <c r="K89" s="1214"/>
      <c r="L89" s="1214"/>
      <c r="M89" s="1214"/>
      <c r="N89" s="1214"/>
      <c r="O89" s="1214"/>
      <c r="P89" s="1214"/>
      <c r="Q89" s="1214"/>
      <c r="R89" s="1214"/>
      <c r="S89" s="1214"/>
      <c r="T89" s="1214"/>
      <c r="U89" s="1214"/>
      <c r="V89" s="1214"/>
      <c r="W89" s="1214"/>
      <c r="X89" s="1214"/>
      <c r="Y89" s="1214"/>
      <c r="Z89" s="1214"/>
      <c r="AA89" s="1214"/>
      <c r="AB89" s="1214"/>
      <c r="AC89" s="1214"/>
      <c r="AD89" s="1214"/>
      <c r="AE89" s="1214"/>
      <c r="AF89" s="1215"/>
      <c r="AG89" s="317"/>
    </row>
    <row r="90" spans="1:33" s="318" customFormat="1" ht="15.75" customHeight="1" thickBot="1">
      <c r="A90" s="328" t="s">
        <v>2579</v>
      </c>
      <c r="B90" s="329"/>
      <c r="C90" s="329"/>
      <c r="D90" s="329"/>
      <c r="E90" s="329"/>
      <c r="F90" s="329"/>
      <c r="G90" s="329"/>
      <c r="H90" s="329"/>
      <c r="I90" s="329"/>
      <c r="J90" s="329"/>
      <c r="K90" s="1216"/>
      <c r="L90" s="1216"/>
      <c r="M90" s="1216"/>
      <c r="N90" s="1216"/>
      <c r="O90" s="1216"/>
      <c r="P90" s="1216"/>
      <c r="Q90" s="1216"/>
      <c r="R90" s="1216"/>
      <c r="S90" s="1216"/>
      <c r="T90" s="1216"/>
      <c r="U90" s="1216"/>
      <c r="V90" s="1216"/>
      <c r="W90" s="1216"/>
      <c r="X90" s="1216"/>
      <c r="Y90" s="1216"/>
      <c r="Z90" s="1216"/>
      <c r="AA90" s="1216"/>
      <c r="AB90" s="1216"/>
      <c r="AC90" s="1216"/>
      <c r="AD90" s="1216"/>
      <c r="AE90" s="1216"/>
      <c r="AF90" s="1217"/>
      <c r="AG90" s="317"/>
    </row>
    <row r="91" spans="1:33" s="318" customFormat="1" ht="15.75" customHeight="1">
      <c r="A91" s="314" t="s">
        <v>2588</v>
      </c>
      <c r="B91" s="332"/>
      <c r="C91" s="332"/>
      <c r="D91" s="332"/>
      <c r="E91" s="332"/>
      <c r="F91" s="332"/>
      <c r="G91" s="332"/>
      <c r="H91" s="332"/>
      <c r="I91" s="332"/>
      <c r="J91" s="332"/>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4"/>
      <c r="AG91" s="317"/>
    </row>
    <row r="92" spans="1:33" s="318" customFormat="1" ht="15.75" customHeight="1">
      <c r="A92" s="319" t="s">
        <v>2567</v>
      </c>
      <c r="B92" s="320"/>
      <c r="C92" s="320"/>
      <c r="D92" s="320"/>
      <c r="E92" s="320"/>
      <c r="F92" s="321"/>
      <c r="G92" s="321"/>
      <c r="H92" s="321"/>
      <c r="I92" s="321"/>
      <c r="J92" s="321"/>
      <c r="K92" s="321" t="s">
        <v>2568</v>
      </c>
      <c r="L92" s="1220"/>
      <c r="M92" s="1220"/>
      <c r="N92" s="1220"/>
      <c r="O92" s="1220"/>
      <c r="P92" s="1221" t="s">
        <v>2569</v>
      </c>
      <c r="Q92" s="1221"/>
      <c r="R92" s="1221"/>
      <c r="S92" s="1220"/>
      <c r="T92" s="1220"/>
      <c r="U92" s="1220"/>
      <c r="V92" s="1220"/>
      <c r="W92" s="1221" t="s">
        <v>2570</v>
      </c>
      <c r="X92" s="1221"/>
      <c r="Y92" s="1221"/>
      <c r="Z92" s="1222"/>
      <c r="AA92" s="1222"/>
      <c r="AB92" s="1222"/>
      <c r="AC92" s="1222"/>
      <c r="AD92" s="1222"/>
      <c r="AE92" s="1222"/>
      <c r="AF92" s="323" t="s">
        <v>17</v>
      </c>
      <c r="AG92" s="317"/>
    </row>
    <row r="93" spans="1:33" s="318" customFormat="1" ht="15.75" customHeight="1">
      <c r="A93" s="319" t="s">
        <v>2571</v>
      </c>
      <c r="B93" s="320"/>
      <c r="C93" s="320"/>
      <c r="D93" s="320"/>
      <c r="E93" s="320"/>
      <c r="F93" s="324"/>
      <c r="G93" s="324"/>
      <c r="H93" s="324"/>
      <c r="I93" s="324"/>
      <c r="J93" s="324"/>
      <c r="K93" s="1218"/>
      <c r="L93" s="1218"/>
      <c r="M93" s="1218"/>
      <c r="N93" s="1218"/>
      <c r="O93" s="1218"/>
      <c r="P93" s="1218"/>
      <c r="Q93" s="1218"/>
      <c r="R93" s="1218"/>
      <c r="S93" s="1218"/>
      <c r="T93" s="1218"/>
      <c r="U93" s="1218"/>
      <c r="V93" s="1218"/>
      <c r="W93" s="1218"/>
      <c r="X93" s="1218"/>
      <c r="Y93" s="1218"/>
      <c r="Z93" s="1218"/>
      <c r="AA93" s="1218"/>
      <c r="AB93" s="1218"/>
      <c r="AC93" s="1218"/>
      <c r="AD93" s="1218"/>
      <c r="AE93" s="1218"/>
      <c r="AF93" s="1219"/>
      <c r="AG93" s="317"/>
    </row>
    <row r="94" spans="1:33" s="318" customFormat="1" ht="15.75" customHeight="1">
      <c r="A94" s="319" t="s">
        <v>2572</v>
      </c>
      <c r="B94" s="320"/>
      <c r="C94" s="320"/>
      <c r="D94" s="320"/>
      <c r="E94" s="320"/>
      <c r="F94" s="320"/>
      <c r="G94" s="320"/>
      <c r="H94" s="320"/>
      <c r="I94" s="320"/>
      <c r="J94" s="320"/>
      <c r="K94" s="321" t="s">
        <v>2568</v>
      </c>
      <c r="L94" s="1220"/>
      <c r="M94" s="1220"/>
      <c r="N94" s="1220"/>
      <c r="O94" s="1221" t="s">
        <v>2573</v>
      </c>
      <c r="P94" s="1221"/>
      <c r="Q94" s="1221"/>
      <c r="R94" s="1221"/>
      <c r="S94" s="1221"/>
      <c r="T94" s="1220"/>
      <c r="U94" s="1220"/>
      <c r="V94" s="1220"/>
      <c r="W94" s="1221" t="s">
        <v>2574</v>
      </c>
      <c r="X94" s="1221"/>
      <c r="Y94" s="1221"/>
      <c r="Z94" s="1221"/>
      <c r="AA94" s="1222"/>
      <c r="AB94" s="1222"/>
      <c r="AC94" s="1222"/>
      <c r="AD94" s="1222"/>
      <c r="AE94" s="1222"/>
      <c r="AF94" s="323" t="s">
        <v>17</v>
      </c>
      <c r="AG94" s="317"/>
    </row>
    <row r="95" spans="1:33" s="318" customFormat="1" ht="15.75" customHeight="1">
      <c r="A95" s="319"/>
      <c r="B95" s="320"/>
      <c r="C95" s="320"/>
      <c r="D95" s="320"/>
      <c r="E95" s="320"/>
      <c r="F95" s="320"/>
      <c r="G95" s="320"/>
      <c r="H95" s="320"/>
      <c r="I95" s="320"/>
      <c r="J95" s="320"/>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10"/>
      <c r="AG95" s="317"/>
    </row>
    <row r="96" spans="1:33" s="318" customFormat="1" ht="15.75" customHeight="1">
      <c r="A96" s="319" t="s">
        <v>2575</v>
      </c>
      <c r="B96" s="320"/>
      <c r="C96" s="320"/>
      <c r="D96" s="320"/>
      <c r="E96" s="320"/>
      <c r="F96" s="320"/>
      <c r="G96" s="320"/>
      <c r="H96" s="320"/>
      <c r="I96" s="320"/>
      <c r="J96" s="320"/>
      <c r="K96" s="1211"/>
      <c r="L96" s="1211"/>
      <c r="M96" s="1211"/>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2576</v>
      </c>
      <c r="B97" s="320"/>
      <c r="C97" s="320"/>
      <c r="D97" s="320"/>
      <c r="E97" s="320"/>
      <c r="F97" s="320"/>
      <c r="G97" s="320"/>
      <c r="H97" s="320"/>
      <c r="I97" s="320"/>
      <c r="J97" s="320"/>
      <c r="K97" s="1212"/>
      <c r="L97" s="1212"/>
      <c r="M97" s="1212"/>
      <c r="N97" s="1212"/>
      <c r="O97" s="1212"/>
      <c r="P97" s="1212"/>
      <c r="Q97" s="1212"/>
      <c r="R97" s="1212"/>
      <c r="S97" s="1212"/>
      <c r="T97" s="1212"/>
      <c r="U97" s="1212"/>
      <c r="V97" s="1212"/>
      <c r="W97" s="1212"/>
      <c r="X97" s="1212"/>
      <c r="Y97" s="1212"/>
      <c r="Z97" s="1212"/>
      <c r="AA97" s="1212"/>
      <c r="AB97" s="1212"/>
      <c r="AC97" s="1212"/>
      <c r="AD97" s="1212"/>
      <c r="AE97" s="1212"/>
      <c r="AF97" s="1213"/>
      <c r="AG97" s="317"/>
    </row>
    <row r="98" spans="1:33" s="318" customFormat="1" ht="15.75" customHeight="1">
      <c r="A98" s="319" t="s">
        <v>2577</v>
      </c>
      <c r="B98" s="320"/>
      <c r="C98" s="320"/>
      <c r="D98" s="320"/>
      <c r="E98" s="320"/>
      <c r="F98" s="320"/>
      <c r="G98" s="320"/>
      <c r="H98" s="320"/>
      <c r="I98" s="320"/>
      <c r="J98" s="320"/>
      <c r="K98" s="1214"/>
      <c r="L98" s="1214"/>
      <c r="M98" s="1214"/>
      <c r="N98" s="1214"/>
      <c r="O98" s="1214"/>
      <c r="P98" s="1214"/>
      <c r="Q98" s="1214"/>
      <c r="R98" s="1214"/>
      <c r="S98" s="1214"/>
      <c r="T98" s="1214"/>
      <c r="U98" s="1214"/>
      <c r="V98" s="1214"/>
      <c r="W98" s="1214"/>
      <c r="X98" s="1214"/>
      <c r="Y98" s="1214"/>
      <c r="Z98" s="1214"/>
      <c r="AA98" s="1214"/>
      <c r="AB98" s="1214"/>
      <c r="AC98" s="1214"/>
      <c r="AD98" s="1214"/>
      <c r="AE98" s="1214"/>
      <c r="AF98" s="1215"/>
      <c r="AG98" s="317"/>
    </row>
    <row r="99" spans="1:33" s="318" customFormat="1" ht="15.75" customHeight="1">
      <c r="A99" s="319" t="s">
        <v>2578</v>
      </c>
      <c r="B99" s="320"/>
      <c r="C99" s="320"/>
      <c r="D99" s="320"/>
      <c r="E99" s="320"/>
      <c r="F99" s="320"/>
      <c r="G99" s="320"/>
      <c r="H99" s="320"/>
      <c r="I99" s="320"/>
      <c r="J99" s="320"/>
      <c r="K99" s="1214"/>
      <c r="L99" s="1214"/>
      <c r="M99" s="1214"/>
      <c r="N99" s="1214"/>
      <c r="O99" s="1214"/>
      <c r="P99" s="1214"/>
      <c r="Q99" s="1214"/>
      <c r="R99" s="1214"/>
      <c r="S99" s="1214"/>
      <c r="T99" s="1214"/>
      <c r="U99" s="1214"/>
      <c r="V99" s="1214"/>
      <c r="W99" s="1214"/>
      <c r="X99" s="1214"/>
      <c r="Y99" s="1214"/>
      <c r="Z99" s="1214"/>
      <c r="AA99" s="1214"/>
      <c r="AB99" s="1214"/>
      <c r="AC99" s="1214"/>
      <c r="AD99" s="1214"/>
      <c r="AE99" s="1214"/>
      <c r="AF99" s="1215"/>
      <c r="AG99" s="317"/>
    </row>
    <row r="100" spans="1:33" s="318" customFormat="1" ht="15.75" customHeight="1" thickBot="1">
      <c r="A100" s="328" t="s">
        <v>2579</v>
      </c>
      <c r="B100" s="329"/>
      <c r="C100" s="329"/>
      <c r="D100" s="329"/>
      <c r="E100" s="329"/>
      <c r="F100" s="329"/>
      <c r="G100" s="329"/>
      <c r="H100" s="329"/>
      <c r="I100" s="329"/>
      <c r="J100" s="329"/>
      <c r="K100" s="1216"/>
      <c r="L100" s="1216"/>
      <c r="M100" s="1216"/>
      <c r="N100" s="1216"/>
      <c r="O100" s="1216"/>
      <c r="P100" s="1216"/>
      <c r="Q100" s="1216"/>
      <c r="R100" s="1216"/>
      <c r="S100" s="1216"/>
      <c r="T100" s="1216"/>
      <c r="U100" s="1216"/>
      <c r="V100" s="1216"/>
      <c r="W100" s="1216"/>
      <c r="X100" s="1216"/>
      <c r="Y100" s="1216"/>
      <c r="Z100" s="1216"/>
      <c r="AA100" s="1216"/>
      <c r="AB100" s="1216"/>
      <c r="AC100" s="1216"/>
      <c r="AD100" s="1216"/>
      <c r="AE100" s="1216"/>
      <c r="AF100" s="1217"/>
      <c r="AG100" s="317"/>
    </row>
    <row r="126" spans="1:32">
      <c r="A126" s="333" t="s">
        <v>2589</v>
      </c>
    </row>
    <row r="127" spans="1:32" ht="13.5">
      <c r="A127" s="334" t="s">
        <v>2590</v>
      </c>
      <c r="AA127" s="333" t="s">
        <v>2591</v>
      </c>
    </row>
    <row r="128" spans="1:32" ht="13.5">
      <c r="A128" s="334" t="s">
        <v>2592</v>
      </c>
      <c r="AA128" s="333" t="s">
        <v>2593</v>
      </c>
      <c r="AF128" s="333" t="s">
        <v>2594</v>
      </c>
    </row>
    <row r="129" spans="1:32" ht="13.5">
      <c r="A129" s="334" t="s">
        <v>2595</v>
      </c>
      <c r="AA129" s="333" t="s">
        <v>2596</v>
      </c>
      <c r="AF129" s="333" t="s">
        <v>2597</v>
      </c>
    </row>
    <row r="130" spans="1:32" ht="13.5">
      <c r="A130" s="334" t="s">
        <v>2598</v>
      </c>
      <c r="AA130" s="333" t="s">
        <v>2599</v>
      </c>
      <c r="AF130" s="333" t="s">
        <v>2600</v>
      </c>
    </row>
    <row r="131" spans="1:32" ht="13.5">
      <c r="A131" s="334" t="s">
        <v>2601</v>
      </c>
      <c r="AA131" s="333" t="s">
        <v>2602</v>
      </c>
      <c r="AF131" s="333" t="s">
        <v>2603</v>
      </c>
    </row>
    <row r="132" spans="1:32" ht="13.5">
      <c r="A132" s="334" t="s">
        <v>2604</v>
      </c>
      <c r="AA132" s="333" t="s">
        <v>2605</v>
      </c>
      <c r="AF132" s="333" t="s">
        <v>2606</v>
      </c>
    </row>
    <row r="133" spans="1:32" ht="13.5">
      <c r="A133" s="334" t="s">
        <v>2607</v>
      </c>
      <c r="AA133" s="333" t="s">
        <v>2608</v>
      </c>
      <c r="AF133" s="333" t="s">
        <v>2609</v>
      </c>
    </row>
    <row r="134" spans="1:32" ht="13.5">
      <c r="A134" s="334" t="s">
        <v>2610</v>
      </c>
      <c r="AA134" s="333" t="s">
        <v>2611</v>
      </c>
      <c r="AF134" s="333" t="s">
        <v>2612</v>
      </c>
    </row>
    <row r="135" spans="1:32" ht="13.5">
      <c r="A135" s="334" t="s">
        <v>2613</v>
      </c>
      <c r="AA135" s="333" t="s">
        <v>2614</v>
      </c>
      <c r="AF135" s="333" t="s">
        <v>2615</v>
      </c>
    </row>
    <row r="136" spans="1:32" ht="13.5">
      <c r="A136" s="334" t="s">
        <v>2616</v>
      </c>
      <c r="AA136" s="333" t="s">
        <v>2617</v>
      </c>
      <c r="AF136" s="333" t="s">
        <v>2618</v>
      </c>
    </row>
    <row r="137" spans="1:32" ht="13.5">
      <c r="A137" s="334" t="s">
        <v>2619</v>
      </c>
      <c r="AA137" s="333" t="s">
        <v>2620</v>
      </c>
      <c r="AF137" s="333" t="s">
        <v>2621</v>
      </c>
    </row>
    <row r="138" spans="1:32" ht="13.5">
      <c r="A138" s="334" t="s">
        <v>2622</v>
      </c>
      <c r="AA138" s="333" t="s">
        <v>2623</v>
      </c>
      <c r="AF138" s="333" t="s">
        <v>2624</v>
      </c>
    </row>
    <row r="139" spans="1:32" ht="13.5">
      <c r="A139" s="334" t="s">
        <v>2625</v>
      </c>
      <c r="AA139" s="333" t="s">
        <v>2626</v>
      </c>
      <c r="AF139" s="333" t="s">
        <v>2627</v>
      </c>
    </row>
    <row r="140" spans="1:32" ht="13.5">
      <c r="A140" s="334" t="s">
        <v>2628</v>
      </c>
      <c r="AA140" s="333" t="s">
        <v>2629</v>
      </c>
      <c r="AF140" s="333" t="s">
        <v>2630</v>
      </c>
    </row>
    <row r="141" spans="1:32" ht="13.5">
      <c r="A141" s="334" t="s">
        <v>2631</v>
      </c>
      <c r="AA141" s="333" t="s">
        <v>2632</v>
      </c>
      <c r="AF141" s="333" t="s">
        <v>2633</v>
      </c>
    </row>
    <row r="142" spans="1:32" ht="13.5">
      <c r="A142" s="334" t="s">
        <v>2634</v>
      </c>
      <c r="AA142" s="333" t="s">
        <v>2635</v>
      </c>
      <c r="AF142" s="333" t="s">
        <v>2636</v>
      </c>
    </row>
    <row r="143" spans="1:32" ht="13.5">
      <c r="A143" s="334" t="s">
        <v>2637</v>
      </c>
      <c r="AA143" s="333" t="s">
        <v>2638</v>
      </c>
      <c r="AF143" s="333" t="s">
        <v>2639</v>
      </c>
    </row>
    <row r="144" spans="1:32" ht="13.5">
      <c r="A144" s="334" t="s">
        <v>2640</v>
      </c>
      <c r="AA144" s="333" t="s">
        <v>2641</v>
      </c>
      <c r="AF144" s="333" t="s">
        <v>2642</v>
      </c>
    </row>
    <row r="145" spans="27:32">
      <c r="AA145" s="333" t="s">
        <v>2643</v>
      </c>
      <c r="AF145" s="333" t="s">
        <v>2644</v>
      </c>
    </row>
    <row r="146" spans="27:32">
      <c r="AA146" s="333" t="s">
        <v>2645</v>
      </c>
      <c r="AF146" s="333" t="s">
        <v>2646</v>
      </c>
    </row>
    <row r="147" spans="27:32">
      <c r="AA147" s="333" t="s">
        <v>2647</v>
      </c>
      <c r="AF147" s="333" t="s">
        <v>2648</v>
      </c>
    </row>
    <row r="148" spans="27:32">
      <c r="AA148" s="333" t="s">
        <v>2649</v>
      </c>
      <c r="AF148" s="333" t="s">
        <v>2650</v>
      </c>
    </row>
    <row r="149" spans="27:32">
      <c r="AA149" s="333" t="s">
        <v>2651</v>
      </c>
      <c r="AF149" s="333" t="s">
        <v>2652</v>
      </c>
    </row>
    <row r="150" spans="27:32">
      <c r="AA150" s="333" t="s">
        <v>2653</v>
      </c>
      <c r="AF150" s="333" t="s">
        <v>2654</v>
      </c>
    </row>
    <row r="151" spans="27:32">
      <c r="AA151" s="333" t="s">
        <v>2655</v>
      </c>
      <c r="AF151" s="333" t="s">
        <v>2656</v>
      </c>
    </row>
    <row r="152" spans="27:32">
      <c r="AA152" s="333" t="s">
        <v>2657</v>
      </c>
      <c r="AF152" s="333" t="s">
        <v>2658</v>
      </c>
    </row>
    <row r="153" spans="27:32">
      <c r="AA153" s="333" t="s">
        <v>2659</v>
      </c>
      <c r="AF153" s="333" t="s">
        <v>2660</v>
      </c>
    </row>
    <row r="154" spans="27:32">
      <c r="AA154" s="333" t="s">
        <v>2661</v>
      </c>
      <c r="AF154" s="333" t="s">
        <v>2662</v>
      </c>
    </row>
    <row r="155" spans="27:32">
      <c r="AA155" s="333" t="s">
        <v>2663</v>
      </c>
      <c r="AF155" s="333" t="s">
        <v>2664</v>
      </c>
    </row>
    <row r="156" spans="27:32">
      <c r="AA156" s="333" t="s">
        <v>2665</v>
      </c>
      <c r="AF156" s="333" t="s">
        <v>2666</v>
      </c>
    </row>
    <row r="157" spans="27:32">
      <c r="AA157" s="333" t="s">
        <v>2667</v>
      </c>
      <c r="AF157" s="333" t="s">
        <v>2668</v>
      </c>
    </row>
    <row r="158" spans="27:32">
      <c r="AA158" s="333" t="s">
        <v>2669</v>
      </c>
      <c r="AF158" s="333" t="s">
        <v>2670</v>
      </c>
    </row>
    <row r="159" spans="27:32">
      <c r="AA159" s="333" t="s">
        <v>2671</v>
      </c>
      <c r="AF159" s="333" t="s">
        <v>2672</v>
      </c>
    </row>
    <row r="160" spans="27:32">
      <c r="AA160" s="333" t="s">
        <v>2673</v>
      </c>
      <c r="AF160" s="333" t="s">
        <v>2674</v>
      </c>
    </row>
    <row r="161" spans="27:32">
      <c r="AA161" s="333" t="s">
        <v>2675</v>
      </c>
      <c r="AF161" s="333" t="s">
        <v>2676</v>
      </c>
    </row>
    <row r="162" spans="27:32">
      <c r="AA162" s="333" t="s">
        <v>2677</v>
      </c>
      <c r="AF162" s="333" t="s">
        <v>2678</v>
      </c>
    </row>
    <row r="163" spans="27:32">
      <c r="AA163" s="333" t="s">
        <v>2679</v>
      </c>
      <c r="AF163" s="333" t="s">
        <v>2680</v>
      </c>
    </row>
    <row r="164" spans="27:32">
      <c r="AA164" s="333" t="s">
        <v>2681</v>
      </c>
      <c r="AF164" s="333" t="s">
        <v>2682</v>
      </c>
    </row>
    <row r="165" spans="27:32">
      <c r="AA165" s="333" t="s">
        <v>2683</v>
      </c>
      <c r="AF165" s="333" t="s">
        <v>2684</v>
      </c>
    </row>
    <row r="166" spans="27:32">
      <c r="AA166" s="333" t="s">
        <v>2685</v>
      </c>
      <c r="AF166" s="333" t="s">
        <v>2686</v>
      </c>
    </row>
    <row r="167" spans="27:32">
      <c r="AA167" s="333" t="s">
        <v>2687</v>
      </c>
      <c r="AF167" s="333" t="s">
        <v>2688</v>
      </c>
    </row>
    <row r="168" spans="27:32">
      <c r="AA168" s="333" t="s">
        <v>2689</v>
      </c>
      <c r="AF168" s="333" t="s">
        <v>2690</v>
      </c>
    </row>
    <row r="169" spans="27:32">
      <c r="AA169" s="333" t="s">
        <v>2691</v>
      </c>
      <c r="AF169" s="333" t="s">
        <v>2692</v>
      </c>
    </row>
    <row r="170" spans="27:32">
      <c r="AA170" s="333" t="s">
        <v>2693</v>
      </c>
      <c r="AF170" s="333" t="s">
        <v>2694</v>
      </c>
    </row>
    <row r="171" spans="27:32">
      <c r="AA171" s="333" t="s">
        <v>2695</v>
      </c>
      <c r="AF171" s="333" t="s">
        <v>2696</v>
      </c>
    </row>
    <row r="172" spans="27:32">
      <c r="AA172" s="333" t="s">
        <v>2697</v>
      </c>
      <c r="AF172" s="333" t="s">
        <v>2698</v>
      </c>
    </row>
    <row r="173" spans="27:32">
      <c r="AA173" s="333" t="s">
        <v>2699</v>
      </c>
      <c r="AF173" s="333" t="s">
        <v>2700</v>
      </c>
    </row>
    <row r="174" spans="27:32">
      <c r="AA174" s="333" t="s">
        <v>2701</v>
      </c>
      <c r="AF174" s="333" t="s">
        <v>2702</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926" customWidth="1"/>
    <col min="30" max="256" width="9" style="926"/>
    <col min="257" max="285" width="3" style="926" customWidth="1"/>
    <col min="286" max="512" width="9" style="926"/>
    <col min="513" max="541" width="3" style="926" customWidth="1"/>
    <col min="542" max="768" width="9" style="926"/>
    <col min="769" max="797" width="3" style="926" customWidth="1"/>
    <col min="798" max="1024" width="9" style="926"/>
    <col min="1025" max="1053" width="3" style="926" customWidth="1"/>
    <col min="1054" max="1280" width="9" style="926"/>
    <col min="1281" max="1309" width="3" style="926" customWidth="1"/>
    <col min="1310" max="1536" width="9" style="926"/>
    <col min="1537" max="1565" width="3" style="926" customWidth="1"/>
    <col min="1566" max="1792" width="9" style="926"/>
    <col min="1793" max="1821" width="3" style="926" customWidth="1"/>
    <col min="1822" max="2048" width="9" style="926"/>
    <col min="2049" max="2077" width="3" style="926" customWidth="1"/>
    <col min="2078" max="2304" width="9" style="926"/>
    <col min="2305" max="2333" width="3" style="926" customWidth="1"/>
    <col min="2334" max="2560" width="9" style="926"/>
    <col min="2561" max="2589" width="3" style="926" customWidth="1"/>
    <col min="2590" max="2816" width="9" style="926"/>
    <col min="2817" max="2845" width="3" style="926" customWidth="1"/>
    <col min="2846" max="3072" width="9" style="926"/>
    <col min="3073" max="3101" width="3" style="926" customWidth="1"/>
    <col min="3102" max="3328" width="9" style="926"/>
    <col min="3329" max="3357" width="3" style="926" customWidth="1"/>
    <col min="3358" max="3584" width="9" style="926"/>
    <col min="3585" max="3613" width="3" style="926" customWidth="1"/>
    <col min="3614" max="3840" width="9" style="926"/>
    <col min="3841" max="3869" width="3" style="926" customWidth="1"/>
    <col min="3870" max="4096" width="9" style="926"/>
    <col min="4097" max="4125" width="3" style="926" customWidth="1"/>
    <col min="4126" max="4352" width="9" style="926"/>
    <col min="4353" max="4381" width="3" style="926" customWidth="1"/>
    <col min="4382" max="4608" width="9" style="926"/>
    <col min="4609" max="4637" width="3" style="926" customWidth="1"/>
    <col min="4638" max="4864" width="9" style="926"/>
    <col min="4865" max="4893" width="3" style="926" customWidth="1"/>
    <col min="4894" max="5120" width="9" style="926"/>
    <col min="5121" max="5149" width="3" style="926" customWidth="1"/>
    <col min="5150" max="5376" width="9" style="926"/>
    <col min="5377" max="5405" width="3" style="926" customWidth="1"/>
    <col min="5406" max="5632" width="9" style="926"/>
    <col min="5633" max="5661" width="3" style="926" customWidth="1"/>
    <col min="5662" max="5888" width="9" style="926"/>
    <col min="5889" max="5917" width="3" style="926" customWidth="1"/>
    <col min="5918" max="6144" width="9" style="926"/>
    <col min="6145" max="6173" width="3" style="926" customWidth="1"/>
    <col min="6174" max="6400" width="9" style="926"/>
    <col min="6401" max="6429" width="3" style="926" customWidth="1"/>
    <col min="6430" max="6656" width="9" style="926"/>
    <col min="6657" max="6685" width="3" style="926" customWidth="1"/>
    <col min="6686" max="6912" width="9" style="926"/>
    <col min="6913" max="6941" width="3" style="926" customWidth="1"/>
    <col min="6942" max="7168" width="9" style="926"/>
    <col min="7169" max="7197" width="3" style="926" customWidth="1"/>
    <col min="7198" max="7424" width="9" style="926"/>
    <col min="7425" max="7453" width="3" style="926" customWidth="1"/>
    <col min="7454" max="7680" width="9" style="926"/>
    <col min="7681" max="7709" width="3" style="926" customWidth="1"/>
    <col min="7710" max="7936" width="9" style="926"/>
    <col min="7937" max="7965" width="3" style="926" customWidth="1"/>
    <col min="7966" max="8192" width="9" style="926"/>
    <col min="8193" max="8221" width="3" style="926" customWidth="1"/>
    <col min="8222" max="8448" width="9" style="926"/>
    <col min="8449" max="8477" width="3" style="926" customWidth="1"/>
    <col min="8478" max="8704" width="9" style="926"/>
    <col min="8705" max="8733" width="3" style="926" customWidth="1"/>
    <col min="8734" max="8960" width="9" style="926"/>
    <col min="8961" max="8989" width="3" style="926" customWidth="1"/>
    <col min="8990" max="9216" width="9" style="926"/>
    <col min="9217" max="9245" width="3" style="926" customWidth="1"/>
    <col min="9246" max="9472" width="9" style="926"/>
    <col min="9473" max="9501" width="3" style="926" customWidth="1"/>
    <col min="9502" max="9728" width="9" style="926"/>
    <col min="9729" max="9757" width="3" style="926" customWidth="1"/>
    <col min="9758" max="9984" width="9" style="926"/>
    <col min="9985" max="10013" width="3" style="926" customWidth="1"/>
    <col min="10014" max="10240" width="9" style="926"/>
    <col min="10241" max="10269" width="3" style="926" customWidth="1"/>
    <col min="10270" max="10496" width="9" style="926"/>
    <col min="10497" max="10525" width="3" style="926" customWidth="1"/>
    <col min="10526" max="10752" width="9" style="926"/>
    <col min="10753" max="10781" width="3" style="926" customWidth="1"/>
    <col min="10782" max="11008" width="9" style="926"/>
    <col min="11009" max="11037" width="3" style="926" customWidth="1"/>
    <col min="11038" max="11264" width="9" style="926"/>
    <col min="11265" max="11293" width="3" style="926" customWidth="1"/>
    <col min="11294" max="11520" width="9" style="926"/>
    <col min="11521" max="11549" width="3" style="926" customWidth="1"/>
    <col min="11550" max="11776" width="9" style="926"/>
    <col min="11777" max="11805" width="3" style="926" customWidth="1"/>
    <col min="11806" max="12032" width="9" style="926"/>
    <col min="12033" max="12061" width="3" style="926" customWidth="1"/>
    <col min="12062" max="12288" width="9" style="926"/>
    <col min="12289" max="12317" width="3" style="926" customWidth="1"/>
    <col min="12318" max="12544" width="9" style="926"/>
    <col min="12545" max="12573" width="3" style="926" customWidth="1"/>
    <col min="12574" max="12800" width="9" style="926"/>
    <col min="12801" max="12829" width="3" style="926" customWidth="1"/>
    <col min="12830" max="13056" width="9" style="926"/>
    <col min="13057" max="13085" width="3" style="926" customWidth="1"/>
    <col min="13086" max="13312" width="9" style="926"/>
    <col min="13313" max="13341" width="3" style="926" customWidth="1"/>
    <col min="13342" max="13568" width="9" style="926"/>
    <col min="13569" max="13597" width="3" style="926" customWidth="1"/>
    <col min="13598" max="13824" width="9" style="926"/>
    <col min="13825" max="13853" width="3" style="926" customWidth="1"/>
    <col min="13854" max="14080" width="9" style="926"/>
    <col min="14081" max="14109" width="3" style="926" customWidth="1"/>
    <col min="14110" max="14336" width="9" style="926"/>
    <col min="14337" max="14365" width="3" style="926" customWidth="1"/>
    <col min="14366" max="14592" width="9" style="926"/>
    <col min="14593" max="14621" width="3" style="926" customWidth="1"/>
    <col min="14622" max="14848" width="9" style="926"/>
    <col min="14849" max="14877" width="3" style="926" customWidth="1"/>
    <col min="14878" max="15104" width="9" style="926"/>
    <col min="15105" max="15133" width="3" style="926" customWidth="1"/>
    <col min="15134" max="15360" width="9" style="926"/>
    <col min="15361" max="15389" width="3" style="926" customWidth="1"/>
    <col min="15390" max="15616" width="9" style="926"/>
    <col min="15617" max="15645" width="3" style="926" customWidth="1"/>
    <col min="15646" max="15872" width="9" style="926"/>
    <col min="15873" max="15901" width="3" style="926" customWidth="1"/>
    <col min="15902" max="16128" width="9" style="926"/>
    <col min="16129" max="16157" width="3" style="926" customWidth="1"/>
    <col min="16158" max="16384" width="9" style="926"/>
  </cols>
  <sheetData>
    <row r="1" spans="1:33" ht="17.100000000000001" customHeight="1"/>
    <row r="2" spans="1:33" ht="17.100000000000001" customHeight="1">
      <c r="A2" s="2162" t="s">
        <v>2818</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row>
    <row r="3" spans="1:33" ht="17.100000000000001" customHeight="1">
      <c r="A3" s="926" t="s">
        <v>3934</v>
      </c>
    </row>
    <row r="4" spans="1:33" ht="17.100000000000001" customHeight="1">
      <c r="A4" s="927" t="s">
        <v>3935</v>
      </c>
      <c r="B4" s="927"/>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E4" s="928"/>
    </row>
    <row r="5" spans="1:33" ht="17.100000000000001" customHeight="1">
      <c r="A5" s="926" t="s">
        <v>3936</v>
      </c>
      <c r="F5" s="2163">
        <f>第三面!F4</f>
        <v>0</v>
      </c>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row>
    <row r="6" spans="1:33" ht="17.100000000000001" customHeight="1">
      <c r="A6" s="929" t="s">
        <v>3937</v>
      </c>
      <c r="B6" s="929"/>
      <c r="C6" s="929"/>
      <c r="D6" s="929"/>
      <c r="E6" s="929"/>
      <c r="F6" s="2164" t="str">
        <f>IF(第三面!F5="","",第三面!F5)</f>
        <v/>
      </c>
      <c r="G6" s="2164"/>
      <c r="H6" s="2164"/>
      <c r="I6" s="2164"/>
      <c r="J6" s="2164"/>
      <c r="K6" s="2164"/>
      <c r="L6" s="2164"/>
      <c r="M6" s="2164"/>
      <c r="N6" s="2164"/>
      <c r="O6" s="2164"/>
      <c r="P6" s="2164"/>
      <c r="Q6" s="2164"/>
      <c r="R6" s="2164"/>
      <c r="S6" s="2164"/>
      <c r="T6" s="2164"/>
      <c r="U6" s="2164"/>
      <c r="V6" s="2164"/>
      <c r="W6" s="2164"/>
      <c r="X6" s="2164"/>
      <c r="Y6" s="2164"/>
      <c r="Z6" s="2164"/>
      <c r="AA6" s="2164"/>
      <c r="AB6" s="2164"/>
      <c r="AC6" s="2164"/>
    </row>
    <row r="7" spans="1:33" ht="17.100000000000001" customHeight="1">
      <c r="A7" s="926" t="s">
        <v>3938</v>
      </c>
    </row>
    <row r="8" spans="1:33" ht="17.100000000000001" customHeight="1">
      <c r="B8" s="926" t="s">
        <v>3939</v>
      </c>
      <c r="S8" s="902"/>
      <c r="T8" s="902"/>
      <c r="U8" s="902" t="s">
        <v>16</v>
      </c>
      <c r="V8" s="2135" t="str">
        <f>IF(第四面!F55="","",第四面!F55)</f>
        <v/>
      </c>
      <c r="W8" s="2135"/>
      <c r="X8" s="2135"/>
      <c r="Y8" s="2135"/>
      <c r="Z8" s="2135"/>
      <c r="AA8" s="2135"/>
      <c r="AB8" s="2135"/>
      <c r="AC8" s="926" t="s">
        <v>17</v>
      </c>
    </row>
    <row r="9" spans="1:33" ht="17.100000000000001" customHeight="1">
      <c r="B9" s="926" t="s">
        <v>3940</v>
      </c>
      <c r="H9" s="930" t="str">
        <f>第三面!C30</f>
        <v>□</v>
      </c>
      <c r="I9" s="926" t="s">
        <v>2858</v>
      </c>
      <c r="K9" s="930" t="str">
        <f>第三面!F30</f>
        <v>□</v>
      </c>
      <c r="L9" s="926" t="s">
        <v>3404</v>
      </c>
      <c r="N9" s="930" t="str">
        <f>第三面!I30</f>
        <v>□</v>
      </c>
      <c r="O9" s="926" t="s">
        <v>3405</v>
      </c>
      <c r="Q9" s="930" t="str">
        <f>第三面!L30</f>
        <v>□</v>
      </c>
      <c r="R9" s="926" t="s">
        <v>3941</v>
      </c>
    </row>
    <row r="10" spans="1:33" ht="17.100000000000001" customHeight="1">
      <c r="H10" s="930" t="str">
        <f>第三面!S30</f>
        <v>□</v>
      </c>
      <c r="I10" s="926" t="s">
        <v>3942</v>
      </c>
      <c r="M10" s="930" t="str">
        <f>第三面!X30</f>
        <v>□</v>
      </c>
      <c r="N10" s="926" t="s">
        <v>3943</v>
      </c>
      <c r="S10" s="892" t="s">
        <v>2823</v>
      </c>
      <c r="T10" s="926" t="s">
        <v>3944</v>
      </c>
    </row>
    <row r="11" spans="1:33" ht="17.100000000000001" customHeight="1">
      <c r="A11" s="929"/>
      <c r="B11" s="929" t="s">
        <v>3945</v>
      </c>
      <c r="C11" s="929"/>
      <c r="D11" s="929"/>
      <c r="E11" s="929"/>
      <c r="F11" s="929"/>
      <c r="G11" s="929"/>
      <c r="H11" s="931"/>
      <c r="I11" s="929"/>
      <c r="J11" s="929"/>
      <c r="K11" s="929"/>
      <c r="L11" s="929"/>
      <c r="M11" s="931"/>
      <c r="N11" s="929"/>
      <c r="O11" s="929"/>
      <c r="P11" s="929"/>
      <c r="Q11" s="929"/>
      <c r="R11" s="929"/>
      <c r="S11" s="932"/>
      <c r="T11" s="929"/>
      <c r="U11" s="929" t="s">
        <v>16</v>
      </c>
      <c r="V11" s="2165"/>
      <c r="W11" s="2165"/>
      <c r="X11" s="2165"/>
      <c r="Y11" s="2165"/>
      <c r="Z11" s="2165"/>
      <c r="AA11" s="2165"/>
      <c r="AB11" s="2165"/>
      <c r="AC11" s="929" t="s">
        <v>17</v>
      </c>
    </row>
    <row r="12" spans="1:33" ht="17.100000000000001" customHeight="1">
      <c r="A12" s="926" t="s">
        <v>3946</v>
      </c>
      <c r="J12" s="2152"/>
      <c r="K12" s="2152"/>
      <c r="L12" s="2152"/>
      <c r="M12" s="2152"/>
      <c r="N12" s="2152"/>
      <c r="O12" s="2152"/>
      <c r="P12" s="2152"/>
      <c r="Q12" s="2152"/>
      <c r="R12" s="2152"/>
      <c r="S12" s="2152"/>
      <c r="T12" s="2152"/>
      <c r="U12" s="2152"/>
      <c r="V12" s="2152"/>
      <c r="W12" s="2152"/>
      <c r="X12" s="2152"/>
      <c r="Y12" s="2152"/>
      <c r="Z12" s="2152"/>
      <c r="AA12" s="2152"/>
      <c r="AB12" s="2152"/>
      <c r="AC12" s="2152"/>
    </row>
    <row r="13" spans="1:33" ht="17.100000000000001" customHeight="1" thickBot="1">
      <c r="A13" s="929"/>
      <c r="B13" s="929"/>
      <c r="C13" s="929"/>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F13" s="872"/>
    </row>
    <row r="14" spans="1:33" ht="17.100000000000001" customHeight="1" thickBot="1">
      <c r="A14" s="926" t="s">
        <v>3947</v>
      </c>
      <c r="I14" s="914" t="str">
        <f>IF(AF14&lt;43586,"平成","令和")</f>
        <v>平成</v>
      </c>
      <c r="J14" s="914"/>
      <c r="K14" s="933" t="str">
        <f>IF(AF14="","",IF(AF14&lt;43586,(YEAR(AF14)-1988),IF(AF14&lt;43831,TEXT(AF14,"元"),(YEAR(AF14)-2018))))</f>
        <v/>
      </c>
      <c r="L14" s="934" t="s">
        <v>5</v>
      </c>
      <c r="M14" s="933" t="str">
        <f>IF(AF14="","",MONTH(AF14))</f>
        <v/>
      </c>
      <c r="N14" s="934" t="s">
        <v>2713</v>
      </c>
      <c r="O14" s="933" t="str">
        <f>IF(AF14="","",DAY(AF14))</f>
        <v/>
      </c>
      <c r="P14" s="914" t="s">
        <v>2714</v>
      </c>
      <c r="AD14" s="928"/>
      <c r="AE14" s="869" t="s">
        <v>2520</v>
      </c>
      <c r="AF14" s="2153"/>
      <c r="AG14" s="2154"/>
    </row>
    <row r="15" spans="1:33" ht="17.100000000000001" customHeight="1">
      <c r="A15" s="929"/>
      <c r="B15" s="929"/>
      <c r="C15" s="929"/>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row>
    <row r="16" spans="1:33" ht="17.100000000000001" customHeight="1">
      <c r="A16" s="926" t="s">
        <v>3948</v>
      </c>
      <c r="I16" s="926" t="s">
        <v>3949</v>
      </c>
    </row>
    <row r="17" spans="1:34" ht="17.100000000000001" customHeight="1" thickBot="1"/>
    <row r="18" spans="1:34" s="869" customFormat="1" ht="17.100000000000001" customHeight="1" thickBot="1">
      <c r="A18" s="914" t="s">
        <v>3950</v>
      </c>
      <c r="B18" s="914"/>
      <c r="C18" s="914"/>
      <c r="D18" s="914"/>
      <c r="E18" s="914"/>
      <c r="F18" s="914"/>
      <c r="G18" s="914"/>
      <c r="H18" s="914"/>
      <c r="I18" s="914" t="str">
        <f>IF(AF18&lt;43586,"平成","令和")</f>
        <v>平成</v>
      </c>
      <c r="J18" s="914"/>
      <c r="K18" s="933" t="str">
        <f>IF(AF18="","",IF(AF18&lt;43586,(YEAR(AF18)-1988),IF(AF18&lt;43831,TEXT(AF18,"元"),(YEAR(AF18)-2018))))</f>
        <v/>
      </c>
      <c r="L18" s="934" t="s">
        <v>5</v>
      </c>
      <c r="M18" s="933" t="str">
        <f>IF(AF18="","",MONTH(AF18))</f>
        <v/>
      </c>
      <c r="N18" s="934" t="s">
        <v>2713</v>
      </c>
      <c r="O18" s="933" t="str">
        <f>IF(AF18="","",DAY(AF18))</f>
        <v/>
      </c>
      <c r="P18" s="914" t="s">
        <v>2714</v>
      </c>
      <c r="Q18" s="934"/>
      <c r="R18" s="914"/>
      <c r="S18" s="914"/>
      <c r="T18" s="914"/>
      <c r="U18" s="914"/>
      <c r="V18" s="914"/>
      <c r="W18" s="914"/>
      <c r="X18" s="914"/>
      <c r="Y18" s="914"/>
      <c r="Z18" s="914"/>
      <c r="AA18" s="914"/>
      <c r="AB18" s="914"/>
      <c r="AC18" s="914"/>
      <c r="AE18" s="869" t="s">
        <v>2520</v>
      </c>
      <c r="AF18" s="2153"/>
      <c r="AG18" s="2154"/>
      <c r="AH18" s="893"/>
    </row>
    <row r="19" spans="1:34" s="869" customFormat="1" ht="17.100000000000001" customHeight="1" thickBot="1">
      <c r="A19" s="872"/>
      <c r="B19" s="872"/>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row>
    <row r="20" spans="1:34" s="869" customFormat="1" ht="17.100000000000001" customHeight="1" thickBot="1">
      <c r="A20" s="914" t="s">
        <v>3951</v>
      </c>
      <c r="B20" s="914"/>
      <c r="C20" s="914"/>
      <c r="D20" s="914"/>
      <c r="E20" s="914"/>
      <c r="F20" s="914"/>
      <c r="G20" s="914"/>
      <c r="H20" s="914"/>
      <c r="I20" s="914" t="s">
        <v>2712</v>
      </c>
      <c r="J20" s="914"/>
      <c r="K20" s="933" t="str">
        <f>IF(AF20="","",IF(AF20&lt;43831,TEXT(AF20,"元"),(YEAR(AF20)-2018)))</f>
        <v/>
      </c>
      <c r="L20" s="934" t="s">
        <v>5</v>
      </c>
      <c r="M20" s="933" t="str">
        <f>IF(AF20="","",MONTH(AF20))</f>
        <v/>
      </c>
      <c r="N20" s="934" t="s">
        <v>2713</v>
      </c>
      <c r="O20" s="933" t="str">
        <f>IF(AF20="","",DAY(AF20))</f>
        <v/>
      </c>
      <c r="P20" s="914" t="s">
        <v>2714</v>
      </c>
      <c r="Q20" s="934"/>
      <c r="R20" s="914"/>
      <c r="S20" s="914"/>
      <c r="T20" s="914"/>
      <c r="U20" s="914"/>
      <c r="V20" s="914"/>
      <c r="W20" s="914"/>
      <c r="X20" s="914"/>
      <c r="Y20" s="914"/>
      <c r="Z20" s="914"/>
      <c r="AA20" s="914"/>
      <c r="AB20" s="914"/>
      <c r="AC20" s="914"/>
      <c r="AE20" s="869" t="s">
        <v>2520</v>
      </c>
      <c r="AF20" s="2153"/>
      <c r="AG20" s="2154"/>
      <c r="AH20" s="893"/>
    </row>
    <row r="21" spans="1:34" s="869" customFormat="1" ht="17.100000000000001" customHeight="1">
      <c r="A21" s="915"/>
      <c r="B21" s="915"/>
      <c r="C21" s="915"/>
      <c r="D21" s="915"/>
      <c r="E21" s="915"/>
      <c r="F21" s="915"/>
      <c r="G21" s="915"/>
      <c r="H21" s="915"/>
      <c r="I21" s="915"/>
      <c r="J21" s="915"/>
      <c r="K21" s="932"/>
      <c r="L21" s="935"/>
      <c r="M21" s="932"/>
      <c r="N21" s="935"/>
      <c r="O21" s="932"/>
      <c r="P21" s="915"/>
      <c r="Q21" s="935"/>
      <c r="R21" s="915"/>
      <c r="S21" s="915"/>
      <c r="T21" s="915"/>
      <c r="U21" s="915"/>
      <c r="V21" s="915"/>
      <c r="W21" s="915"/>
      <c r="X21" s="915"/>
      <c r="Y21" s="915"/>
      <c r="Z21" s="915"/>
      <c r="AA21" s="915"/>
      <c r="AB21" s="915"/>
      <c r="AC21" s="915"/>
      <c r="AF21" s="936"/>
      <c r="AG21" s="937"/>
      <c r="AH21" s="893"/>
    </row>
    <row r="22" spans="1:34" s="869" customFormat="1" ht="17.100000000000001" customHeight="1">
      <c r="A22" s="872" t="s">
        <v>3952</v>
      </c>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row>
    <row r="23" spans="1:34" s="869" customFormat="1" ht="17.100000000000001" customHeight="1" thickBot="1">
      <c r="A23" s="872" t="s">
        <v>3953</v>
      </c>
      <c r="B23" s="872"/>
      <c r="C23" s="872"/>
      <c r="D23" s="872"/>
      <c r="E23" s="872"/>
      <c r="F23" s="872"/>
      <c r="G23" s="872"/>
      <c r="H23" s="872"/>
      <c r="I23" s="2155"/>
      <c r="J23" s="2155"/>
      <c r="K23" s="2155"/>
      <c r="L23" s="2155"/>
      <c r="M23" s="2155"/>
      <c r="N23" s="2155"/>
      <c r="O23" s="2155"/>
      <c r="P23" s="2155"/>
      <c r="Q23" s="2155"/>
      <c r="R23" s="2155"/>
      <c r="S23" s="2155"/>
      <c r="T23" s="2155"/>
      <c r="U23" s="2155"/>
      <c r="V23" s="2155"/>
      <c r="W23" s="2155"/>
      <c r="X23" s="2155"/>
      <c r="Y23" s="2155"/>
      <c r="Z23" s="2155"/>
      <c r="AA23" s="2155"/>
      <c r="AB23" s="2155"/>
      <c r="AC23" s="2155"/>
    </row>
    <row r="24" spans="1:34" s="869" customFormat="1" ht="17.100000000000001" customHeight="1" thickBot="1">
      <c r="A24" s="872" t="s">
        <v>3954</v>
      </c>
      <c r="B24" s="872"/>
      <c r="C24" s="872"/>
      <c r="D24" s="872"/>
      <c r="E24" s="872"/>
      <c r="F24" s="872"/>
      <c r="G24" s="872"/>
      <c r="H24" s="872"/>
      <c r="I24" s="872"/>
      <c r="J24" s="872"/>
      <c r="K24" s="902"/>
      <c r="L24" s="902"/>
      <c r="M24" s="872" t="s">
        <v>2712</v>
      </c>
      <c r="N24" s="872"/>
      <c r="O24" s="938" t="str">
        <f>IF(AF24="","",IF(AF24&lt;43831,TEXT(AF24,"元"),(YEAR(AF24)-2018)))</f>
        <v/>
      </c>
      <c r="P24" s="874" t="s">
        <v>5</v>
      </c>
      <c r="Q24" s="938" t="str">
        <f>IF(AF24="","",MONTH(AF24))</f>
        <v/>
      </c>
      <c r="R24" s="874" t="s">
        <v>2713</v>
      </c>
      <c r="S24" s="938" t="str">
        <f>IF(AF24="","",DAY(AF24))</f>
        <v/>
      </c>
      <c r="T24" s="872" t="s">
        <v>2714</v>
      </c>
      <c r="U24" s="872"/>
      <c r="V24" s="872"/>
      <c r="W24" s="872"/>
      <c r="X24" s="872"/>
      <c r="Y24" s="872"/>
      <c r="Z24" s="872"/>
      <c r="AA24" s="872"/>
      <c r="AB24" s="872"/>
      <c r="AC24" s="872"/>
      <c r="AE24" s="869" t="s">
        <v>2520</v>
      </c>
      <c r="AF24" s="2153"/>
      <c r="AG24" s="2154"/>
      <c r="AH24" s="893"/>
    </row>
    <row r="25" spans="1:34" s="869" customFormat="1" ht="17.100000000000001" customHeight="1">
      <c r="A25" s="872" t="s">
        <v>3955</v>
      </c>
      <c r="B25" s="872"/>
      <c r="C25" s="872"/>
      <c r="D25" s="872"/>
      <c r="E25" s="872"/>
      <c r="F25" s="872"/>
      <c r="G25" s="872"/>
      <c r="H25" s="872"/>
      <c r="I25" s="2157"/>
      <c r="J25" s="2157"/>
      <c r="K25" s="2157"/>
      <c r="L25" s="2157"/>
      <c r="M25" s="872" t="s">
        <v>47</v>
      </c>
      <c r="N25" s="872"/>
      <c r="O25" s="872"/>
      <c r="P25" s="872"/>
      <c r="Q25" s="872"/>
      <c r="R25" s="872"/>
      <c r="S25" s="872"/>
      <c r="T25" s="872"/>
      <c r="U25" s="872"/>
      <c r="V25" s="872"/>
      <c r="W25" s="872"/>
      <c r="X25" s="872"/>
      <c r="Y25" s="872"/>
      <c r="Z25" s="872"/>
      <c r="AA25" s="872"/>
      <c r="AB25" s="872"/>
      <c r="AC25" s="872"/>
    </row>
    <row r="26" spans="1:34" s="869" customFormat="1" ht="17.100000000000001" customHeight="1">
      <c r="A26" s="915"/>
      <c r="B26" s="915"/>
      <c r="C26" s="915"/>
      <c r="D26" s="915"/>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row>
    <row r="27" spans="1:34" s="869" customFormat="1" ht="17.100000000000001" customHeight="1">
      <c r="A27" s="872" t="s">
        <v>3956</v>
      </c>
      <c r="B27" s="872"/>
      <c r="C27" s="872"/>
      <c r="D27" s="872"/>
      <c r="E27" s="872"/>
      <c r="F27" s="872"/>
      <c r="G27" s="872"/>
      <c r="H27" s="872"/>
      <c r="I27" s="872" t="s">
        <v>2806</v>
      </c>
      <c r="J27" s="872" t="s">
        <v>16</v>
      </c>
      <c r="K27" s="939"/>
      <c r="L27" s="872" t="s">
        <v>3957</v>
      </c>
      <c r="M27" s="872"/>
      <c r="N27" s="872"/>
      <c r="O27" s="872"/>
      <c r="P27" s="872"/>
      <c r="Q27" s="872"/>
      <c r="R27" s="872"/>
      <c r="S27" s="872" t="s">
        <v>3958</v>
      </c>
      <c r="T27" s="872"/>
      <c r="U27" s="939"/>
      <c r="V27" s="872" t="s">
        <v>3957</v>
      </c>
      <c r="W27" s="872"/>
      <c r="X27" s="872"/>
      <c r="Y27" s="872"/>
      <c r="Z27" s="872"/>
      <c r="AA27" s="872"/>
      <c r="AB27" s="872"/>
      <c r="AC27" s="872"/>
    </row>
    <row r="28" spans="1:34" s="869" customFormat="1" ht="17.100000000000001" customHeight="1">
      <c r="A28" s="872" t="s">
        <v>3953</v>
      </c>
      <c r="B28" s="872"/>
      <c r="C28" s="872"/>
      <c r="D28" s="872"/>
      <c r="E28" s="872"/>
      <c r="F28" s="872"/>
      <c r="G28" s="872"/>
      <c r="H28" s="872"/>
      <c r="I28" s="2160" t="s">
        <v>2806</v>
      </c>
      <c r="J28" s="2158"/>
      <c r="K28" s="2158"/>
      <c r="L28" s="2158"/>
      <c r="M28" s="2158"/>
      <c r="N28" s="2158"/>
      <c r="O28" s="2158"/>
      <c r="P28" s="2158"/>
      <c r="Q28" s="2158"/>
      <c r="R28" s="2159" t="s">
        <v>2807</v>
      </c>
      <c r="S28" s="2159" t="s">
        <v>2806</v>
      </c>
      <c r="T28" s="2158"/>
      <c r="U28" s="2158"/>
      <c r="V28" s="2158"/>
      <c r="W28" s="2158"/>
      <c r="X28" s="2158"/>
      <c r="Y28" s="2158"/>
      <c r="Z28" s="2158"/>
      <c r="AA28" s="2158"/>
      <c r="AB28" s="2159" t="s">
        <v>2807</v>
      </c>
      <c r="AC28" s="872"/>
    </row>
    <row r="29" spans="1:34" s="869" customFormat="1" ht="17.100000000000001" customHeight="1">
      <c r="A29" s="872"/>
      <c r="B29" s="872"/>
      <c r="C29" s="872"/>
      <c r="D29" s="872"/>
      <c r="E29" s="872"/>
      <c r="F29" s="872"/>
      <c r="G29" s="872"/>
      <c r="H29" s="872"/>
      <c r="I29" s="2160"/>
      <c r="J29" s="2158"/>
      <c r="K29" s="2158"/>
      <c r="L29" s="2158"/>
      <c r="M29" s="2158"/>
      <c r="N29" s="2158"/>
      <c r="O29" s="2158"/>
      <c r="P29" s="2158"/>
      <c r="Q29" s="2158"/>
      <c r="R29" s="2159"/>
      <c r="S29" s="2159"/>
      <c r="T29" s="2158"/>
      <c r="U29" s="2158"/>
      <c r="V29" s="2158"/>
      <c r="W29" s="2158"/>
      <c r="X29" s="2158"/>
      <c r="Y29" s="2158"/>
      <c r="Z29" s="2158"/>
      <c r="AA29" s="2158"/>
      <c r="AB29" s="2159"/>
      <c r="AC29" s="872"/>
    </row>
    <row r="30" spans="1:34" s="869" customFormat="1" ht="17.100000000000001" customHeight="1">
      <c r="A30" s="872" t="s">
        <v>3959</v>
      </c>
      <c r="B30" s="872"/>
      <c r="C30" s="872"/>
      <c r="D30" s="872"/>
      <c r="E30" s="872"/>
      <c r="F30" s="872"/>
      <c r="G30" s="872"/>
      <c r="H30" s="872"/>
      <c r="I30" s="2160" t="s">
        <v>2806</v>
      </c>
      <c r="J30" s="2161"/>
      <c r="K30" s="2161"/>
      <c r="L30" s="2161"/>
      <c r="M30" s="2161"/>
      <c r="N30" s="2161"/>
      <c r="O30" s="2161"/>
      <c r="P30" s="2161"/>
      <c r="Q30" s="2161"/>
      <c r="R30" s="2159" t="s">
        <v>2807</v>
      </c>
      <c r="S30" s="2159" t="s">
        <v>2806</v>
      </c>
      <c r="T30" s="2158"/>
      <c r="U30" s="2158"/>
      <c r="V30" s="2158"/>
      <c r="W30" s="2158"/>
      <c r="X30" s="2158"/>
      <c r="Y30" s="2158"/>
      <c r="Z30" s="2158"/>
      <c r="AA30" s="2158"/>
      <c r="AB30" s="2159" t="s">
        <v>2807</v>
      </c>
      <c r="AC30" s="872"/>
    </row>
    <row r="31" spans="1:34" s="869" customFormat="1" ht="17.100000000000001" customHeight="1">
      <c r="A31" s="872"/>
      <c r="B31" s="872"/>
      <c r="C31" s="872"/>
      <c r="D31" s="872"/>
      <c r="E31" s="872"/>
      <c r="F31" s="872"/>
      <c r="G31" s="872"/>
      <c r="H31" s="872"/>
      <c r="I31" s="2160"/>
      <c r="J31" s="2161"/>
      <c r="K31" s="2161"/>
      <c r="L31" s="2161"/>
      <c r="M31" s="2161"/>
      <c r="N31" s="2161"/>
      <c r="O31" s="2161"/>
      <c r="P31" s="2161"/>
      <c r="Q31" s="2161"/>
      <c r="R31" s="2159"/>
      <c r="S31" s="2159"/>
      <c r="T31" s="2158"/>
      <c r="U31" s="2158"/>
      <c r="V31" s="2158"/>
      <c r="W31" s="2158"/>
      <c r="X31" s="2158"/>
      <c r="Y31" s="2158"/>
      <c r="Z31" s="2158"/>
      <c r="AA31" s="2158"/>
      <c r="AB31" s="2159"/>
      <c r="AC31" s="872"/>
    </row>
    <row r="32" spans="1:34" s="869" customFormat="1" ht="17.100000000000001" customHeight="1" thickBot="1">
      <c r="A32" s="872" t="s">
        <v>3960</v>
      </c>
      <c r="B32" s="872"/>
      <c r="C32" s="872"/>
      <c r="D32" s="872"/>
      <c r="E32" s="872"/>
      <c r="F32" s="872"/>
      <c r="G32" s="872"/>
      <c r="H32" s="872"/>
      <c r="I32" s="881" t="s">
        <v>2806</v>
      </c>
      <c r="J32" s="2157"/>
      <c r="K32" s="2157"/>
      <c r="L32" s="2157"/>
      <c r="M32" s="2157"/>
      <c r="N32" s="2157"/>
      <c r="O32" s="2157"/>
      <c r="P32" s="2157"/>
      <c r="Q32" s="2157"/>
      <c r="R32" s="872" t="s">
        <v>2807</v>
      </c>
      <c r="S32" s="881" t="s">
        <v>2806</v>
      </c>
      <c r="T32" s="2157"/>
      <c r="U32" s="2157"/>
      <c r="V32" s="2157"/>
      <c r="W32" s="2157"/>
      <c r="X32" s="2157"/>
      <c r="Y32" s="2157"/>
      <c r="Z32" s="2157"/>
      <c r="AA32" s="2157"/>
      <c r="AB32" s="872" t="s">
        <v>2807</v>
      </c>
      <c r="AC32" s="872"/>
    </row>
    <row r="33" spans="1:34" s="869" customFormat="1" ht="17.100000000000001" customHeight="1" thickBot="1">
      <c r="A33" s="940" t="s">
        <v>3961</v>
      </c>
      <c r="B33" s="872"/>
      <c r="C33" s="872"/>
      <c r="D33" s="872"/>
      <c r="E33" s="872"/>
      <c r="F33" s="872"/>
      <c r="G33" s="872"/>
      <c r="H33" s="872"/>
      <c r="I33" s="872" t="str">
        <f>IF(AF33&lt;43586,"（平成","（令和")</f>
        <v>（平成</v>
      </c>
      <c r="J33" s="872"/>
      <c r="K33" s="938" t="str">
        <f>IF(AF33="","",IF(AF33&lt;43586,(YEAR(AF33)-1988),IF(AF33&lt;43831,TEXT(AF33,"元"),(YEAR(AF33)-2018))))</f>
        <v/>
      </c>
      <c r="L33" s="874" t="s">
        <v>5</v>
      </c>
      <c r="M33" s="938" t="str">
        <f>IF(AF33="","",MONTH(AF33))</f>
        <v/>
      </c>
      <c r="N33" s="874" t="s">
        <v>2713</v>
      </c>
      <c r="O33" s="938" t="str">
        <f>IF(AF33="","",DAY(AF33))</f>
        <v/>
      </c>
      <c r="P33" s="872" t="s">
        <v>2714</v>
      </c>
      <c r="Q33" s="874"/>
      <c r="R33" s="872" t="s">
        <v>2807</v>
      </c>
      <c r="S33" s="872" t="str">
        <f>IF(AF34&lt;43586,"（平成","（令和")</f>
        <v>（平成</v>
      </c>
      <c r="T33" s="872"/>
      <c r="U33" s="938" t="str">
        <f>IF(AF34="","",IF(AF34&lt;43586,(YEAR(AF34)-1988),IF(AF34&lt;43831,TEXT(AF34,"元"),(YEAR(AF34)-2018))))</f>
        <v/>
      </c>
      <c r="V33" s="874" t="s">
        <v>5</v>
      </c>
      <c r="W33" s="938" t="str">
        <f>IF(AF34="","",MONTH(AF34))</f>
        <v/>
      </c>
      <c r="X33" s="874" t="s">
        <v>2713</v>
      </c>
      <c r="Y33" s="938" t="str">
        <f>IF(AF34="","",DAY(AF34))</f>
        <v/>
      </c>
      <c r="Z33" s="872" t="s">
        <v>2714</v>
      </c>
      <c r="AA33" s="872"/>
      <c r="AB33" s="872" t="s">
        <v>2807</v>
      </c>
      <c r="AC33" s="872"/>
      <c r="AE33" s="869" t="s">
        <v>2520</v>
      </c>
      <c r="AF33" s="2153"/>
      <c r="AG33" s="2154"/>
      <c r="AH33" s="893"/>
    </row>
    <row r="34" spans="1:34" s="869" customFormat="1" ht="17.100000000000001" customHeight="1" thickBot="1">
      <c r="A34" s="915"/>
      <c r="B34" s="915"/>
      <c r="C34" s="915"/>
      <c r="D34" s="915"/>
      <c r="E34" s="915"/>
      <c r="F34" s="915"/>
      <c r="G34" s="915"/>
      <c r="H34" s="915"/>
      <c r="I34" s="915"/>
      <c r="J34" s="915"/>
      <c r="K34" s="932"/>
      <c r="L34" s="935"/>
      <c r="M34" s="932"/>
      <c r="N34" s="935"/>
      <c r="O34" s="932"/>
      <c r="P34" s="915"/>
      <c r="Q34" s="935"/>
      <c r="R34" s="915"/>
      <c r="S34" s="915"/>
      <c r="T34" s="915"/>
      <c r="U34" s="932"/>
      <c r="V34" s="935"/>
      <c r="W34" s="932"/>
      <c r="X34" s="935"/>
      <c r="Y34" s="932"/>
      <c r="Z34" s="915"/>
      <c r="AA34" s="915"/>
      <c r="AB34" s="915"/>
      <c r="AC34" s="915"/>
      <c r="AF34" s="2153"/>
      <c r="AG34" s="2154"/>
      <c r="AH34" s="893"/>
    </row>
    <row r="35" spans="1:34" s="869" customFormat="1" ht="17.100000000000001" customHeight="1">
      <c r="A35" s="872" t="s">
        <v>3962</v>
      </c>
      <c r="B35" s="872"/>
      <c r="C35" s="872"/>
      <c r="D35" s="872"/>
      <c r="E35" s="872"/>
      <c r="F35" s="872"/>
      <c r="G35" s="872"/>
      <c r="H35" s="872"/>
      <c r="I35" s="872" t="s">
        <v>2806</v>
      </c>
      <c r="J35" s="872" t="s">
        <v>16</v>
      </c>
      <c r="K35" s="939"/>
      <c r="L35" s="872" t="s">
        <v>3957</v>
      </c>
      <c r="M35" s="872"/>
      <c r="N35" s="872"/>
      <c r="O35" s="872"/>
      <c r="P35" s="872"/>
      <c r="Q35" s="872"/>
      <c r="R35" s="872"/>
      <c r="S35" s="872" t="s">
        <v>3958</v>
      </c>
      <c r="T35" s="872"/>
      <c r="U35" s="939"/>
      <c r="V35" s="872" t="s">
        <v>3957</v>
      </c>
      <c r="W35" s="872"/>
      <c r="X35" s="872"/>
      <c r="Y35" s="872"/>
      <c r="Z35" s="872"/>
      <c r="AA35" s="872"/>
      <c r="AB35" s="872"/>
      <c r="AC35" s="872"/>
    </row>
    <row r="36" spans="1:34" s="869" customFormat="1" ht="17.100000000000001" customHeight="1">
      <c r="A36" s="872" t="s">
        <v>3953</v>
      </c>
      <c r="B36" s="872"/>
      <c r="C36" s="872"/>
      <c r="D36" s="872"/>
      <c r="E36" s="872"/>
      <c r="F36" s="872"/>
      <c r="G36" s="872"/>
      <c r="H36" s="872"/>
      <c r="I36" s="872" t="s">
        <v>2806</v>
      </c>
      <c r="J36" s="2158"/>
      <c r="K36" s="2158"/>
      <c r="L36" s="2158"/>
      <c r="M36" s="2158"/>
      <c r="N36" s="2158"/>
      <c r="O36" s="2158"/>
      <c r="P36" s="2158"/>
      <c r="Q36" s="2158"/>
      <c r="R36" s="872" t="s">
        <v>2807</v>
      </c>
      <c r="S36" s="872" t="s">
        <v>2806</v>
      </c>
      <c r="T36" s="2158"/>
      <c r="U36" s="2158"/>
      <c r="V36" s="2158"/>
      <c r="W36" s="2158"/>
      <c r="X36" s="2158"/>
      <c r="Y36" s="2158"/>
      <c r="Z36" s="2158"/>
      <c r="AA36" s="2158"/>
      <c r="AB36" s="872" t="s">
        <v>2807</v>
      </c>
      <c r="AC36" s="872"/>
    </row>
    <row r="37" spans="1:34" s="869" customFormat="1" ht="17.100000000000001" customHeight="1" thickBot="1">
      <c r="A37" s="872"/>
      <c r="B37" s="872"/>
      <c r="C37" s="872"/>
      <c r="D37" s="872"/>
      <c r="E37" s="872"/>
      <c r="F37" s="872"/>
      <c r="G37" s="872"/>
      <c r="H37" s="872"/>
      <c r="I37" s="872"/>
      <c r="J37" s="2158"/>
      <c r="K37" s="2158"/>
      <c r="L37" s="2158"/>
      <c r="M37" s="2158"/>
      <c r="N37" s="2158"/>
      <c r="O37" s="2158"/>
      <c r="P37" s="2158"/>
      <c r="Q37" s="2158"/>
      <c r="R37" s="872"/>
      <c r="S37" s="872"/>
      <c r="T37" s="2158"/>
      <c r="U37" s="2158"/>
      <c r="V37" s="2158"/>
      <c r="W37" s="2158"/>
      <c r="X37" s="2158"/>
      <c r="Y37" s="2158"/>
      <c r="Z37" s="2158"/>
      <c r="AA37" s="2158"/>
      <c r="AB37" s="872"/>
      <c r="AC37" s="872"/>
    </row>
    <row r="38" spans="1:34" s="869" customFormat="1" ht="17.100000000000001" customHeight="1" thickBot="1">
      <c r="A38" s="940" t="s">
        <v>3963</v>
      </c>
      <c r="B38" s="872"/>
      <c r="C38" s="872"/>
      <c r="D38" s="872"/>
      <c r="E38" s="872"/>
      <c r="F38" s="872"/>
      <c r="G38" s="872"/>
      <c r="H38" s="872"/>
      <c r="I38" s="872" t="s">
        <v>3964</v>
      </c>
      <c r="J38" s="872"/>
      <c r="K38" s="938" t="str">
        <f>IF(AF38="","",IF(AF38&lt;43831,TEXT(AF38,"元"),(YEAR(AF38)-2018)))</f>
        <v/>
      </c>
      <c r="L38" s="874" t="s">
        <v>5</v>
      </c>
      <c r="M38" s="938" t="str">
        <f>IF(AF38="","",MONTH(AF38))</f>
        <v/>
      </c>
      <c r="N38" s="874" t="s">
        <v>2713</v>
      </c>
      <c r="O38" s="938" t="str">
        <f>IF(AF38="","",DAY(AF38))</f>
        <v/>
      </c>
      <c r="P38" s="872" t="s">
        <v>2714</v>
      </c>
      <c r="Q38" s="874"/>
      <c r="R38" s="872" t="s">
        <v>2807</v>
      </c>
      <c r="S38" s="872" t="s">
        <v>3964</v>
      </c>
      <c r="T38" s="872"/>
      <c r="U38" s="938" t="str">
        <f>IF(AF39="","",IF(AF39&lt;43831,TEXT(AF39,"元"),(YEAR(AF39)-2018)))</f>
        <v/>
      </c>
      <c r="V38" s="874" t="s">
        <v>5</v>
      </c>
      <c r="W38" s="938" t="str">
        <f>IF(AF39="","",MONTH(AF39))</f>
        <v/>
      </c>
      <c r="X38" s="874" t="s">
        <v>2713</v>
      </c>
      <c r="Y38" s="938" t="str">
        <f>IF(AF39="","",DAY(AF39))</f>
        <v/>
      </c>
      <c r="Z38" s="872" t="s">
        <v>2714</v>
      </c>
      <c r="AA38" s="872"/>
      <c r="AB38" s="872" t="s">
        <v>2807</v>
      </c>
      <c r="AC38" s="872"/>
      <c r="AE38" s="869" t="s">
        <v>2520</v>
      </c>
      <c r="AF38" s="2153"/>
      <c r="AG38" s="2154"/>
      <c r="AH38" s="893"/>
    </row>
    <row r="39" spans="1:34" s="869" customFormat="1" ht="17.100000000000001" customHeight="1" thickBot="1">
      <c r="A39" s="915"/>
      <c r="B39" s="915"/>
      <c r="C39" s="915"/>
      <c r="D39" s="915"/>
      <c r="E39" s="915" t="s">
        <v>3965</v>
      </c>
      <c r="F39" s="915"/>
      <c r="G39" s="915"/>
      <c r="H39" s="915"/>
      <c r="I39" s="915"/>
      <c r="J39" s="915"/>
      <c r="K39" s="932"/>
      <c r="L39" s="935"/>
      <c r="M39" s="932"/>
      <c r="N39" s="935"/>
      <c r="O39" s="932"/>
      <c r="P39" s="915"/>
      <c r="Q39" s="935"/>
      <c r="R39" s="915"/>
      <c r="S39" s="915"/>
      <c r="T39" s="915"/>
      <c r="U39" s="932"/>
      <c r="V39" s="935"/>
      <c r="W39" s="932"/>
      <c r="X39" s="935"/>
      <c r="Y39" s="932"/>
      <c r="Z39" s="915"/>
      <c r="AA39" s="915"/>
      <c r="AB39" s="915"/>
      <c r="AC39" s="915"/>
      <c r="AE39" s="869" t="s">
        <v>2520</v>
      </c>
      <c r="AF39" s="2153"/>
      <c r="AG39" s="2154"/>
      <c r="AH39" s="893"/>
    </row>
    <row r="40" spans="1:34" s="869" customFormat="1" ht="17.100000000000001" customHeight="1">
      <c r="A40" s="872" t="s">
        <v>3966</v>
      </c>
      <c r="B40" s="872"/>
      <c r="C40" s="872"/>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row>
    <row r="41" spans="1:34" s="869" customFormat="1" ht="17.100000000000001" customHeight="1">
      <c r="A41" s="872" t="s">
        <v>3967</v>
      </c>
      <c r="B41" s="872"/>
      <c r="C41" s="872"/>
      <c r="D41" s="872"/>
      <c r="E41" s="872"/>
      <c r="F41" s="872"/>
      <c r="G41" s="872"/>
      <c r="H41" s="872"/>
      <c r="I41" s="872"/>
      <c r="J41" s="872"/>
      <c r="K41" s="2155"/>
      <c r="L41" s="2155"/>
      <c r="M41" s="2155"/>
      <c r="N41" s="2155"/>
      <c r="O41" s="2155"/>
      <c r="P41" s="2155"/>
      <c r="Q41" s="2155"/>
      <c r="R41" s="2155"/>
      <c r="S41" s="2155"/>
      <c r="T41" s="2155"/>
      <c r="U41" s="2155"/>
      <c r="V41" s="2155"/>
      <c r="W41" s="2155"/>
      <c r="X41" s="2155"/>
      <c r="Y41" s="2155"/>
      <c r="Z41" s="2155"/>
      <c r="AA41" s="2155"/>
      <c r="AB41" s="2155"/>
      <c r="AC41" s="2155"/>
    </row>
    <row r="42" spans="1:34" s="869" customFormat="1" ht="17.100000000000001" customHeight="1">
      <c r="A42" s="872" t="s">
        <v>3968</v>
      </c>
      <c r="B42" s="872"/>
      <c r="C42" s="872"/>
      <c r="D42" s="872"/>
      <c r="E42" s="872"/>
      <c r="F42" s="872"/>
      <c r="G42" s="872"/>
      <c r="H42" s="872"/>
      <c r="I42" s="872"/>
      <c r="J42" s="872"/>
      <c r="K42" s="2155"/>
      <c r="L42" s="2155"/>
      <c r="M42" s="2155"/>
      <c r="N42" s="2155"/>
      <c r="O42" s="2155"/>
      <c r="P42" s="2155"/>
      <c r="Q42" s="2155"/>
      <c r="R42" s="2155"/>
      <c r="S42" s="2155"/>
      <c r="T42" s="2155"/>
      <c r="U42" s="2155"/>
      <c r="V42" s="2155"/>
      <c r="W42" s="2155"/>
      <c r="X42" s="2155"/>
      <c r="Y42" s="2155"/>
      <c r="Z42" s="2155"/>
      <c r="AA42" s="2155"/>
      <c r="AB42" s="2155"/>
      <c r="AC42" s="2155"/>
    </row>
    <row r="43" spans="1:34" s="869" customFormat="1" ht="17.100000000000001" customHeight="1">
      <c r="A43" s="872"/>
      <c r="B43" s="872"/>
      <c r="C43" s="872"/>
      <c r="D43" s="872"/>
      <c r="E43" s="872"/>
      <c r="F43" s="872"/>
      <c r="G43" s="872"/>
      <c r="H43" s="872"/>
      <c r="I43" s="872"/>
      <c r="J43" s="872"/>
      <c r="K43" s="2155"/>
      <c r="L43" s="2155"/>
      <c r="M43" s="2155"/>
      <c r="N43" s="2155"/>
      <c r="O43" s="2155"/>
      <c r="P43" s="2155"/>
      <c r="Q43" s="2155"/>
      <c r="R43" s="2155"/>
      <c r="S43" s="2155"/>
      <c r="T43" s="2155"/>
      <c r="U43" s="2155"/>
      <c r="V43" s="2155"/>
      <c r="W43" s="2155"/>
      <c r="X43" s="2155"/>
      <c r="Y43" s="2155"/>
      <c r="Z43" s="2155"/>
      <c r="AA43" s="2155"/>
      <c r="AB43" s="2155"/>
      <c r="AC43" s="2155"/>
    </row>
    <row r="44" spans="1:34" s="869" customFormat="1" ht="17.100000000000001" customHeight="1">
      <c r="A44" s="915"/>
      <c r="B44" s="915"/>
      <c r="C44" s="915"/>
      <c r="D44" s="915"/>
      <c r="E44" s="915"/>
      <c r="F44" s="915"/>
      <c r="G44" s="915"/>
      <c r="H44" s="915"/>
      <c r="I44" s="915"/>
      <c r="J44" s="915"/>
      <c r="K44" s="2156"/>
      <c r="L44" s="2156"/>
      <c r="M44" s="2156"/>
      <c r="N44" s="2156"/>
      <c r="O44" s="2156"/>
      <c r="P44" s="2156"/>
      <c r="Q44" s="2156"/>
      <c r="R44" s="2156"/>
      <c r="S44" s="2156"/>
      <c r="T44" s="2156"/>
      <c r="U44" s="2156"/>
      <c r="V44" s="2156"/>
      <c r="W44" s="2156"/>
      <c r="X44" s="2156"/>
      <c r="Y44" s="2156"/>
      <c r="Z44" s="2156"/>
      <c r="AA44" s="2156"/>
      <c r="AB44" s="2156"/>
      <c r="AC44" s="2156"/>
    </row>
    <row r="45" spans="1:34" s="869" customFormat="1" ht="17.100000000000001" customHeight="1">
      <c r="A45" s="872" t="s">
        <v>3969</v>
      </c>
      <c r="B45" s="872"/>
      <c r="C45" s="872"/>
      <c r="D45" s="872"/>
      <c r="E45" s="872"/>
      <c r="F45" s="872"/>
      <c r="G45" s="872"/>
      <c r="H45" s="872"/>
      <c r="I45" s="872"/>
      <c r="J45" s="872"/>
      <c r="K45" s="872"/>
      <c r="L45" s="872"/>
      <c r="M45" s="872"/>
      <c r="N45" s="872"/>
      <c r="O45" s="872"/>
      <c r="P45" s="872"/>
      <c r="Q45" s="872"/>
      <c r="R45" s="872"/>
      <c r="S45" s="872"/>
      <c r="T45" s="872"/>
      <c r="U45" s="872"/>
      <c r="V45" s="872"/>
      <c r="W45" s="872"/>
      <c r="X45" s="872"/>
      <c r="Y45" s="872"/>
      <c r="Z45" s="872"/>
      <c r="AA45" s="872"/>
      <c r="AB45" s="872"/>
      <c r="AC45" s="872"/>
    </row>
    <row r="46" spans="1:34" ht="17.100000000000001" customHeight="1">
      <c r="A46" s="2152"/>
      <c r="B46" s="2152"/>
      <c r="C46" s="2152"/>
      <c r="D46" s="2152"/>
      <c r="E46" s="2152"/>
      <c r="F46" s="2152"/>
      <c r="G46" s="2152"/>
      <c r="H46" s="2152"/>
      <c r="I46" s="2152"/>
      <c r="J46" s="2152"/>
      <c r="K46" s="2152"/>
      <c r="L46" s="2152"/>
      <c r="M46" s="2152"/>
      <c r="N46" s="2152"/>
      <c r="O46" s="2152"/>
      <c r="P46" s="2152"/>
      <c r="Q46" s="2152"/>
      <c r="R46" s="2152"/>
      <c r="S46" s="2152"/>
      <c r="T46" s="2152"/>
      <c r="U46" s="2152"/>
      <c r="V46" s="2152"/>
      <c r="W46" s="2152"/>
      <c r="X46" s="2152"/>
      <c r="Y46" s="2152"/>
      <c r="Z46" s="2152"/>
      <c r="AA46" s="2152"/>
      <c r="AB46" s="2152"/>
      <c r="AC46" s="2152"/>
    </row>
    <row r="47" spans="1:34" ht="17.100000000000001" customHeight="1">
      <c r="A47" s="2152"/>
      <c r="B47" s="2152"/>
      <c r="C47" s="2152"/>
      <c r="D47" s="2152"/>
      <c r="E47" s="2152"/>
      <c r="F47" s="2152"/>
      <c r="G47" s="2152"/>
      <c r="H47" s="2152"/>
      <c r="I47" s="2152"/>
      <c r="J47" s="2152"/>
      <c r="K47" s="2152"/>
      <c r="L47" s="2152"/>
      <c r="M47" s="2152"/>
      <c r="N47" s="2152"/>
      <c r="O47" s="2152"/>
      <c r="P47" s="2152"/>
      <c r="Q47" s="2152"/>
      <c r="R47" s="2152"/>
      <c r="S47" s="2152"/>
      <c r="T47" s="2152"/>
      <c r="U47" s="2152"/>
      <c r="V47" s="2152"/>
      <c r="W47" s="2152"/>
      <c r="X47" s="2152"/>
      <c r="Y47" s="2152"/>
      <c r="Z47" s="2152"/>
      <c r="AA47" s="2152"/>
      <c r="AB47" s="2152"/>
      <c r="AC47" s="2152"/>
    </row>
    <row r="48" spans="1:34" ht="20.100000000000001" customHeight="1">
      <c r="A48" s="2152"/>
      <c r="B48" s="2152"/>
      <c r="C48" s="2152"/>
      <c r="D48" s="2152"/>
      <c r="E48" s="2152"/>
      <c r="F48" s="2152"/>
      <c r="G48" s="2152"/>
      <c r="H48" s="2152"/>
      <c r="I48" s="2152"/>
      <c r="J48" s="2152"/>
      <c r="K48" s="2152"/>
      <c r="L48" s="2152"/>
      <c r="M48" s="2152"/>
      <c r="N48" s="2152"/>
      <c r="O48" s="2152"/>
      <c r="P48" s="2152"/>
      <c r="Q48" s="2152"/>
      <c r="R48" s="2152"/>
      <c r="S48" s="2152"/>
      <c r="T48" s="2152"/>
      <c r="U48" s="2152"/>
      <c r="V48" s="2152"/>
      <c r="W48" s="2152"/>
      <c r="X48" s="2152"/>
      <c r="Y48" s="2152"/>
      <c r="Z48" s="2152"/>
      <c r="AA48" s="2152"/>
      <c r="AB48" s="2152"/>
      <c r="AC48" s="2152"/>
    </row>
    <row r="94" spans="1:1" ht="20.100000000000001" customHeight="1">
      <c r="A94" s="904" t="s">
        <v>2890</v>
      </c>
    </row>
    <row r="95" spans="1:1" ht="20.100000000000001" customHeight="1">
      <c r="A95" s="904" t="s">
        <v>2892</v>
      </c>
    </row>
    <row r="96" spans="1:1" ht="20.100000000000001" customHeight="1">
      <c r="A96" s="904" t="s">
        <v>2894</v>
      </c>
    </row>
    <row r="97" spans="1:1" ht="20.100000000000001" customHeight="1">
      <c r="A97" s="904" t="s">
        <v>2896</v>
      </c>
    </row>
    <row r="98" spans="1:1" ht="20.100000000000001" customHeight="1">
      <c r="A98" s="926" t="s">
        <v>2898</v>
      </c>
    </row>
    <row r="99" spans="1:1" ht="20.100000000000001" customHeight="1">
      <c r="A99" s="926" t="s">
        <v>2900</v>
      </c>
    </row>
    <row r="100" spans="1:1" ht="20.100000000000001" customHeight="1">
      <c r="A100" s="926" t="s">
        <v>2902</v>
      </c>
    </row>
    <row r="101" spans="1:1" ht="20.100000000000001" customHeight="1">
      <c r="A101" s="926" t="s">
        <v>2904</v>
      </c>
    </row>
    <row r="102" spans="1:1" ht="20.100000000000001" customHeight="1">
      <c r="A102" s="926" t="s">
        <v>2906</v>
      </c>
    </row>
    <row r="103" spans="1:1" ht="20.100000000000001" customHeight="1">
      <c r="A103" s="926" t="s">
        <v>2908</v>
      </c>
    </row>
    <row r="104" spans="1:1" ht="20.100000000000001" customHeight="1">
      <c r="A104" s="926" t="s">
        <v>2910</v>
      </c>
    </row>
    <row r="105" spans="1:1" ht="20.100000000000001" customHeight="1">
      <c r="A105" s="926" t="s">
        <v>2912</v>
      </c>
    </row>
    <row r="106" spans="1:1" ht="20.100000000000001" customHeight="1">
      <c r="A106" s="926" t="s">
        <v>2914</v>
      </c>
    </row>
    <row r="107" spans="1:1" ht="20.100000000000001" customHeight="1">
      <c r="A107" s="926" t="s">
        <v>2916</v>
      </c>
    </row>
  </sheetData>
  <mergeCells count="39">
    <mergeCell ref="I25:L25"/>
    <mergeCell ref="A2:AC2"/>
    <mergeCell ref="F5:AC5"/>
    <mergeCell ref="F6:AC6"/>
    <mergeCell ref="V8:AB8"/>
    <mergeCell ref="V11:AB11"/>
    <mergeCell ref="J12:AC12"/>
    <mergeCell ref="AF14:AG14"/>
    <mergeCell ref="AF18:AG18"/>
    <mergeCell ref="AF20:AG20"/>
    <mergeCell ref="I23:AC23"/>
    <mergeCell ref="AF24:AG24"/>
    <mergeCell ref="AB30:AB31"/>
    <mergeCell ref="I28:I29"/>
    <mergeCell ref="J28:Q29"/>
    <mergeCell ref="R28:R29"/>
    <mergeCell ref="S28:S29"/>
    <mergeCell ref="T28:AA29"/>
    <mergeCell ref="AB28:AB29"/>
    <mergeCell ref="I30:I31"/>
    <mergeCell ref="J30:Q31"/>
    <mergeCell ref="R30:R31"/>
    <mergeCell ref="S30:S31"/>
    <mergeCell ref="T30:AA31"/>
    <mergeCell ref="J32:Q32"/>
    <mergeCell ref="T32:AA32"/>
    <mergeCell ref="AF33:AG33"/>
    <mergeCell ref="AF34:AG34"/>
    <mergeCell ref="J36:Q37"/>
    <mergeCell ref="T36:AA37"/>
    <mergeCell ref="A46:AC46"/>
    <mergeCell ref="A47:AC47"/>
    <mergeCell ref="A48:AC48"/>
    <mergeCell ref="AF38:AG38"/>
    <mergeCell ref="AF39:AG39"/>
    <mergeCell ref="K41:AC41"/>
    <mergeCell ref="K42:AC42"/>
    <mergeCell ref="K43:AC43"/>
    <mergeCell ref="K44:AC44"/>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926" customWidth="1"/>
    <col min="30" max="256" width="9" style="926"/>
    <col min="257" max="285" width="3" style="926" customWidth="1"/>
    <col min="286" max="512" width="9" style="926"/>
    <col min="513" max="541" width="3" style="926" customWidth="1"/>
    <col min="542" max="768" width="9" style="926"/>
    <col min="769" max="797" width="3" style="926" customWidth="1"/>
    <col min="798" max="1024" width="9" style="926"/>
    <col min="1025" max="1053" width="3" style="926" customWidth="1"/>
    <col min="1054" max="1280" width="9" style="926"/>
    <col min="1281" max="1309" width="3" style="926" customWidth="1"/>
    <col min="1310" max="1536" width="9" style="926"/>
    <col min="1537" max="1565" width="3" style="926" customWidth="1"/>
    <col min="1566" max="1792" width="9" style="926"/>
    <col min="1793" max="1821" width="3" style="926" customWidth="1"/>
    <col min="1822" max="2048" width="9" style="926"/>
    <col min="2049" max="2077" width="3" style="926" customWidth="1"/>
    <col min="2078" max="2304" width="9" style="926"/>
    <col min="2305" max="2333" width="3" style="926" customWidth="1"/>
    <col min="2334" max="2560" width="9" style="926"/>
    <col min="2561" max="2589" width="3" style="926" customWidth="1"/>
    <col min="2590" max="2816" width="9" style="926"/>
    <col min="2817" max="2845" width="3" style="926" customWidth="1"/>
    <col min="2846" max="3072" width="9" style="926"/>
    <col min="3073" max="3101" width="3" style="926" customWidth="1"/>
    <col min="3102" max="3328" width="9" style="926"/>
    <col min="3329" max="3357" width="3" style="926" customWidth="1"/>
    <col min="3358" max="3584" width="9" style="926"/>
    <col min="3585" max="3613" width="3" style="926" customWidth="1"/>
    <col min="3614" max="3840" width="9" style="926"/>
    <col min="3841" max="3869" width="3" style="926" customWidth="1"/>
    <col min="3870" max="4096" width="9" style="926"/>
    <col min="4097" max="4125" width="3" style="926" customWidth="1"/>
    <col min="4126" max="4352" width="9" style="926"/>
    <col min="4353" max="4381" width="3" style="926" customWidth="1"/>
    <col min="4382" max="4608" width="9" style="926"/>
    <col min="4609" max="4637" width="3" style="926" customWidth="1"/>
    <col min="4638" max="4864" width="9" style="926"/>
    <col min="4865" max="4893" width="3" style="926" customWidth="1"/>
    <col min="4894" max="5120" width="9" style="926"/>
    <col min="5121" max="5149" width="3" style="926" customWidth="1"/>
    <col min="5150" max="5376" width="9" style="926"/>
    <col min="5377" max="5405" width="3" style="926" customWidth="1"/>
    <col min="5406" max="5632" width="9" style="926"/>
    <col min="5633" max="5661" width="3" style="926" customWidth="1"/>
    <col min="5662" max="5888" width="9" style="926"/>
    <col min="5889" max="5917" width="3" style="926" customWidth="1"/>
    <col min="5918" max="6144" width="9" style="926"/>
    <col min="6145" max="6173" width="3" style="926" customWidth="1"/>
    <col min="6174" max="6400" width="9" style="926"/>
    <col min="6401" max="6429" width="3" style="926" customWidth="1"/>
    <col min="6430" max="6656" width="9" style="926"/>
    <col min="6657" max="6685" width="3" style="926" customWidth="1"/>
    <col min="6686" max="6912" width="9" style="926"/>
    <col min="6913" max="6941" width="3" style="926" customWidth="1"/>
    <col min="6942" max="7168" width="9" style="926"/>
    <col min="7169" max="7197" width="3" style="926" customWidth="1"/>
    <col min="7198" max="7424" width="9" style="926"/>
    <col min="7425" max="7453" width="3" style="926" customWidth="1"/>
    <col min="7454" max="7680" width="9" style="926"/>
    <col min="7681" max="7709" width="3" style="926" customWidth="1"/>
    <col min="7710" max="7936" width="9" style="926"/>
    <col min="7937" max="7965" width="3" style="926" customWidth="1"/>
    <col min="7966" max="8192" width="9" style="926"/>
    <col min="8193" max="8221" width="3" style="926" customWidth="1"/>
    <col min="8222" max="8448" width="9" style="926"/>
    <col min="8449" max="8477" width="3" style="926" customWidth="1"/>
    <col min="8478" max="8704" width="9" style="926"/>
    <col min="8705" max="8733" width="3" style="926" customWidth="1"/>
    <col min="8734" max="8960" width="9" style="926"/>
    <col min="8961" max="8989" width="3" style="926" customWidth="1"/>
    <col min="8990" max="9216" width="9" style="926"/>
    <col min="9217" max="9245" width="3" style="926" customWidth="1"/>
    <col min="9246" max="9472" width="9" style="926"/>
    <col min="9473" max="9501" width="3" style="926" customWidth="1"/>
    <col min="9502" max="9728" width="9" style="926"/>
    <col min="9729" max="9757" width="3" style="926" customWidth="1"/>
    <col min="9758" max="9984" width="9" style="926"/>
    <col min="9985" max="10013" width="3" style="926" customWidth="1"/>
    <col min="10014" max="10240" width="9" style="926"/>
    <col min="10241" max="10269" width="3" style="926" customWidth="1"/>
    <col min="10270" max="10496" width="9" style="926"/>
    <col min="10497" max="10525" width="3" style="926" customWidth="1"/>
    <col min="10526" max="10752" width="9" style="926"/>
    <col min="10753" max="10781" width="3" style="926" customWidth="1"/>
    <col min="10782" max="11008" width="9" style="926"/>
    <col min="11009" max="11037" width="3" style="926" customWidth="1"/>
    <col min="11038" max="11264" width="9" style="926"/>
    <col min="11265" max="11293" width="3" style="926" customWidth="1"/>
    <col min="11294" max="11520" width="9" style="926"/>
    <col min="11521" max="11549" width="3" style="926" customWidth="1"/>
    <col min="11550" max="11776" width="9" style="926"/>
    <col min="11777" max="11805" width="3" style="926" customWidth="1"/>
    <col min="11806" max="12032" width="9" style="926"/>
    <col min="12033" max="12061" width="3" style="926" customWidth="1"/>
    <col min="12062" max="12288" width="9" style="926"/>
    <col min="12289" max="12317" width="3" style="926" customWidth="1"/>
    <col min="12318" max="12544" width="9" style="926"/>
    <col min="12545" max="12573" width="3" style="926" customWidth="1"/>
    <col min="12574" max="12800" width="9" style="926"/>
    <col min="12801" max="12829" width="3" style="926" customWidth="1"/>
    <col min="12830" max="13056" width="9" style="926"/>
    <col min="13057" max="13085" width="3" style="926" customWidth="1"/>
    <col min="13086" max="13312" width="9" style="926"/>
    <col min="13313" max="13341" width="3" style="926" customWidth="1"/>
    <col min="13342" max="13568" width="9" style="926"/>
    <col min="13569" max="13597" width="3" style="926" customWidth="1"/>
    <col min="13598" max="13824" width="9" style="926"/>
    <col min="13825" max="13853" width="3" style="926" customWidth="1"/>
    <col min="13854" max="14080" width="9" style="926"/>
    <col min="14081" max="14109" width="3" style="926" customWidth="1"/>
    <col min="14110" max="14336" width="9" style="926"/>
    <col min="14337" max="14365" width="3" style="926" customWidth="1"/>
    <col min="14366" max="14592" width="9" style="926"/>
    <col min="14593" max="14621" width="3" style="926" customWidth="1"/>
    <col min="14622" max="14848" width="9" style="926"/>
    <col min="14849" max="14877" width="3" style="926" customWidth="1"/>
    <col min="14878" max="15104" width="9" style="926"/>
    <col min="15105" max="15133" width="3" style="926" customWidth="1"/>
    <col min="15134" max="15360" width="9" style="926"/>
    <col min="15361" max="15389" width="3" style="926" customWidth="1"/>
    <col min="15390" max="15616" width="9" style="926"/>
    <col min="15617" max="15645" width="3" style="926" customWidth="1"/>
    <col min="15646" max="15872" width="9" style="926"/>
    <col min="15873" max="15901" width="3" style="926" customWidth="1"/>
    <col min="15902" max="16128" width="9" style="926"/>
    <col min="16129" max="16157" width="3" style="926" customWidth="1"/>
    <col min="16158" max="16384" width="9" style="926"/>
  </cols>
  <sheetData>
    <row r="1" spans="1:33" ht="17.100000000000001" customHeight="1"/>
    <row r="2" spans="1:33" ht="17.100000000000001" customHeight="1">
      <c r="A2" s="2162" t="s">
        <v>2818</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row>
    <row r="3" spans="1:33" ht="17.100000000000001" customHeight="1">
      <c r="A3" s="926" t="s">
        <v>3934</v>
      </c>
    </row>
    <row r="4" spans="1:33" ht="17.100000000000001" customHeight="1">
      <c r="A4" s="927" t="s">
        <v>3935</v>
      </c>
      <c r="B4" s="927"/>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row>
    <row r="5" spans="1:33" ht="17.100000000000001" customHeight="1">
      <c r="A5" s="926" t="s">
        <v>3936</v>
      </c>
      <c r="F5" s="2163">
        <f>第三面!F4</f>
        <v>0</v>
      </c>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row>
    <row r="6" spans="1:33" ht="17.100000000000001" customHeight="1">
      <c r="A6" s="926" t="s">
        <v>3937</v>
      </c>
      <c r="F6" s="2164" t="str">
        <f>IF(第三面!F5="","",第三面!F5)</f>
        <v/>
      </c>
      <c r="G6" s="2164"/>
      <c r="H6" s="2164"/>
      <c r="I6" s="2164"/>
      <c r="J6" s="2164"/>
      <c r="K6" s="2164"/>
      <c r="L6" s="2164"/>
      <c r="M6" s="2164"/>
      <c r="N6" s="2164"/>
      <c r="O6" s="2164"/>
      <c r="P6" s="2164"/>
      <c r="Q6" s="2164"/>
      <c r="R6" s="2164"/>
      <c r="S6" s="2164"/>
      <c r="T6" s="2164"/>
      <c r="U6" s="2164"/>
      <c r="V6" s="2164"/>
      <c r="W6" s="2164"/>
      <c r="X6" s="2164"/>
      <c r="Y6" s="2164"/>
      <c r="Z6" s="2164"/>
      <c r="AA6" s="2164"/>
      <c r="AB6" s="2164"/>
      <c r="AC6" s="2164"/>
    </row>
    <row r="7" spans="1:33" ht="17.100000000000001" customHeight="1">
      <c r="A7" s="927" t="s">
        <v>3938</v>
      </c>
      <c r="B7" s="927"/>
      <c r="C7" s="927"/>
      <c r="D7" s="927"/>
      <c r="E7" s="927"/>
    </row>
    <row r="8" spans="1:33" ht="17.100000000000001" customHeight="1">
      <c r="B8" s="926" t="s">
        <v>3939</v>
      </c>
      <c r="S8" s="902"/>
      <c r="T8" s="902"/>
      <c r="U8" s="902" t="s">
        <v>16</v>
      </c>
      <c r="V8" s="2135" t="str">
        <f>IF(第四面!F55="","",第四面!F55)</f>
        <v/>
      </c>
      <c r="W8" s="2135"/>
      <c r="X8" s="2135"/>
      <c r="Y8" s="2135"/>
      <c r="Z8" s="2135"/>
      <c r="AA8" s="2135"/>
      <c r="AB8" s="2135"/>
      <c r="AC8" s="926" t="s">
        <v>17</v>
      </c>
    </row>
    <row r="9" spans="1:33" ht="17.100000000000001" customHeight="1">
      <c r="B9" s="926" t="s">
        <v>3940</v>
      </c>
      <c r="H9" s="930" t="str">
        <f>第三面!C30</f>
        <v>□</v>
      </c>
      <c r="I9" s="926" t="s">
        <v>2858</v>
      </c>
      <c r="K9" s="930" t="str">
        <f>第三面!F30</f>
        <v>□</v>
      </c>
      <c r="L9" s="926" t="s">
        <v>3404</v>
      </c>
      <c r="N9" s="930" t="str">
        <f>第三面!I30</f>
        <v>□</v>
      </c>
      <c r="O9" s="926" t="s">
        <v>3405</v>
      </c>
      <c r="Q9" s="930" t="str">
        <f>第三面!L30</f>
        <v>□</v>
      </c>
      <c r="R9" s="926" t="s">
        <v>3941</v>
      </c>
    </row>
    <row r="10" spans="1:33" ht="17.100000000000001" customHeight="1">
      <c r="H10" s="930" t="str">
        <f>第三面!S30</f>
        <v>□</v>
      </c>
      <c r="I10" s="926" t="s">
        <v>3942</v>
      </c>
      <c r="M10" s="930" t="str">
        <f>第三面!X30</f>
        <v>□</v>
      </c>
      <c r="N10" s="926" t="s">
        <v>3943</v>
      </c>
      <c r="S10" s="892" t="s">
        <v>2823</v>
      </c>
      <c r="T10" s="926" t="s">
        <v>3944</v>
      </c>
    </row>
    <row r="11" spans="1:33" ht="17.100000000000001" customHeight="1">
      <c r="A11" s="929"/>
      <c r="B11" s="929" t="s">
        <v>3945</v>
      </c>
      <c r="C11" s="929"/>
      <c r="D11" s="929"/>
      <c r="E11" s="929"/>
      <c r="F11" s="929"/>
      <c r="G11" s="929"/>
      <c r="H11" s="931"/>
      <c r="I11" s="929"/>
      <c r="J11" s="929"/>
      <c r="K11" s="929"/>
      <c r="L11" s="929"/>
      <c r="M11" s="931"/>
      <c r="N11" s="929"/>
      <c r="O11" s="929"/>
      <c r="P11" s="929"/>
      <c r="Q11" s="929"/>
      <c r="R11" s="929"/>
      <c r="S11" s="932"/>
      <c r="T11" s="929"/>
      <c r="U11" s="929" t="s">
        <v>16</v>
      </c>
      <c r="V11" s="2165"/>
      <c r="W11" s="2165"/>
      <c r="X11" s="2165"/>
      <c r="Y11" s="2165"/>
      <c r="Z11" s="2165"/>
      <c r="AA11" s="2165"/>
      <c r="AB11" s="2165"/>
      <c r="AC11" s="929" t="s">
        <v>17</v>
      </c>
    </row>
    <row r="12" spans="1:33" ht="17.100000000000001" customHeight="1">
      <c r="A12" s="926" t="s">
        <v>3946</v>
      </c>
      <c r="J12" s="2152"/>
      <c r="K12" s="2152"/>
      <c r="L12" s="2152"/>
      <c r="M12" s="2152"/>
      <c r="N12" s="2152"/>
      <c r="O12" s="2152"/>
      <c r="P12" s="2152"/>
      <c r="Q12" s="2152"/>
      <c r="R12" s="2152"/>
      <c r="S12" s="2152"/>
      <c r="T12" s="2152"/>
      <c r="U12" s="2152"/>
      <c r="V12" s="2152"/>
      <c r="W12" s="2152"/>
      <c r="X12" s="2152"/>
      <c r="Y12" s="2152"/>
      <c r="Z12" s="2152"/>
      <c r="AA12" s="2152"/>
      <c r="AB12" s="2152"/>
      <c r="AC12" s="2152"/>
    </row>
    <row r="13" spans="1:33" ht="17.100000000000001" customHeight="1" thickBot="1">
      <c r="A13" s="929"/>
      <c r="B13" s="929"/>
      <c r="C13" s="929"/>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F13" s="872"/>
    </row>
    <row r="14" spans="1:33" ht="17.100000000000001" customHeight="1" thickBot="1">
      <c r="A14" s="926" t="s">
        <v>3947</v>
      </c>
      <c r="I14" s="914" t="str">
        <f>IF(AF14&lt;43586,"平成","令和")</f>
        <v>平成</v>
      </c>
      <c r="J14" s="914"/>
      <c r="K14" s="933" t="str">
        <f>IF(AF14="","",IF(AF14&lt;43586,(YEAR(AF14)-1988),IF(AF14&lt;43831,TEXT(AF14,"元"),(YEAR(AF14)-2018))))</f>
        <v/>
      </c>
      <c r="L14" s="934" t="s">
        <v>5</v>
      </c>
      <c r="M14" s="933" t="str">
        <f>IF(AF14="","",MONTH(AF14))</f>
        <v/>
      </c>
      <c r="N14" s="934" t="s">
        <v>2713</v>
      </c>
      <c r="O14" s="933" t="str">
        <f>IF(AF14="","",DAY(AF14))</f>
        <v/>
      </c>
      <c r="P14" s="914" t="s">
        <v>2714</v>
      </c>
      <c r="AE14" s="869" t="s">
        <v>2520</v>
      </c>
      <c r="AF14" s="2153"/>
      <c r="AG14" s="2154"/>
    </row>
    <row r="15" spans="1:33" ht="17.100000000000001" customHeight="1">
      <c r="A15" s="929"/>
      <c r="B15" s="929"/>
      <c r="C15" s="929"/>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row>
    <row r="16" spans="1:33" ht="17.100000000000001" customHeight="1">
      <c r="A16" s="926" t="s">
        <v>3948</v>
      </c>
      <c r="I16" s="926" t="s">
        <v>3949</v>
      </c>
    </row>
    <row r="17" spans="1:34" ht="17.100000000000001" customHeight="1" thickBot="1"/>
    <row r="18" spans="1:34" s="869" customFormat="1" ht="17.100000000000001" customHeight="1" thickBot="1">
      <c r="A18" s="914" t="s">
        <v>3950</v>
      </c>
      <c r="B18" s="914"/>
      <c r="C18" s="914"/>
      <c r="D18" s="914"/>
      <c r="E18" s="914"/>
      <c r="F18" s="914"/>
      <c r="G18" s="914"/>
      <c r="H18" s="914"/>
      <c r="I18" s="914" t="str">
        <f>IF(AF18&lt;43586,"平成","令和")</f>
        <v>平成</v>
      </c>
      <c r="J18" s="914"/>
      <c r="K18" s="933" t="str">
        <f>IF(AF18="","",IF(AF18&lt;43586,(YEAR(AF18)-1988),IF(AF18&lt;43831,TEXT(AF18,"元"),(YEAR(AF18)-2018))))</f>
        <v/>
      </c>
      <c r="L18" s="934" t="s">
        <v>5</v>
      </c>
      <c r="M18" s="933" t="str">
        <f>IF(AF18="","",MONTH(AF18))</f>
        <v/>
      </c>
      <c r="N18" s="934" t="s">
        <v>2713</v>
      </c>
      <c r="O18" s="933" t="str">
        <f>IF(AF18="","",DAY(AF18))</f>
        <v/>
      </c>
      <c r="P18" s="914" t="s">
        <v>2714</v>
      </c>
      <c r="Q18" s="934"/>
      <c r="R18" s="914"/>
      <c r="S18" s="914"/>
      <c r="T18" s="914"/>
      <c r="U18" s="914"/>
      <c r="V18" s="914"/>
      <c r="W18" s="914"/>
      <c r="X18" s="914"/>
      <c r="Y18" s="914"/>
      <c r="Z18" s="914"/>
      <c r="AA18" s="914"/>
      <c r="AB18" s="914"/>
      <c r="AC18" s="914"/>
      <c r="AE18" s="869" t="s">
        <v>2520</v>
      </c>
      <c r="AF18" s="2153"/>
      <c r="AG18" s="2154"/>
      <c r="AH18" s="893"/>
    </row>
    <row r="19" spans="1:34" s="869" customFormat="1" ht="17.100000000000001" customHeight="1" thickBot="1">
      <c r="A19" s="872"/>
      <c r="B19" s="872"/>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row>
    <row r="20" spans="1:34" s="869" customFormat="1" ht="17.100000000000001" customHeight="1" thickBot="1">
      <c r="A20" s="914" t="s">
        <v>3970</v>
      </c>
      <c r="B20" s="914"/>
      <c r="C20" s="914"/>
      <c r="D20" s="914"/>
      <c r="E20" s="914"/>
      <c r="F20" s="914"/>
      <c r="G20" s="914"/>
      <c r="H20" s="914"/>
      <c r="I20" s="914" t="s">
        <v>2712</v>
      </c>
      <c r="J20" s="914"/>
      <c r="K20" s="933" t="str">
        <f>IF(AF20="","",IF(AF20&lt;43831,TEXT(AF20,"元"),(YEAR(AF20)-2018)))</f>
        <v/>
      </c>
      <c r="L20" s="934" t="s">
        <v>5</v>
      </c>
      <c r="M20" s="933" t="str">
        <f>IF(AF20="","",MONTH(AF20))</f>
        <v/>
      </c>
      <c r="N20" s="934" t="s">
        <v>2713</v>
      </c>
      <c r="O20" s="933" t="str">
        <f>IF(AF20="","",DAY(AF20))</f>
        <v/>
      </c>
      <c r="P20" s="914" t="s">
        <v>2714</v>
      </c>
      <c r="Q20" s="934"/>
      <c r="R20" s="914"/>
      <c r="S20" s="914"/>
      <c r="T20" s="914"/>
      <c r="U20" s="914"/>
      <c r="V20" s="914"/>
      <c r="W20" s="914"/>
      <c r="X20" s="914"/>
      <c r="Y20" s="914"/>
      <c r="Z20" s="914"/>
      <c r="AA20" s="914"/>
      <c r="AB20" s="914"/>
      <c r="AC20" s="914"/>
      <c r="AE20" s="869" t="s">
        <v>2520</v>
      </c>
      <c r="AF20" s="2153"/>
      <c r="AG20" s="2154"/>
      <c r="AH20" s="893"/>
    </row>
    <row r="21" spans="1:34" s="869" customFormat="1" ht="17.100000000000001" customHeight="1">
      <c r="A21" s="915"/>
      <c r="B21" s="915"/>
      <c r="C21" s="915"/>
      <c r="D21" s="915"/>
      <c r="E21" s="915"/>
      <c r="F21" s="915"/>
      <c r="G21" s="915"/>
      <c r="H21" s="915"/>
      <c r="I21" s="915"/>
      <c r="J21" s="915"/>
      <c r="K21" s="932"/>
      <c r="L21" s="935"/>
      <c r="M21" s="932"/>
      <c r="N21" s="935"/>
      <c r="O21" s="932"/>
      <c r="P21" s="915"/>
      <c r="Q21" s="935"/>
      <c r="R21" s="915"/>
      <c r="S21" s="915"/>
      <c r="T21" s="915"/>
      <c r="U21" s="915"/>
      <c r="V21" s="915"/>
      <c r="W21" s="915"/>
      <c r="X21" s="915"/>
      <c r="Y21" s="915"/>
      <c r="Z21" s="915"/>
      <c r="AA21" s="915"/>
      <c r="AB21" s="915"/>
      <c r="AC21" s="915"/>
      <c r="AF21" s="936"/>
      <c r="AG21" s="937"/>
      <c r="AH21" s="893"/>
    </row>
    <row r="22" spans="1:34" s="869" customFormat="1" ht="17.100000000000001" customHeight="1">
      <c r="A22" s="872" t="s">
        <v>3971</v>
      </c>
      <c r="B22" s="872"/>
      <c r="C22" s="872"/>
      <c r="D22" s="872"/>
      <c r="E22" s="872"/>
      <c r="F22" s="872"/>
      <c r="G22" s="872"/>
      <c r="H22" s="872"/>
      <c r="I22" s="2157"/>
      <c r="J22" s="2157"/>
      <c r="K22" s="2157"/>
      <c r="L22" s="2157"/>
      <c r="M22" s="872" t="s">
        <v>47</v>
      </c>
      <c r="N22" s="872"/>
      <c r="O22" s="872"/>
      <c r="P22" s="872"/>
      <c r="Q22" s="872"/>
      <c r="R22" s="872"/>
      <c r="S22" s="872"/>
      <c r="T22" s="872"/>
      <c r="U22" s="872"/>
      <c r="V22" s="872"/>
      <c r="W22" s="872"/>
      <c r="X22" s="872"/>
      <c r="Y22" s="872"/>
      <c r="Z22" s="872"/>
      <c r="AA22" s="872"/>
      <c r="AB22" s="872"/>
      <c r="AC22" s="872"/>
    </row>
    <row r="23" spans="1:34" s="869" customFormat="1" ht="17.100000000000001" customHeight="1">
      <c r="A23" s="915"/>
      <c r="B23" s="915"/>
      <c r="C23" s="915"/>
      <c r="D23" s="915"/>
      <c r="E23" s="915"/>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row>
    <row r="24" spans="1:34" s="869" customFormat="1" ht="17.100000000000001" customHeight="1">
      <c r="A24" s="872" t="s">
        <v>3972</v>
      </c>
      <c r="B24" s="872"/>
      <c r="C24" s="872"/>
      <c r="D24" s="872"/>
      <c r="E24" s="872"/>
      <c r="F24" s="872"/>
      <c r="G24" s="872"/>
      <c r="H24" s="872"/>
      <c r="I24" s="881" t="s">
        <v>2806</v>
      </c>
      <c r="J24" s="872" t="s">
        <v>16</v>
      </c>
      <c r="K24" s="939"/>
      <c r="L24" s="872" t="s">
        <v>3957</v>
      </c>
      <c r="M24" s="872"/>
      <c r="N24" s="872"/>
      <c r="O24" s="872"/>
      <c r="P24" s="872"/>
      <c r="Q24" s="872"/>
      <c r="R24" s="872"/>
      <c r="S24" s="872" t="s">
        <v>3958</v>
      </c>
      <c r="T24" s="872"/>
      <c r="U24" s="939"/>
      <c r="V24" s="872" t="s">
        <v>3957</v>
      </c>
      <c r="W24" s="872"/>
      <c r="X24" s="872"/>
      <c r="Y24" s="872"/>
      <c r="Z24" s="872"/>
      <c r="AA24" s="872"/>
      <c r="AB24" s="872"/>
      <c r="AC24" s="872"/>
    </row>
    <row r="25" spans="1:34" s="869" customFormat="1" ht="17.100000000000001" customHeight="1">
      <c r="A25" s="872" t="s">
        <v>3953</v>
      </c>
      <c r="B25" s="872"/>
      <c r="C25" s="872"/>
      <c r="D25" s="872"/>
      <c r="E25" s="872"/>
      <c r="F25" s="872"/>
      <c r="G25" s="872"/>
      <c r="H25" s="872"/>
      <c r="I25" s="881" t="s">
        <v>2806</v>
      </c>
      <c r="J25" s="2158"/>
      <c r="K25" s="2158"/>
      <c r="L25" s="2158"/>
      <c r="M25" s="2158"/>
      <c r="N25" s="2158"/>
      <c r="O25" s="2158"/>
      <c r="P25" s="2158"/>
      <c r="Q25" s="2158"/>
      <c r="R25" s="898" t="s">
        <v>2807</v>
      </c>
      <c r="S25" s="881" t="s">
        <v>2806</v>
      </c>
      <c r="T25" s="2158"/>
      <c r="U25" s="2158"/>
      <c r="V25" s="2158"/>
      <c r="W25" s="2158"/>
      <c r="X25" s="2158"/>
      <c r="Y25" s="2158"/>
      <c r="Z25" s="2158"/>
      <c r="AA25" s="2158"/>
      <c r="AB25" s="898" t="s">
        <v>2807</v>
      </c>
      <c r="AC25" s="872"/>
    </row>
    <row r="26" spans="1:34" s="869" customFormat="1" ht="17.100000000000001" customHeight="1">
      <c r="A26" s="872"/>
      <c r="B26" s="872"/>
      <c r="C26" s="872"/>
      <c r="D26" s="872"/>
      <c r="E26" s="872"/>
      <c r="F26" s="872"/>
      <c r="G26" s="872"/>
      <c r="H26" s="872"/>
      <c r="I26" s="881"/>
      <c r="J26" s="2158"/>
      <c r="K26" s="2158"/>
      <c r="L26" s="2158"/>
      <c r="M26" s="2158"/>
      <c r="N26" s="2158"/>
      <c r="O26" s="2158"/>
      <c r="P26" s="2158"/>
      <c r="Q26" s="2158"/>
      <c r="R26" s="898"/>
      <c r="S26" s="881"/>
      <c r="T26" s="2158"/>
      <c r="U26" s="2158"/>
      <c r="V26" s="2158"/>
      <c r="W26" s="2158"/>
      <c r="X26" s="2158"/>
      <c r="Y26" s="2158"/>
      <c r="Z26" s="2158"/>
      <c r="AA26" s="2158"/>
      <c r="AB26" s="898"/>
      <c r="AC26" s="872"/>
    </row>
    <row r="27" spans="1:34" s="869" customFormat="1" ht="17.100000000000001" customHeight="1">
      <c r="A27" s="872" t="s">
        <v>3959</v>
      </c>
      <c r="B27" s="872"/>
      <c r="C27" s="872"/>
      <c r="D27" s="872"/>
      <c r="E27" s="872"/>
      <c r="F27" s="872"/>
      <c r="G27" s="872"/>
      <c r="H27" s="872"/>
      <c r="I27" s="2168" t="s">
        <v>2806</v>
      </c>
      <c r="J27" s="2169"/>
      <c r="K27" s="2169"/>
      <c r="L27" s="2169"/>
      <c r="M27" s="2169"/>
      <c r="N27" s="2169"/>
      <c r="O27" s="2169"/>
      <c r="P27" s="2169"/>
      <c r="Q27" s="2169"/>
      <c r="R27" s="2167" t="s">
        <v>2807</v>
      </c>
      <c r="S27" s="2168" t="s">
        <v>2806</v>
      </c>
      <c r="T27" s="2169"/>
      <c r="U27" s="2169"/>
      <c r="V27" s="2169"/>
      <c r="W27" s="2169"/>
      <c r="X27" s="2169"/>
      <c r="Y27" s="2169"/>
      <c r="Z27" s="2169"/>
      <c r="AA27" s="2169"/>
      <c r="AB27" s="2167" t="s">
        <v>2807</v>
      </c>
      <c r="AC27" s="872"/>
    </row>
    <row r="28" spans="1:34" s="869" customFormat="1" ht="17.100000000000001" customHeight="1">
      <c r="A28" s="872"/>
      <c r="B28" s="872"/>
      <c r="C28" s="872"/>
      <c r="D28" s="872"/>
      <c r="E28" s="872"/>
      <c r="F28" s="872"/>
      <c r="G28" s="872"/>
      <c r="H28" s="872"/>
      <c r="I28" s="2168"/>
      <c r="J28" s="2169"/>
      <c r="K28" s="2169"/>
      <c r="L28" s="2169"/>
      <c r="M28" s="2169"/>
      <c r="N28" s="2169"/>
      <c r="O28" s="2169"/>
      <c r="P28" s="2169"/>
      <c r="Q28" s="2169"/>
      <c r="R28" s="2167"/>
      <c r="S28" s="2168"/>
      <c r="T28" s="2169"/>
      <c r="U28" s="2169"/>
      <c r="V28" s="2169"/>
      <c r="W28" s="2169"/>
      <c r="X28" s="2169"/>
      <c r="Y28" s="2169"/>
      <c r="Z28" s="2169"/>
      <c r="AA28" s="2169"/>
      <c r="AB28" s="2167"/>
      <c r="AC28" s="872"/>
    </row>
    <row r="29" spans="1:34" s="869" customFormat="1" ht="17.100000000000001" customHeight="1" thickBot="1">
      <c r="A29" s="872" t="s">
        <v>3960</v>
      </c>
      <c r="B29" s="872"/>
      <c r="C29" s="872"/>
      <c r="D29" s="872"/>
      <c r="E29" s="872"/>
      <c r="F29" s="872"/>
      <c r="G29" s="872"/>
      <c r="H29" s="872"/>
      <c r="I29" s="881" t="s">
        <v>2806</v>
      </c>
      <c r="J29" s="2157"/>
      <c r="K29" s="2157"/>
      <c r="L29" s="2157"/>
      <c r="M29" s="2157"/>
      <c r="N29" s="2157"/>
      <c r="O29" s="2157"/>
      <c r="P29" s="2157"/>
      <c r="Q29" s="2157"/>
      <c r="R29" s="898" t="s">
        <v>2807</v>
      </c>
      <c r="S29" s="881" t="s">
        <v>2806</v>
      </c>
      <c r="T29" s="2157"/>
      <c r="U29" s="2157"/>
      <c r="V29" s="2157"/>
      <c r="W29" s="2157"/>
      <c r="X29" s="2157"/>
      <c r="Y29" s="2157"/>
      <c r="Z29" s="2157"/>
      <c r="AA29" s="2157"/>
      <c r="AB29" s="898" t="s">
        <v>2807</v>
      </c>
      <c r="AC29" s="872"/>
    </row>
    <row r="30" spans="1:34" s="869" customFormat="1" ht="17.100000000000001" customHeight="1" thickBot="1">
      <c r="A30" s="940" t="s">
        <v>3961</v>
      </c>
      <c r="B30" s="872"/>
      <c r="C30" s="872"/>
      <c r="D30" s="872"/>
      <c r="E30" s="872"/>
      <c r="F30" s="872"/>
      <c r="G30" s="872"/>
      <c r="H30" s="872"/>
      <c r="I30" s="872" t="str">
        <f>IF(AF30&lt;43586,"（平成","（令和")</f>
        <v>（平成</v>
      </c>
      <c r="J30" s="872"/>
      <c r="K30" s="938" t="str">
        <f>IF(AF30="","",IF(AF30&lt;43586,(YEAR(AF30)-1988),IF(AF30&lt;43831,TEXT(AF30,"元"),(YEAR(AF30)-2018))))</f>
        <v/>
      </c>
      <c r="L30" s="874" t="s">
        <v>5</v>
      </c>
      <c r="M30" s="938" t="str">
        <f>IF(AF30="","",MONTH(AF30))</f>
        <v/>
      </c>
      <c r="N30" s="874" t="s">
        <v>2713</v>
      </c>
      <c r="O30" s="938" t="str">
        <f>IF(AF30="","",DAY(AF30))</f>
        <v/>
      </c>
      <c r="P30" s="872" t="s">
        <v>2714</v>
      </c>
      <c r="Q30" s="874"/>
      <c r="R30" s="872" t="s">
        <v>2807</v>
      </c>
      <c r="S30" s="872" t="str">
        <f>IF(AF31&lt;43586,"（平成","（令和")</f>
        <v>（平成</v>
      </c>
      <c r="T30" s="872"/>
      <c r="U30" s="938" t="str">
        <f>IF(AF31="","",IF(AF31&lt;43586,(YEAR(AF31)-1988),IF(AF31&lt;43831,TEXT(AF31,"元"),(YEAR(AF31)-2018))))</f>
        <v/>
      </c>
      <c r="V30" s="874" t="s">
        <v>5</v>
      </c>
      <c r="W30" s="938" t="str">
        <f>IF(AF31="","",MONTH(AF31))</f>
        <v/>
      </c>
      <c r="X30" s="874" t="s">
        <v>2713</v>
      </c>
      <c r="Y30" s="938" t="str">
        <f>IF(AF31="","",DAY(AF31))</f>
        <v/>
      </c>
      <c r="Z30" s="872" t="s">
        <v>2714</v>
      </c>
      <c r="AA30" s="872"/>
      <c r="AB30" s="872" t="s">
        <v>2807</v>
      </c>
      <c r="AC30" s="872"/>
      <c r="AE30" s="869" t="s">
        <v>2520</v>
      </c>
      <c r="AF30" s="2153"/>
      <c r="AG30" s="2154"/>
      <c r="AH30" s="893"/>
    </row>
    <row r="31" spans="1:34" s="869" customFormat="1" ht="17.100000000000001" customHeight="1" thickBot="1">
      <c r="A31" s="915"/>
      <c r="B31" s="915"/>
      <c r="C31" s="915"/>
      <c r="D31" s="915"/>
      <c r="E31" s="915"/>
      <c r="F31" s="915"/>
      <c r="G31" s="915"/>
      <c r="H31" s="915"/>
      <c r="I31" s="915"/>
      <c r="J31" s="915"/>
      <c r="K31" s="932"/>
      <c r="L31" s="935"/>
      <c r="M31" s="932"/>
      <c r="N31" s="935"/>
      <c r="O31" s="932"/>
      <c r="P31" s="915"/>
      <c r="Q31" s="935"/>
      <c r="R31" s="915"/>
      <c r="S31" s="915"/>
      <c r="T31" s="915"/>
      <c r="U31" s="932"/>
      <c r="V31" s="935"/>
      <c r="W31" s="932"/>
      <c r="X31" s="935"/>
      <c r="Y31" s="932"/>
      <c r="Z31" s="915"/>
      <c r="AA31" s="915"/>
      <c r="AB31" s="915"/>
      <c r="AC31" s="915"/>
      <c r="AF31" s="2153"/>
      <c r="AG31" s="2154"/>
      <c r="AH31" s="893"/>
    </row>
    <row r="32" spans="1:34" s="869" customFormat="1" ht="17.100000000000001" customHeight="1">
      <c r="A32" s="872" t="s">
        <v>3973</v>
      </c>
      <c r="B32" s="872"/>
      <c r="C32" s="872"/>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872"/>
      <c r="AB32" s="872"/>
      <c r="AC32" s="872"/>
    </row>
    <row r="33" spans="1:29" s="869" customFormat="1" ht="17.100000000000001" customHeight="1">
      <c r="A33" s="872" t="s">
        <v>3967</v>
      </c>
      <c r="B33" s="872"/>
      <c r="C33" s="872"/>
      <c r="D33" s="872"/>
      <c r="E33" s="872"/>
      <c r="F33" s="872"/>
      <c r="G33" s="872"/>
      <c r="H33" s="872"/>
      <c r="I33" s="872"/>
      <c r="J33" s="872"/>
      <c r="K33" s="2155"/>
      <c r="L33" s="2155"/>
      <c r="M33" s="2155"/>
      <c r="N33" s="2155"/>
      <c r="O33" s="2155"/>
      <c r="P33" s="2155"/>
      <c r="Q33" s="2155"/>
      <c r="R33" s="2155"/>
      <c r="S33" s="2155"/>
      <c r="T33" s="2155"/>
      <c r="U33" s="2155"/>
      <c r="V33" s="2155"/>
      <c r="W33" s="2155"/>
      <c r="X33" s="2155"/>
      <c r="Y33" s="2155"/>
      <c r="Z33" s="2155"/>
      <c r="AA33" s="2155"/>
      <c r="AB33" s="2155"/>
      <c r="AC33" s="2155"/>
    </row>
    <row r="34" spans="1:29" s="869" customFormat="1" ht="17.100000000000001" customHeight="1">
      <c r="A34" s="872" t="s">
        <v>3968</v>
      </c>
      <c r="B34" s="872"/>
      <c r="C34" s="872"/>
      <c r="D34" s="872"/>
      <c r="E34" s="872"/>
      <c r="F34" s="872"/>
      <c r="G34" s="872"/>
      <c r="H34" s="872"/>
      <c r="I34" s="872"/>
      <c r="J34" s="872"/>
      <c r="K34" s="2155"/>
      <c r="L34" s="2155"/>
      <c r="M34" s="2155"/>
      <c r="N34" s="2155"/>
      <c r="O34" s="2155"/>
      <c r="P34" s="2155"/>
      <c r="Q34" s="2155"/>
      <c r="R34" s="2155"/>
      <c r="S34" s="2155"/>
      <c r="T34" s="2155"/>
      <c r="U34" s="2155"/>
      <c r="V34" s="2155"/>
      <c r="W34" s="2155"/>
      <c r="X34" s="2155"/>
      <c r="Y34" s="2155"/>
      <c r="Z34" s="2155"/>
      <c r="AA34" s="2155"/>
      <c r="AB34" s="2155"/>
      <c r="AC34" s="2155"/>
    </row>
    <row r="35" spans="1:29" s="869" customFormat="1" ht="17.100000000000001" customHeight="1">
      <c r="A35" s="872"/>
      <c r="B35" s="872"/>
      <c r="C35" s="872"/>
      <c r="D35" s="872"/>
      <c r="E35" s="872"/>
      <c r="F35" s="872"/>
      <c r="G35" s="872"/>
      <c r="H35" s="872"/>
      <c r="I35" s="872"/>
      <c r="J35" s="872"/>
      <c r="K35" s="2155"/>
      <c r="L35" s="2155"/>
      <c r="M35" s="2155"/>
      <c r="N35" s="2155"/>
      <c r="O35" s="2155"/>
      <c r="P35" s="2155"/>
      <c r="Q35" s="2155"/>
      <c r="R35" s="2155"/>
      <c r="S35" s="2155"/>
      <c r="T35" s="2155"/>
      <c r="U35" s="2155"/>
      <c r="V35" s="2155"/>
      <c r="W35" s="2155"/>
      <c r="X35" s="2155"/>
      <c r="Y35" s="2155"/>
      <c r="Z35" s="2155"/>
      <c r="AA35" s="2155"/>
      <c r="AB35" s="2155"/>
      <c r="AC35" s="2155"/>
    </row>
    <row r="36" spans="1:29" s="869" customFormat="1" ht="17.100000000000001" customHeight="1">
      <c r="A36" s="915"/>
      <c r="B36" s="915"/>
      <c r="C36" s="915"/>
      <c r="D36" s="915"/>
      <c r="E36" s="915"/>
      <c r="F36" s="915"/>
      <c r="G36" s="915"/>
      <c r="H36" s="915"/>
      <c r="I36" s="915"/>
      <c r="J36" s="915"/>
      <c r="K36" s="2156"/>
      <c r="L36" s="2156"/>
      <c r="M36" s="2156"/>
      <c r="N36" s="2156"/>
      <c r="O36" s="2156"/>
      <c r="P36" s="2156"/>
      <c r="Q36" s="2156"/>
      <c r="R36" s="2156"/>
      <c r="S36" s="2156"/>
      <c r="T36" s="2156"/>
      <c r="U36" s="2156"/>
      <c r="V36" s="2156"/>
      <c r="W36" s="2156"/>
      <c r="X36" s="2156"/>
      <c r="Y36" s="2156"/>
      <c r="Z36" s="2156"/>
      <c r="AA36" s="2156"/>
      <c r="AB36" s="2156"/>
      <c r="AC36" s="2156"/>
    </row>
    <row r="37" spans="1:29" s="869" customFormat="1" ht="17.100000000000001" customHeight="1">
      <c r="A37" s="914" t="s">
        <v>3974</v>
      </c>
      <c r="B37" s="914"/>
      <c r="C37" s="914"/>
      <c r="D37" s="914"/>
      <c r="E37" s="914"/>
      <c r="F37" s="914"/>
      <c r="G37" s="914"/>
      <c r="H37" s="914"/>
      <c r="I37" s="914"/>
      <c r="J37" s="914"/>
      <c r="K37" s="914"/>
      <c r="L37" s="914"/>
      <c r="M37" s="914"/>
      <c r="N37" s="914"/>
      <c r="O37" s="914"/>
      <c r="P37" s="914"/>
      <c r="Q37" s="914"/>
      <c r="R37" s="914"/>
      <c r="S37" s="914"/>
      <c r="T37" s="914"/>
      <c r="U37" s="914"/>
      <c r="V37" s="914"/>
      <c r="W37" s="914"/>
      <c r="X37" s="914"/>
      <c r="Y37" s="914"/>
      <c r="Z37" s="914"/>
      <c r="AA37" s="914"/>
      <c r="AB37" s="914"/>
      <c r="AC37" s="914"/>
    </row>
    <row r="38" spans="1:29" ht="17.100000000000001" customHeight="1">
      <c r="A38" s="2152"/>
      <c r="B38" s="2152"/>
      <c r="C38" s="2152"/>
      <c r="D38" s="2152"/>
      <c r="E38" s="2152"/>
      <c r="F38" s="2152"/>
      <c r="G38" s="2152"/>
      <c r="H38" s="2152"/>
      <c r="I38" s="2152"/>
      <c r="J38" s="2152"/>
      <c r="K38" s="2152"/>
      <c r="L38" s="2152"/>
      <c r="M38" s="2152"/>
      <c r="N38" s="2152"/>
      <c r="O38" s="2152"/>
      <c r="P38" s="2152"/>
      <c r="Q38" s="2152"/>
      <c r="R38" s="2152"/>
      <c r="S38" s="2152"/>
      <c r="T38" s="2152"/>
      <c r="U38" s="2152"/>
      <c r="V38" s="2152"/>
      <c r="W38" s="2152"/>
      <c r="X38" s="2152"/>
      <c r="Y38" s="2152"/>
      <c r="Z38" s="2152"/>
      <c r="AA38" s="2152"/>
      <c r="AB38" s="2152"/>
      <c r="AC38" s="2152"/>
    </row>
    <row r="39" spans="1:29" ht="17.100000000000001" customHeight="1">
      <c r="A39" s="2152"/>
      <c r="B39" s="2152"/>
      <c r="C39" s="2152"/>
      <c r="D39" s="2152"/>
      <c r="E39" s="2152"/>
      <c r="F39" s="2152"/>
      <c r="G39" s="2152"/>
      <c r="H39" s="2152"/>
      <c r="I39" s="2152"/>
      <c r="J39" s="2152"/>
      <c r="K39" s="2152"/>
      <c r="L39" s="2152"/>
      <c r="M39" s="2152"/>
      <c r="N39" s="2152"/>
      <c r="O39" s="2152"/>
      <c r="P39" s="2152"/>
      <c r="Q39" s="2152"/>
      <c r="R39" s="2152"/>
      <c r="S39" s="2152"/>
      <c r="T39" s="2152"/>
      <c r="U39" s="2152"/>
      <c r="V39" s="2152"/>
      <c r="W39" s="2152"/>
      <c r="X39" s="2152"/>
      <c r="Y39" s="2152"/>
      <c r="Z39" s="2152"/>
      <c r="AA39" s="2152"/>
      <c r="AB39" s="2152"/>
      <c r="AC39" s="2152"/>
    </row>
    <row r="40" spans="1:29" ht="20.100000000000001" customHeight="1">
      <c r="A40" s="2166"/>
      <c r="B40" s="2166"/>
      <c r="C40" s="2166"/>
      <c r="D40" s="2166"/>
      <c r="E40" s="2166"/>
      <c r="F40" s="2166"/>
      <c r="G40" s="2166"/>
      <c r="H40" s="2166"/>
      <c r="I40" s="2166"/>
      <c r="J40" s="2166"/>
      <c r="K40" s="2166"/>
      <c r="L40" s="2166"/>
      <c r="M40" s="2166"/>
      <c r="N40" s="2166"/>
      <c r="O40" s="2166"/>
      <c r="P40" s="2166"/>
      <c r="Q40" s="2166"/>
      <c r="R40" s="2166"/>
      <c r="S40" s="2166"/>
      <c r="T40" s="2166"/>
      <c r="U40" s="2166"/>
      <c r="V40" s="2166"/>
      <c r="W40" s="2166"/>
      <c r="X40" s="2166"/>
      <c r="Y40" s="2166"/>
      <c r="Z40" s="2166"/>
      <c r="AA40" s="2166"/>
      <c r="AB40" s="2166"/>
      <c r="AC40" s="2166"/>
    </row>
    <row r="86" spans="1:1" ht="20.100000000000001" customHeight="1">
      <c r="A86" s="904" t="s">
        <v>2890</v>
      </c>
    </row>
    <row r="87" spans="1:1" ht="20.100000000000001" customHeight="1">
      <c r="A87" s="904" t="s">
        <v>2892</v>
      </c>
    </row>
    <row r="88" spans="1:1" ht="20.100000000000001" customHeight="1">
      <c r="A88" s="904" t="s">
        <v>2894</v>
      </c>
    </row>
    <row r="89" spans="1:1" ht="20.100000000000001" customHeight="1">
      <c r="A89" s="904" t="s">
        <v>2896</v>
      </c>
    </row>
    <row r="90" spans="1:1" ht="20.100000000000001" customHeight="1">
      <c r="A90" s="926" t="s">
        <v>2898</v>
      </c>
    </row>
    <row r="91" spans="1:1" ht="20.100000000000001" customHeight="1">
      <c r="A91" s="926" t="s">
        <v>2900</v>
      </c>
    </row>
    <row r="92" spans="1:1" ht="20.100000000000001" customHeight="1">
      <c r="A92" s="926" t="s">
        <v>2902</v>
      </c>
    </row>
    <row r="93" spans="1:1" ht="20.100000000000001" customHeight="1">
      <c r="A93" s="926" t="s">
        <v>2904</v>
      </c>
    </row>
    <row r="94" spans="1:1" ht="20.100000000000001" customHeight="1">
      <c r="A94" s="926" t="s">
        <v>2906</v>
      </c>
    </row>
    <row r="95" spans="1:1" ht="20.100000000000001" customHeight="1">
      <c r="A95" s="926" t="s">
        <v>2908</v>
      </c>
    </row>
    <row r="96" spans="1:1" ht="20.100000000000001" customHeight="1">
      <c r="A96" s="926" t="s">
        <v>2910</v>
      </c>
    </row>
    <row r="97" spans="1:1" ht="20.100000000000001" customHeight="1">
      <c r="A97" s="926" t="s">
        <v>2912</v>
      </c>
    </row>
    <row r="98" spans="1:1" ht="20.100000000000001" customHeight="1">
      <c r="A98" s="926" t="s">
        <v>2914</v>
      </c>
    </row>
    <row r="99" spans="1:1" ht="20.100000000000001" customHeight="1">
      <c r="A99" s="926" t="s">
        <v>2916</v>
      </c>
    </row>
  </sheetData>
  <mergeCells count="29">
    <mergeCell ref="J12:AC12"/>
    <mergeCell ref="A2:AC2"/>
    <mergeCell ref="F5:AC5"/>
    <mergeCell ref="F6:AC6"/>
    <mergeCell ref="V8:AB8"/>
    <mergeCell ref="V11:AB11"/>
    <mergeCell ref="AB27:AB28"/>
    <mergeCell ref="J29:Q29"/>
    <mergeCell ref="T29:AA29"/>
    <mergeCell ref="AF14:AG14"/>
    <mergeCell ref="AF18:AG18"/>
    <mergeCell ref="AF20:AG20"/>
    <mergeCell ref="I22:L22"/>
    <mergeCell ref="J25:Q26"/>
    <mergeCell ref="T25:AA26"/>
    <mergeCell ref="I27:I28"/>
    <mergeCell ref="J27:Q28"/>
    <mergeCell ref="R27:R28"/>
    <mergeCell ref="S27:S28"/>
    <mergeCell ref="T27:AA28"/>
    <mergeCell ref="A38:AC38"/>
    <mergeCell ref="A39:AC39"/>
    <mergeCell ref="A40:AC40"/>
    <mergeCell ref="AF30:AG30"/>
    <mergeCell ref="AF31:AG31"/>
    <mergeCell ref="K33:AC33"/>
    <mergeCell ref="K35:AC35"/>
    <mergeCell ref="K36:AC36"/>
    <mergeCell ref="K34:AC34"/>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941" customWidth="1"/>
    <col min="30" max="33" width="2.5" style="941"/>
    <col min="34" max="34" width="17.125" style="941" customWidth="1"/>
    <col min="35" max="64" width="2.875" style="941" customWidth="1"/>
    <col min="65" max="256" width="2.5" style="941"/>
    <col min="257" max="285" width="3" style="941" customWidth="1"/>
    <col min="286" max="289" width="2.5" style="941"/>
    <col min="290" max="290" width="17.125" style="941" customWidth="1"/>
    <col min="291" max="320" width="2.875" style="941" customWidth="1"/>
    <col min="321" max="512" width="2.5" style="941"/>
    <col min="513" max="541" width="3" style="941" customWidth="1"/>
    <col min="542" max="545" width="2.5" style="941"/>
    <col min="546" max="546" width="17.125" style="941" customWidth="1"/>
    <col min="547" max="576" width="2.875" style="941" customWidth="1"/>
    <col min="577" max="768" width="2.5" style="941"/>
    <col min="769" max="797" width="3" style="941" customWidth="1"/>
    <col min="798" max="801" width="2.5" style="941"/>
    <col min="802" max="802" width="17.125" style="941" customWidth="1"/>
    <col min="803" max="832" width="2.875" style="941" customWidth="1"/>
    <col min="833" max="1024" width="2.5" style="941"/>
    <col min="1025" max="1053" width="3" style="941" customWidth="1"/>
    <col min="1054" max="1057" width="2.5" style="941"/>
    <col min="1058" max="1058" width="17.125" style="941" customWidth="1"/>
    <col min="1059" max="1088" width="2.875" style="941" customWidth="1"/>
    <col min="1089" max="1280" width="2.5" style="941"/>
    <col min="1281" max="1309" width="3" style="941" customWidth="1"/>
    <col min="1310" max="1313" width="2.5" style="941"/>
    <col min="1314" max="1314" width="17.125" style="941" customWidth="1"/>
    <col min="1315" max="1344" width="2.875" style="941" customWidth="1"/>
    <col min="1345" max="1536" width="2.5" style="941"/>
    <col min="1537" max="1565" width="3" style="941" customWidth="1"/>
    <col min="1566" max="1569" width="2.5" style="941"/>
    <col min="1570" max="1570" width="17.125" style="941" customWidth="1"/>
    <col min="1571" max="1600" width="2.875" style="941" customWidth="1"/>
    <col min="1601" max="1792" width="2.5" style="941"/>
    <col min="1793" max="1821" width="3" style="941" customWidth="1"/>
    <col min="1822" max="1825" width="2.5" style="941"/>
    <col min="1826" max="1826" width="17.125" style="941" customWidth="1"/>
    <col min="1827" max="1856" width="2.875" style="941" customWidth="1"/>
    <col min="1857" max="2048" width="2.5" style="941"/>
    <col min="2049" max="2077" width="3" style="941" customWidth="1"/>
    <col min="2078" max="2081" width="2.5" style="941"/>
    <col min="2082" max="2082" width="17.125" style="941" customWidth="1"/>
    <col min="2083" max="2112" width="2.875" style="941" customWidth="1"/>
    <col min="2113" max="2304" width="2.5" style="941"/>
    <col min="2305" max="2333" width="3" style="941" customWidth="1"/>
    <col min="2334" max="2337" width="2.5" style="941"/>
    <col min="2338" max="2338" width="17.125" style="941" customWidth="1"/>
    <col min="2339" max="2368" width="2.875" style="941" customWidth="1"/>
    <col min="2369" max="2560" width="2.5" style="941"/>
    <col min="2561" max="2589" width="3" style="941" customWidth="1"/>
    <col min="2590" max="2593" width="2.5" style="941"/>
    <col min="2594" max="2594" width="17.125" style="941" customWidth="1"/>
    <col min="2595" max="2624" width="2.875" style="941" customWidth="1"/>
    <col min="2625" max="2816" width="2.5" style="941"/>
    <col min="2817" max="2845" width="3" style="941" customWidth="1"/>
    <col min="2846" max="2849" width="2.5" style="941"/>
    <col min="2850" max="2850" width="17.125" style="941" customWidth="1"/>
    <col min="2851" max="2880" width="2.875" style="941" customWidth="1"/>
    <col min="2881" max="3072" width="2.5" style="941"/>
    <col min="3073" max="3101" width="3" style="941" customWidth="1"/>
    <col min="3102" max="3105" width="2.5" style="941"/>
    <col min="3106" max="3106" width="17.125" style="941" customWidth="1"/>
    <col min="3107" max="3136" width="2.875" style="941" customWidth="1"/>
    <col min="3137" max="3328" width="2.5" style="941"/>
    <col min="3329" max="3357" width="3" style="941" customWidth="1"/>
    <col min="3358" max="3361" width="2.5" style="941"/>
    <col min="3362" max="3362" width="17.125" style="941" customWidth="1"/>
    <col min="3363" max="3392" width="2.875" style="941" customWidth="1"/>
    <col min="3393" max="3584" width="2.5" style="941"/>
    <col min="3585" max="3613" width="3" style="941" customWidth="1"/>
    <col min="3614" max="3617" width="2.5" style="941"/>
    <col min="3618" max="3618" width="17.125" style="941" customWidth="1"/>
    <col min="3619" max="3648" width="2.875" style="941" customWidth="1"/>
    <col min="3649" max="3840" width="2.5" style="941"/>
    <col min="3841" max="3869" width="3" style="941" customWidth="1"/>
    <col min="3870" max="3873" width="2.5" style="941"/>
    <col min="3874" max="3874" width="17.125" style="941" customWidth="1"/>
    <col min="3875" max="3904" width="2.875" style="941" customWidth="1"/>
    <col min="3905" max="4096" width="2.5" style="941"/>
    <col min="4097" max="4125" width="3" style="941" customWidth="1"/>
    <col min="4126" max="4129" width="2.5" style="941"/>
    <col min="4130" max="4130" width="17.125" style="941" customWidth="1"/>
    <col min="4131" max="4160" width="2.875" style="941" customWidth="1"/>
    <col min="4161" max="4352" width="2.5" style="941"/>
    <col min="4353" max="4381" width="3" style="941" customWidth="1"/>
    <col min="4382" max="4385" width="2.5" style="941"/>
    <col min="4386" max="4386" width="17.125" style="941" customWidth="1"/>
    <col min="4387" max="4416" width="2.875" style="941" customWidth="1"/>
    <col min="4417" max="4608" width="2.5" style="941"/>
    <col min="4609" max="4637" width="3" style="941" customWidth="1"/>
    <col min="4638" max="4641" width="2.5" style="941"/>
    <col min="4642" max="4642" width="17.125" style="941" customWidth="1"/>
    <col min="4643" max="4672" width="2.875" style="941" customWidth="1"/>
    <col min="4673" max="4864" width="2.5" style="941"/>
    <col min="4865" max="4893" width="3" style="941" customWidth="1"/>
    <col min="4894" max="4897" width="2.5" style="941"/>
    <col min="4898" max="4898" width="17.125" style="941" customWidth="1"/>
    <col min="4899" max="4928" width="2.875" style="941" customWidth="1"/>
    <col min="4929" max="5120" width="2.5" style="941"/>
    <col min="5121" max="5149" width="3" style="941" customWidth="1"/>
    <col min="5150" max="5153" width="2.5" style="941"/>
    <col min="5154" max="5154" width="17.125" style="941" customWidth="1"/>
    <col min="5155" max="5184" width="2.875" style="941" customWidth="1"/>
    <col min="5185" max="5376" width="2.5" style="941"/>
    <col min="5377" max="5405" width="3" style="941" customWidth="1"/>
    <col min="5406" max="5409" width="2.5" style="941"/>
    <col min="5410" max="5410" width="17.125" style="941" customWidth="1"/>
    <col min="5411" max="5440" width="2.875" style="941" customWidth="1"/>
    <col min="5441" max="5632" width="2.5" style="941"/>
    <col min="5633" max="5661" width="3" style="941" customWidth="1"/>
    <col min="5662" max="5665" width="2.5" style="941"/>
    <col min="5666" max="5666" width="17.125" style="941" customWidth="1"/>
    <col min="5667" max="5696" width="2.875" style="941" customWidth="1"/>
    <col min="5697" max="5888" width="2.5" style="941"/>
    <col min="5889" max="5917" width="3" style="941" customWidth="1"/>
    <col min="5918" max="5921" width="2.5" style="941"/>
    <col min="5922" max="5922" width="17.125" style="941" customWidth="1"/>
    <col min="5923" max="5952" width="2.875" style="941" customWidth="1"/>
    <col min="5953" max="6144" width="2.5" style="941"/>
    <col min="6145" max="6173" width="3" style="941" customWidth="1"/>
    <col min="6174" max="6177" width="2.5" style="941"/>
    <col min="6178" max="6178" width="17.125" style="941" customWidth="1"/>
    <col min="6179" max="6208" width="2.875" style="941" customWidth="1"/>
    <col min="6209" max="6400" width="2.5" style="941"/>
    <col min="6401" max="6429" width="3" style="941" customWidth="1"/>
    <col min="6430" max="6433" width="2.5" style="941"/>
    <col min="6434" max="6434" width="17.125" style="941" customWidth="1"/>
    <col min="6435" max="6464" width="2.875" style="941" customWidth="1"/>
    <col min="6465" max="6656" width="2.5" style="941"/>
    <col min="6657" max="6685" width="3" style="941" customWidth="1"/>
    <col min="6686" max="6689" width="2.5" style="941"/>
    <col min="6690" max="6690" width="17.125" style="941" customWidth="1"/>
    <col min="6691" max="6720" width="2.875" style="941" customWidth="1"/>
    <col min="6721" max="6912" width="2.5" style="941"/>
    <col min="6913" max="6941" width="3" style="941" customWidth="1"/>
    <col min="6942" max="6945" width="2.5" style="941"/>
    <col min="6946" max="6946" width="17.125" style="941" customWidth="1"/>
    <col min="6947" max="6976" width="2.875" style="941" customWidth="1"/>
    <col min="6977" max="7168" width="2.5" style="941"/>
    <col min="7169" max="7197" width="3" style="941" customWidth="1"/>
    <col min="7198" max="7201" width="2.5" style="941"/>
    <col min="7202" max="7202" width="17.125" style="941" customWidth="1"/>
    <col min="7203" max="7232" width="2.875" style="941" customWidth="1"/>
    <col min="7233" max="7424" width="2.5" style="941"/>
    <col min="7425" max="7453" width="3" style="941" customWidth="1"/>
    <col min="7454" max="7457" width="2.5" style="941"/>
    <col min="7458" max="7458" width="17.125" style="941" customWidth="1"/>
    <col min="7459" max="7488" width="2.875" style="941" customWidth="1"/>
    <col min="7489" max="7680" width="2.5" style="941"/>
    <col min="7681" max="7709" width="3" style="941" customWidth="1"/>
    <col min="7710" max="7713" width="2.5" style="941"/>
    <col min="7714" max="7714" width="17.125" style="941" customWidth="1"/>
    <col min="7715" max="7744" width="2.875" style="941" customWidth="1"/>
    <col min="7745" max="7936" width="2.5" style="941"/>
    <col min="7937" max="7965" width="3" style="941" customWidth="1"/>
    <col min="7966" max="7969" width="2.5" style="941"/>
    <col min="7970" max="7970" width="17.125" style="941" customWidth="1"/>
    <col min="7971" max="8000" width="2.875" style="941" customWidth="1"/>
    <col min="8001" max="8192" width="2.5" style="941"/>
    <col min="8193" max="8221" width="3" style="941" customWidth="1"/>
    <col min="8222" max="8225" width="2.5" style="941"/>
    <col min="8226" max="8226" width="17.125" style="941" customWidth="1"/>
    <col min="8227" max="8256" width="2.875" style="941" customWidth="1"/>
    <col min="8257" max="8448" width="2.5" style="941"/>
    <col min="8449" max="8477" width="3" style="941" customWidth="1"/>
    <col min="8478" max="8481" width="2.5" style="941"/>
    <col min="8482" max="8482" width="17.125" style="941" customWidth="1"/>
    <col min="8483" max="8512" width="2.875" style="941" customWidth="1"/>
    <col min="8513" max="8704" width="2.5" style="941"/>
    <col min="8705" max="8733" width="3" style="941" customWidth="1"/>
    <col min="8734" max="8737" width="2.5" style="941"/>
    <col min="8738" max="8738" width="17.125" style="941" customWidth="1"/>
    <col min="8739" max="8768" width="2.875" style="941" customWidth="1"/>
    <col min="8769" max="8960" width="2.5" style="941"/>
    <col min="8961" max="8989" width="3" style="941" customWidth="1"/>
    <col min="8990" max="8993" width="2.5" style="941"/>
    <col min="8994" max="8994" width="17.125" style="941" customWidth="1"/>
    <col min="8995" max="9024" width="2.875" style="941" customWidth="1"/>
    <col min="9025" max="9216" width="2.5" style="941"/>
    <col min="9217" max="9245" width="3" style="941" customWidth="1"/>
    <col min="9246" max="9249" width="2.5" style="941"/>
    <col min="9250" max="9250" width="17.125" style="941" customWidth="1"/>
    <col min="9251" max="9280" width="2.875" style="941" customWidth="1"/>
    <col min="9281" max="9472" width="2.5" style="941"/>
    <col min="9473" max="9501" width="3" style="941" customWidth="1"/>
    <col min="9502" max="9505" width="2.5" style="941"/>
    <col min="9506" max="9506" width="17.125" style="941" customWidth="1"/>
    <col min="9507" max="9536" width="2.875" style="941" customWidth="1"/>
    <col min="9537" max="9728" width="2.5" style="941"/>
    <col min="9729" max="9757" width="3" style="941" customWidth="1"/>
    <col min="9758" max="9761" width="2.5" style="941"/>
    <col min="9762" max="9762" width="17.125" style="941" customWidth="1"/>
    <col min="9763" max="9792" width="2.875" style="941" customWidth="1"/>
    <col min="9793" max="9984" width="2.5" style="941"/>
    <col min="9985" max="10013" width="3" style="941" customWidth="1"/>
    <col min="10014" max="10017" width="2.5" style="941"/>
    <col min="10018" max="10018" width="17.125" style="941" customWidth="1"/>
    <col min="10019" max="10048" width="2.875" style="941" customWidth="1"/>
    <col min="10049" max="10240" width="2.5" style="941"/>
    <col min="10241" max="10269" width="3" style="941" customWidth="1"/>
    <col min="10270" max="10273" width="2.5" style="941"/>
    <col min="10274" max="10274" width="17.125" style="941" customWidth="1"/>
    <col min="10275" max="10304" width="2.875" style="941" customWidth="1"/>
    <col min="10305" max="10496" width="2.5" style="941"/>
    <col min="10497" max="10525" width="3" style="941" customWidth="1"/>
    <col min="10526" max="10529" width="2.5" style="941"/>
    <col min="10530" max="10530" width="17.125" style="941" customWidth="1"/>
    <col min="10531" max="10560" width="2.875" style="941" customWidth="1"/>
    <col min="10561" max="10752" width="2.5" style="941"/>
    <col min="10753" max="10781" width="3" style="941" customWidth="1"/>
    <col min="10782" max="10785" width="2.5" style="941"/>
    <col min="10786" max="10786" width="17.125" style="941" customWidth="1"/>
    <col min="10787" max="10816" width="2.875" style="941" customWidth="1"/>
    <col min="10817" max="11008" width="2.5" style="941"/>
    <col min="11009" max="11037" width="3" style="941" customWidth="1"/>
    <col min="11038" max="11041" width="2.5" style="941"/>
    <col min="11042" max="11042" width="17.125" style="941" customWidth="1"/>
    <col min="11043" max="11072" width="2.875" style="941" customWidth="1"/>
    <col min="11073" max="11264" width="2.5" style="941"/>
    <col min="11265" max="11293" width="3" style="941" customWidth="1"/>
    <col min="11294" max="11297" width="2.5" style="941"/>
    <col min="11298" max="11298" width="17.125" style="941" customWidth="1"/>
    <col min="11299" max="11328" width="2.875" style="941" customWidth="1"/>
    <col min="11329" max="11520" width="2.5" style="941"/>
    <col min="11521" max="11549" width="3" style="941" customWidth="1"/>
    <col min="11550" max="11553" width="2.5" style="941"/>
    <col min="11554" max="11554" width="17.125" style="941" customWidth="1"/>
    <col min="11555" max="11584" width="2.875" style="941" customWidth="1"/>
    <col min="11585" max="11776" width="2.5" style="941"/>
    <col min="11777" max="11805" width="3" style="941" customWidth="1"/>
    <col min="11806" max="11809" width="2.5" style="941"/>
    <col min="11810" max="11810" width="17.125" style="941" customWidth="1"/>
    <col min="11811" max="11840" width="2.875" style="941" customWidth="1"/>
    <col min="11841" max="12032" width="2.5" style="941"/>
    <col min="12033" max="12061" width="3" style="941" customWidth="1"/>
    <col min="12062" max="12065" width="2.5" style="941"/>
    <col min="12066" max="12066" width="17.125" style="941" customWidth="1"/>
    <col min="12067" max="12096" width="2.875" style="941" customWidth="1"/>
    <col min="12097" max="12288" width="2.5" style="941"/>
    <col min="12289" max="12317" width="3" style="941" customWidth="1"/>
    <col min="12318" max="12321" width="2.5" style="941"/>
    <col min="12322" max="12322" width="17.125" style="941" customWidth="1"/>
    <col min="12323" max="12352" width="2.875" style="941" customWidth="1"/>
    <col min="12353" max="12544" width="2.5" style="941"/>
    <col min="12545" max="12573" width="3" style="941" customWidth="1"/>
    <col min="12574" max="12577" width="2.5" style="941"/>
    <col min="12578" max="12578" width="17.125" style="941" customWidth="1"/>
    <col min="12579" max="12608" width="2.875" style="941" customWidth="1"/>
    <col min="12609" max="12800" width="2.5" style="941"/>
    <col min="12801" max="12829" width="3" style="941" customWidth="1"/>
    <col min="12830" max="12833" width="2.5" style="941"/>
    <col min="12834" max="12834" width="17.125" style="941" customWidth="1"/>
    <col min="12835" max="12864" width="2.875" style="941" customWidth="1"/>
    <col min="12865" max="13056" width="2.5" style="941"/>
    <col min="13057" max="13085" width="3" style="941" customWidth="1"/>
    <col min="13086" max="13089" width="2.5" style="941"/>
    <col min="13090" max="13090" width="17.125" style="941" customWidth="1"/>
    <col min="13091" max="13120" width="2.875" style="941" customWidth="1"/>
    <col min="13121" max="13312" width="2.5" style="941"/>
    <col min="13313" max="13341" width="3" style="941" customWidth="1"/>
    <col min="13342" max="13345" width="2.5" style="941"/>
    <col min="13346" max="13346" width="17.125" style="941" customWidth="1"/>
    <col min="13347" max="13376" width="2.875" style="941" customWidth="1"/>
    <col min="13377" max="13568" width="2.5" style="941"/>
    <col min="13569" max="13597" width="3" style="941" customWidth="1"/>
    <col min="13598" max="13601" width="2.5" style="941"/>
    <col min="13602" max="13602" width="17.125" style="941" customWidth="1"/>
    <col min="13603" max="13632" width="2.875" style="941" customWidth="1"/>
    <col min="13633" max="13824" width="2.5" style="941"/>
    <col min="13825" max="13853" width="3" style="941" customWidth="1"/>
    <col min="13854" max="13857" width="2.5" style="941"/>
    <col min="13858" max="13858" width="17.125" style="941" customWidth="1"/>
    <col min="13859" max="13888" width="2.875" style="941" customWidth="1"/>
    <col min="13889" max="14080" width="2.5" style="941"/>
    <col min="14081" max="14109" width="3" style="941" customWidth="1"/>
    <col min="14110" max="14113" width="2.5" style="941"/>
    <col min="14114" max="14114" width="17.125" style="941" customWidth="1"/>
    <col min="14115" max="14144" width="2.875" style="941" customWidth="1"/>
    <col min="14145" max="14336" width="2.5" style="941"/>
    <col min="14337" max="14365" width="3" style="941" customWidth="1"/>
    <col min="14366" max="14369" width="2.5" style="941"/>
    <col min="14370" max="14370" width="17.125" style="941" customWidth="1"/>
    <col min="14371" max="14400" width="2.875" style="941" customWidth="1"/>
    <col min="14401" max="14592" width="2.5" style="941"/>
    <col min="14593" max="14621" width="3" style="941" customWidth="1"/>
    <col min="14622" max="14625" width="2.5" style="941"/>
    <col min="14626" max="14626" width="17.125" style="941" customWidth="1"/>
    <col min="14627" max="14656" width="2.875" style="941" customWidth="1"/>
    <col min="14657" max="14848" width="2.5" style="941"/>
    <col min="14849" max="14877" width="3" style="941" customWidth="1"/>
    <col min="14878" max="14881" width="2.5" style="941"/>
    <col min="14882" max="14882" width="17.125" style="941" customWidth="1"/>
    <col min="14883" max="14912" width="2.875" style="941" customWidth="1"/>
    <col min="14913" max="15104" width="2.5" style="941"/>
    <col min="15105" max="15133" width="3" style="941" customWidth="1"/>
    <col min="15134" max="15137" width="2.5" style="941"/>
    <col min="15138" max="15138" width="17.125" style="941" customWidth="1"/>
    <col min="15139" max="15168" width="2.875" style="941" customWidth="1"/>
    <col min="15169" max="15360" width="2.5" style="941"/>
    <col min="15361" max="15389" width="3" style="941" customWidth="1"/>
    <col min="15390" max="15393" width="2.5" style="941"/>
    <col min="15394" max="15394" width="17.125" style="941" customWidth="1"/>
    <col min="15395" max="15424" width="2.875" style="941" customWidth="1"/>
    <col min="15425" max="15616" width="2.5" style="941"/>
    <col min="15617" max="15645" width="3" style="941" customWidth="1"/>
    <col min="15646" max="15649" width="2.5" style="941"/>
    <col min="15650" max="15650" width="17.125" style="941" customWidth="1"/>
    <col min="15651" max="15680" width="2.875" style="941" customWidth="1"/>
    <col min="15681" max="15872" width="2.5" style="941"/>
    <col min="15873" max="15901" width="3" style="941" customWidth="1"/>
    <col min="15902" max="15905" width="2.5" style="941"/>
    <col min="15906" max="15906" width="17.125" style="941" customWidth="1"/>
    <col min="15907" max="15936" width="2.875" style="941" customWidth="1"/>
    <col min="15937" max="16128" width="2.5" style="941"/>
    <col min="16129" max="16157" width="3" style="941" customWidth="1"/>
    <col min="16158" max="16161" width="2.5" style="941"/>
    <col min="16162" max="16162" width="17.125" style="941" customWidth="1"/>
    <col min="16163" max="16192" width="2.875" style="941" customWidth="1"/>
    <col min="16193" max="16384" width="2.5" style="941"/>
  </cols>
  <sheetData>
    <row r="1" spans="1:64" ht="16.5" customHeight="1">
      <c r="A1" s="2236" t="s">
        <v>3975</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H1" s="2237" t="s">
        <v>3976</v>
      </c>
      <c r="AI1" s="2237"/>
      <c r="AJ1" s="2237"/>
      <c r="AK1" s="2237"/>
      <c r="AL1" s="2237"/>
      <c r="AM1" s="2237"/>
    </row>
    <row r="2" spans="1:64" ht="16.5" customHeight="1">
      <c r="A2" s="942" t="s">
        <v>3977</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H2" s="2238"/>
      <c r="AI2" s="2238"/>
      <c r="AJ2" s="2238"/>
      <c r="AK2" s="2238"/>
      <c r="AL2" s="2238"/>
      <c r="AM2" s="2238"/>
    </row>
    <row r="3" spans="1:64" s="943" customFormat="1" ht="13.15" customHeight="1">
      <c r="A3" s="2176"/>
      <c r="B3" s="2230"/>
      <c r="C3" s="2230"/>
      <c r="D3" s="2230"/>
      <c r="E3" s="2231"/>
      <c r="F3" s="2212" t="s">
        <v>3978</v>
      </c>
      <c r="G3" s="2213"/>
      <c r="H3" s="2213"/>
      <c r="I3" s="2214"/>
      <c r="J3" s="2182" t="s">
        <v>3979</v>
      </c>
      <c r="K3" s="2183"/>
      <c r="L3" s="2183"/>
      <c r="M3" s="2184"/>
      <c r="N3" s="2212" t="s">
        <v>3980</v>
      </c>
      <c r="O3" s="2213"/>
      <c r="P3" s="2213"/>
      <c r="Q3" s="2214"/>
      <c r="R3" s="2182" t="s">
        <v>3981</v>
      </c>
      <c r="S3" s="2183"/>
      <c r="T3" s="2183"/>
      <c r="U3" s="2184"/>
      <c r="V3" s="2182" t="s">
        <v>3982</v>
      </c>
      <c r="W3" s="2183"/>
      <c r="X3" s="2183"/>
      <c r="Y3" s="2184"/>
      <c r="Z3" s="2212" t="s">
        <v>3983</v>
      </c>
      <c r="AA3" s="2213"/>
      <c r="AB3" s="2213"/>
      <c r="AC3" s="2214"/>
      <c r="AH3" s="2239"/>
      <c r="AI3" s="2176" t="s">
        <v>3978</v>
      </c>
      <c r="AJ3" s="2230"/>
      <c r="AK3" s="2230"/>
      <c r="AL3" s="2230"/>
      <c r="AM3" s="2231"/>
      <c r="AN3" s="2176" t="s">
        <v>3979</v>
      </c>
      <c r="AO3" s="2230"/>
      <c r="AP3" s="2230"/>
      <c r="AQ3" s="2230"/>
      <c r="AR3" s="2231"/>
      <c r="AS3" s="2176" t="s">
        <v>3980</v>
      </c>
      <c r="AT3" s="2230"/>
      <c r="AU3" s="2230"/>
      <c r="AV3" s="2230"/>
      <c r="AW3" s="2231"/>
      <c r="AX3" s="2176" t="s">
        <v>3981</v>
      </c>
      <c r="AY3" s="2230"/>
      <c r="AZ3" s="2230"/>
      <c r="BA3" s="2230"/>
      <c r="BB3" s="2231"/>
      <c r="BC3" s="2176" t="s">
        <v>3982</v>
      </c>
      <c r="BD3" s="2230"/>
      <c r="BE3" s="2230"/>
      <c r="BF3" s="2230"/>
      <c r="BG3" s="2231"/>
      <c r="BH3" s="2176" t="s">
        <v>3983</v>
      </c>
      <c r="BI3" s="2230"/>
      <c r="BJ3" s="2230"/>
      <c r="BK3" s="2230"/>
      <c r="BL3" s="2231"/>
    </row>
    <row r="4" spans="1:64" s="943" customFormat="1" ht="13.15" customHeight="1">
      <c r="A4" s="2177"/>
      <c r="B4" s="2232"/>
      <c r="C4" s="2232"/>
      <c r="D4" s="2232"/>
      <c r="E4" s="2233"/>
      <c r="F4" s="2215"/>
      <c r="G4" s="2216"/>
      <c r="H4" s="2216"/>
      <c r="I4" s="2217"/>
      <c r="J4" s="2185"/>
      <c r="K4" s="2186"/>
      <c r="L4" s="2186"/>
      <c r="M4" s="2187"/>
      <c r="N4" s="2215"/>
      <c r="O4" s="2216"/>
      <c r="P4" s="2216"/>
      <c r="Q4" s="2217"/>
      <c r="R4" s="2185"/>
      <c r="S4" s="2186"/>
      <c r="T4" s="2186"/>
      <c r="U4" s="2187"/>
      <c r="V4" s="2185"/>
      <c r="W4" s="2186"/>
      <c r="X4" s="2186"/>
      <c r="Y4" s="2187"/>
      <c r="Z4" s="2215"/>
      <c r="AA4" s="2216"/>
      <c r="AB4" s="2216"/>
      <c r="AC4" s="2217"/>
      <c r="AH4" s="2240"/>
      <c r="AI4" s="2177"/>
      <c r="AJ4" s="2232"/>
      <c r="AK4" s="2232"/>
      <c r="AL4" s="2232"/>
      <c r="AM4" s="2233"/>
      <c r="AN4" s="2177"/>
      <c r="AO4" s="2232"/>
      <c r="AP4" s="2232"/>
      <c r="AQ4" s="2232"/>
      <c r="AR4" s="2233"/>
      <c r="AS4" s="2177"/>
      <c r="AT4" s="2232"/>
      <c r="AU4" s="2232"/>
      <c r="AV4" s="2232"/>
      <c r="AW4" s="2233"/>
      <c r="AX4" s="2177"/>
      <c r="AY4" s="2232"/>
      <c r="AZ4" s="2232"/>
      <c r="BA4" s="2232"/>
      <c r="BB4" s="2233"/>
      <c r="BC4" s="2177"/>
      <c r="BD4" s="2232"/>
      <c r="BE4" s="2232"/>
      <c r="BF4" s="2232"/>
      <c r="BG4" s="2233"/>
      <c r="BH4" s="2177"/>
      <c r="BI4" s="2232"/>
      <c r="BJ4" s="2232"/>
      <c r="BK4" s="2232"/>
      <c r="BL4" s="2233"/>
    </row>
    <row r="5" spans="1:64" s="943" customFormat="1" ht="13.15" customHeight="1">
      <c r="A5" s="2177"/>
      <c r="B5" s="2232"/>
      <c r="C5" s="2232"/>
      <c r="D5" s="2232"/>
      <c r="E5" s="2233"/>
      <c r="F5" s="2215"/>
      <c r="G5" s="2216"/>
      <c r="H5" s="2216"/>
      <c r="I5" s="2217"/>
      <c r="J5" s="2185"/>
      <c r="K5" s="2186"/>
      <c r="L5" s="2186"/>
      <c r="M5" s="2187"/>
      <c r="N5" s="2215"/>
      <c r="O5" s="2216"/>
      <c r="P5" s="2216"/>
      <c r="Q5" s="2217"/>
      <c r="R5" s="2185"/>
      <c r="S5" s="2186"/>
      <c r="T5" s="2186"/>
      <c r="U5" s="2187"/>
      <c r="V5" s="2185"/>
      <c r="W5" s="2186"/>
      <c r="X5" s="2186"/>
      <c r="Y5" s="2187"/>
      <c r="Z5" s="2215"/>
      <c r="AA5" s="2216"/>
      <c r="AB5" s="2216"/>
      <c r="AC5" s="2217"/>
      <c r="AH5" s="2240"/>
      <c r="AI5" s="2177"/>
      <c r="AJ5" s="2232"/>
      <c r="AK5" s="2232"/>
      <c r="AL5" s="2232"/>
      <c r="AM5" s="2233"/>
      <c r="AN5" s="2177"/>
      <c r="AO5" s="2232"/>
      <c r="AP5" s="2232"/>
      <c r="AQ5" s="2232"/>
      <c r="AR5" s="2233"/>
      <c r="AS5" s="2177"/>
      <c r="AT5" s="2232"/>
      <c r="AU5" s="2232"/>
      <c r="AV5" s="2232"/>
      <c r="AW5" s="2233"/>
      <c r="AX5" s="2177"/>
      <c r="AY5" s="2232"/>
      <c r="AZ5" s="2232"/>
      <c r="BA5" s="2232"/>
      <c r="BB5" s="2233"/>
      <c r="BC5" s="2177"/>
      <c r="BD5" s="2232"/>
      <c r="BE5" s="2232"/>
      <c r="BF5" s="2232"/>
      <c r="BG5" s="2233"/>
      <c r="BH5" s="2177"/>
      <c r="BI5" s="2232"/>
      <c r="BJ5" s="2232"/>
      <c r="BK5" s="2232"/>
      <c r="BL5" s="2233"/>
    </row>
    <row r="6" spans="1:64" s="943" customFormat="1" ht="13.15" customHeight="1">
      <c r="A6" s="2177"/>
      <c r="B6" s="2232"/>
      <c r="C6" s="2232"/>
      <c r="D6" s="2232"/>
      <c r="E6" s="2233"/>
      <c r="F6" s="2215"/>
      <c r="G6" s="2216"/>
      <c r="H6" s="2216"/>
      <c r="I6" s="2217"/>
      <c r="J6" s="2185"/>
      <c r="K6" s="2186"/>
      <c r="L6" s="2186"/>
      <c r="M6" s="2187"/>
      <c r="N6" s="2215"/>
      <c r="O6" s="2216"/>
      <c r="P6" s="2216"/>
      <c r="Q6" s="2217"/>
      <c r="R6" s="2185"/>
      <c r="S6" s="2186"/>
      <c r="T6" s="2186"/>
      <c r="U6" s="2187"/>
      <c r="V6" s="2185"/>
      <c r="W6" s="2186"/>
      <c r="X6" s="2186"/>
      <c r="Y6" s="2187"/>
      <c r="Z6" s="2215"/>
      <c r="AA6" s="2216"/>
      <c r="AB6" s="2216"/>
      <c r="AC6" s="2217"/>
      <c r="AH6" s="2240"/>
      <c r="AI6" s="2177"/>
      <c r="AJ6" s="2232"/>
      <c r="AK6" s="2232"/>
      <c r="AL6" s="2232"/>
      <c r="AM6" s="2233"/>
      <c r="AN6" s="2177"/>
      <c r="AO6" s="2232"/>
      <c r="AP6" s="2232"/>
      <c r="AQ6" s="2232"/>
      <c r="AR6" s="2233"/>
      <c r="AS6" s="2177"/>
      <c r="AT6" s="2232"/>
      <c r="AU6" s="2232"/>
      <c r="AV6" s="2232"/>
      <c r="AW6" s="2233"/>
      <c r="AX6" s="2177"/>
      <c r="AY6" s="2232"/>
      <c r="AZ6" s="2232"/>
      <c r="BA6" s="2232"/>
      <c r="BB6" s="2233"/>
      <c r="BC6" s="2177"/>
      <c r="BD6" s="2232"/>
      <c r="BE6" s="2232"/>
      <c r="BF6" s="2232"/>
      <c r="BG6" s="2233"/>
      <c r="BH6" s="2177"/>
      <c r="BI6" s="2232"/>
      <c r="BJ6" s="2232"/>
      <c r="BK6" s="2232"/>
      <c r="BL6" s="2233"/>
    </row>
    <row r="7" spans="1:64" s="943" customFormat="1" ht="13.15" customHeight="1">
      <c r="A7" s="2178"/>
      <c r="B7" s="2234"/>
      <c r="C7" s="2234"/>
      <c r="D7" s="2234"/>
      <c r="E7" s="2235"/>
      <c r="F7" s="2218"/>
      <c r="G7" s="2219"/>
      <c r="H7" s="2219"/>
      <c r="I7" s="2220"/>
      <c r="J7" s="2188"/>
      <c r="K7" s="2189"/>
      <c r="L7" s="2189"/>
      <c r="M7" s="2190"/>
      <c r="N7" s="2218"/>
      <c r="O7" s="2219"/>
      <c r="P7" s="2219"/>
      <c r="Q7" s="2220"/>
      <c r="R7" s="2188"/>
      <c r="S7" s="2189"/>
      <c r="T7" s="2189"/>
      <c r="U7" s="2190"/>
      <c r="V7" s="2188"/>
      <c r="W7" s="2189"/>
      <c r="X7" s="2189"/>
      <c r="Y7" s="2190"/>
      <c r="Z7" s="2218"/>
      <c r="AA7" s="2219"/>
      <c r="AB7" s="2219"/>
      <c r="AC7" s="2220"/>
      <c r="AH7" s="2241"/>
      <c r="AI7" s="2178"/>
      <c r="AJ7" s="2234"/>
      <c r="AK7" s="2234"/>
      <c r="AL7" s="2234"/>
      <c r="AM7" s="2235"/>
      <c r="AN7" s="2178"/>
      <c r="AO7" s="2234"/>
      <c r="AP7" s="2234"/>
      <c r="AQ7" s="2234"/>
      <c r="AR7" s="2235"/>
      <c r="AS7" s="2178"/>
      <c r="AT7" s="2234"/>
      <c r="AU7" s="2234"/>
      <c r="AV7" s="2234"/>
      <c r="AW7" s="2235"/>
      <c r="AX7" s="2178"/>
      <c r="AY7" s="2234"/>
      <c r="AZ7" s="2234"/>
      <c r="BA7" s="2234"/>
      <c r="BB7" s="2235"/>
      <c r="BC7" s="2178"/>
      <c r="BD7" s="2234"/>
      <c r="BE7" s="2234"/>
      <c r="BF7" s="2234"/>
      <c r="BG7" s="2235"/>
      <c r="BH7" s="2178"/>
      <c r="BI7" s="2234"/>
      <c r="BJ7" s="2234"/>
      <c r="BK7" s="2234"/>
      <c r="BL7" s="2235"/>
    </row>
    <row r="8" spans="1:64" s="943" customFormat="1" ht="13.15" customHeight="1">
      <c r="A8" s="2212" t="s">
        <v>3984</v>
      </c>
      <c r="B8" s="2213"/>
      <c r="C8" s="2213"/>
      <c r="D8" s="2213"/>
      <c r="E8" s="2214"/>
      <c r="F8" s="2179"/>
      <c r="G8" s="2170"/>
      <c r="H8" s="2170"/>
      <c r="I8" s="2173"/>
      <c r="J8" s="2179"/>
      <c r="K8" s="2170"/>
      <c r="L8" s="2170"/>
      <c r="M8" s="2173"/>
      <c r="N8" s="2179"/>
      <c r="O8" s="2170"/>
      <c r="P8" s="2170"/>
      <c r="Q8" s="2173"/>
      <c r="R8" s="2179"/>
      <c r="S8" s="2170"/>
      <c r="T8" s="2170"/>
      <c r="U8" s="2173"/>
      <c r="V8" s="2179"/>
      <c r="W8" s="2170"/>
      <c r="X8" s="2170"/>
      <c r="Y8" s="2173"/>
      <c r="Z8" s="2179"/>
      <c r="AA8" s="2170"/>
      <c r="AB8" s="2170"/>
      <c r="AC8" s="2173"/>
      <c r="AH8" s="2209" t="s">
        <v>3984</v>
      </c>
      <c r="AI8" s="2179" t="s">
        <v>3985</v>
      </c>
      <c r="AJ8" s="2170"/>
      <c r="AK8" s="2170"/>
      <c r="AL8" s="2170"/>
      <c r="AM8" s="2173"/>
      <c r="AN8" s="2179" t="s">
        <v>3986</v>
      </c>
      <c r="AO8" s="2170"/>
      <c r="AP8" s="2170"/>
      <c r="AQ8" s="2170"/>
      <c r="AR8" s="2173"/>
      <c r="AS8" s="2179" t="s">
        <v>3987</v>
      </c>
      <c r="AT8" s="2170"/>
      <c r="AU8" s="2170"/>
      <c r="AV8" s="2170"/>
      <c r="AW8" s="2173"/>
      <c r="AX8" s="2179" t="s">
        <v>3988</v>
      </c>
      <c r="AY8" s="2170"/>
      <c r="AZ8" s="2170"/>
      <c r="BA8" s="2170"/>
      <c r="BB8" s="2173"/>
      <c r="BC8" s="2221" t="s">
        <v>3989</v>
      </c>
      <c r="BD8" s="2222"/>
      <c r="BE8" s="2222"/>
      <c r="BF8" s="2222"/>
      <c r="BG8" s="2223"/>
      <c r="BH8" s="2191" t="s">
        <v>3990</v>
      </c>
      <c r="BI8" s="2192"/>
      <c r="BJ8" s="2192"/>
      <c r="BK8" s="2192"/>
      <c r="BL8" s="2193"/>
    </row>
    <row r="9" spans="1:64" s="943" customFormat="1" ht="13.15" customHeight="1">
      <c r="A9" s="2215"/>
      <c r="B9" s="2216"/>
      <c r="C9" s="2216"/>
      <c r="D9" s="2216"/>
      <c r="E9" s="2217"/>
      <c r="F9" s="2180"/>
      <c r="G9" s="2171"/>
      <c r="H9" s="2171"/>
      <c r="I9" s="2174"/>
      <c r="J9" s="2180"/>
      <c r="K9" s="2171"/>
      <c r="L9" s="2171"/>
      <c r="M9" s="2174"/>
      <c r="N9" s="2180"/>
      <c r="O9" s="2171"/>
      <c r="P9" s="2171"/>
      <c r="Q9" s="2174"/>
      <c r="R9" s="2180"/>
      <c r="S9" s="2171"/>
      <c r="T9" s="2171"/>
      <c r="U9" s="2174"/>
      <c r="V9" s="2180"/>
      <c r="W9" s="2171"/>
      <c r="X9" s="2171"/>
      <c r="Y9" s="2174"/>
      <c r="Z9" s="2180"/>
      <c r="AA9" s="2171"/>
      <c r="AB9" s="2171"/>
      <c r="AC9" s="2174"/>
      <c r="AH9" s="2210"/>
      <c r="AI9" s="2180"/>
      <c r="AJ9" s="2171"/>
      <c r="AK9" s="2171"/>
      <c r="AL9" s="2171"/>
      <c r="AM9" s="2174"/>
      <c r="AN9" s="2180"/>
      <c r="AO9" s="2171"/>
      <c r="AP9" s="2171"/>
      <c r="AQ9" s="2171"/>
      <c r="AR9" s="2174"/>
      <c r="AS9" s="2180"/>
      <c r="AT9" s="2171"/>
      <c r="AU9" s="2171"/>
      <c r="AV9" s="2171"/>
      <c r="AW9" s="2174"/>
      <c r="AX9" s="2180"/>
      <c r="AY9" s="2171"/>
      <c r="AZ9" s="2171"/>
      <c r="BA9" s="2171"/>
      <c r="BB9" s="2174"/>
      <c r="BC9" s="2224"/>
      <c r="BD9" s="2225"/>
      <c r="BE9" s="2225"/>
      <c r="BF9" s="2225"/>
      <c r="BG9" s="2226"/>
      <c r="BH9" s="2194"/>
      <c r="BI9" s="2195"/>
      <c r="BJ9" s="2195"/>
      <c r="BK9" s="2195"/>
      <c r="BL9" s="2196"/>
    </row>
    <row r="10" spans="1:64" s="943" customFormat="1" ht="13.15" customHeight="1">
      <c r="A10" s="2215"/>
      <c r="B10" s="2216"/>
      <c r="C10" s="2216"/>
      <c r="D10" s="2216"/>
      <c r="E10" s="2217"/>
      <c r="F10" s="2180"/>
      <c r="G10" s="2171"/>
      <c r="H10" s="2171"/>
      <c r="I10" s="2174"/>
      <c r="J10" s="2180"/>
      <c r="K10" s="2171"/>
      <c r="L10" s="2171"/>
      <c r="M10" s="2174"/>
      <c r="N10" s="2180"/>
      <c r="O10" s="2171"/>
      <c r="P10" s="2171"/>
      <c r="Q10" s="2174"/>
      <c r="R10" s="2180"/>
      <c r="S10" s="2171"/>
      <c r="T10" s="2171"/>
      <c r="U10" s="2174"/>
      <c r="V10" s="2180"/>
      <c r="W10" s="2171"/>
      <c r="X10" s="2171"/>
      <c r="Y10" s="2174"/>
      <c r="Z10" s="2180"/>
      <c r="AA10" s="2171"/>
      <c r="AB10" s="2171"/>
      <c r="AC10" s="2174"/>
      <c r="AH10" s="2210"/>
      <c r="AI10" s="2180"/>
      <c r="AJ10" s="2171"/>
      <c r="AK10" s="2171"/>
      <c r="AL10" s="2171"/>
      <c r="AM10" s="2174"/>
      <c r="AN10" s="2180"/>
      <c r="AO10" s="2171"/>
      <c r="AP10" s="2171"/>
      <c r="AQ10" s="2171"/>
      <c r="AR10" s="2174"/>
      <c r="AS10" s="2180"/>
      <c r="AT10" s="2171"/>
      <c r="AU10" s="2171"/>
      <c r="AV10" s="2171"/>
      <c r="AW10" s="2174"/>
      <c r="AX10" s="2180"/>
      <c r="AY10" s="2171"/>
      <c r="AZ10" s="2171"/>
      <c r="BA10" s="2171"/>
      <c r="BB10" s="2174"/>
      <c r="BC10" s="2224"/>
      <c r="BD10" s="2225"/>
      <c r="BE10" s="2225"/>
      <c r="BF10" s="2225"/>
      <c r="BG10" s="2226"/>
      <c r="BH10" s="2194"/>
      <c r="BI10" s="2195"/>
      <c r="BJ10" s="2195"/>
      <c r="BK10" s="2195"/>
      <c r="BL10" s="2196"/>
    </row>
    <row r="11" spans="1:64" s="943" customFormat="1" ht="13.15" customHeight="1">
      <c r="A11" s="2215"/>
      <c r="B11" s="2216"/>
      <c r="C11" s="2216"/>
      <c r="D11" s="2216"/>
      <c r="E11" s="2217"/>
      <c r="F11" s="2180"/>
      <c r="G11" s="2171"/>
      <c r="H11" s="2171"/>
      <c r="I11" s="2174"/>
      <c r="J11" s="2180"/>
      <c r="K11" s="2171"/>
      <c r="L11" s="2171"/>
      <c r="M11" s="2174"/>
      <c r="N11" s="2180"/>
      <c r="O11" s="2171"/>
      <c r="P11" s="2171"/>
      <c r="Q11" s="2174"/>
      <c r="R11" s="2180"/>
      <c r="S11" s="2171"/>
      <c r="T11" s="2171"/>
      <c r="U11" s="2174"/>
      <c r="V11" s="2180"/>
      <c r="W11" s="2171"/>
      <c r="X11" s="2171"/>
      <c r="Y11" s="2174"/>
      <c r="Z11" s="2180"/>
      <c r="AA11" s="2171"/>
      <c r="AB11" s="2171"/>
      <c r="AC11" s="2174"/>
      <c r="AH11" s="2210"/>
      <c r="AI11" s="2180"/>
      <c r="AJ11" s="2171"/>
      <c r="AK11" s="2171"/>
      <c r="AL11" s="2171"/>
      <c r="AM11" s="2174"/>
      <c r="AN11" s="2180"/>
      <c r="AO11" s="2171"/>
      <c r="AP11" s="2171"/>
      <c r="AQ11" s="2171"/>
      <c r="AR11" s="2174"/>
      <c r="AS11" s="2180"/>
      <c r="AT11" s="2171"/>
      <c r="AU11" s="2171"/>
      <c r="AV11" s="2171"/>
      <c r="AW11" s="2174"/>
      <c r="AX11" s="2180"/>
      <c r="AY11" s="2171"/>
      <c r="AZ11" s="2171"/>
      <c r="BA11" s="2171"/>
      <c r="BB11" s="2174"/>
      <c r="BC11" s="2224"/>
      <c r="BD11" s="2225"/>
      <c r="BE11" s="2225"/>
      <c r="BF11" s="2225"/>
      <c r="BG11" s="2226"/>
      <c r="BH11" s="2194"/>
      <c r="BI11" s="2195"/>
      <c r="BJ11" s="2195"/>
      <c r="BK11" s="2195"/>
      <c r="BL11" s="2196"/>
    </row>
    <row r="12" spans="1:64" s="943" customFormat="1" ht="13.15" customHeight="1">
      <c r="A12" s="2218"/>
      <c r="B12" s="2219"/>
      <c r="C12" s="2219"/>
      <c r="D12" s="2219"/>
      <c r="E12" s="2220"/>
      <c r="F12" s="2181"/>
      <c r="G12" s="2172"/>
      <c r="H12" s="2172"/>
      <c r="I12" s="2175"/>
      <c r="J12" s="2181"/>
      <c r="K12" s="2172"/>
      <c r="L12" s="2172"/>
      <c r="M12" s="2175"/>
      <c r="N12" s="2181"/>
      <c r="O12" s="2172"/>
      <c r="P12" s="2172"/>
      <c r="Q12" s="2175"/>
      <c r="R12" s="2181"/>
      <c r="S12" s="2172"/>
      <c r="T12" s="2172"/>
      <c r="U12" s="2175"/>
      <c r="V12" s="2181"/>
      <c r="W12" s="2172"/>
      <c r="X12" s="2172"/>
      <c r="Y12" s="2175"/>
      <c r="Z12" s="2181"/>
      <c r="AA12" s="2172"/>
      <c r="AB12" s="2172"/>
      <c r="AC12" s="2175"/>
      <c r="AH12" s="2211"/>
      <c r="AI12" s="2181"/>
      <c r="AJ12" s="2172"/>
      <c r="AK12" s="2172"/>
      <c r="AL12" s="2172"/>
      <c r="AM12" s="2175"/>
      <c r="AN12" s="2181"/>
      <c r="AO12" s="2172"/>
      <c r="AP12" s="2172"/>
      <c r="AQ12" s="2172"/>
      <c r="AR12" s="2175"/>
      <c r="AS12" s="2181"/>
      <c r="AT12" s="2172"/>
      <c r="AU12" s="2172"/>
      <c r="AV12" s="2172"/>
      <c r="AW12" s="2175"/>
      <c r="AX12" s="2181"/>
      <c r="AY12" s="2172"/>
      <c r="AZ12" s="2172"/>
      <c r="BA12" s="2172"/>
      <c r="BB12" s="2175"/>
      <c r="BC12" s="2227"/>
      <c r="BD12" s="2228"/>
      <c r="BE12" s="2228"/>
      <c r="BF12" s="2228"/>
      <c r="BG12" s="2229"/>
      <c r="BH12" s="2197"/>
      <c r="BI12" s="2198"/>
      <c r="BJ12" s="2198"/>
      <c r="BK12" s="2198"/>
      <c r="BL12" s="2199"/>
    </row>
    <row r="13" spans="1:64" s="943" customFormat="1" ht="13.15" customHeight="1">
      <c r="A13" s="2200" t="s">
        <v>4503</v>
      </c>
      <c r="B13" s="2201"/>
      <c r="C13" s="2201"/>
      <c r="D13" s="2201"/>
      <c r="E13" s="2202"/>
      <c r="F13" s="2179"/>
      <c r="G13" s="2170"/>
      <c r="H13" s="2170"/>
      <c r="I13" s="2173"/>
      <c r="J13" s="2179"/>
      <c r="K13" s="2170"/>
      <c r="L13" s="2170"/>
      <c r="M13" s="2173"/>
      <c r="N13" s="2179"/>
      <c r="O13" s="2170"/>
      <c r="P13" s="2170"/>
      <c r="Q13" s="2173"/>
      <c r="R13" s="2179"/>
      <c r="S13" s="2170"/>
      <c r="T13" s="2170"/>
      <c r="U13" s="2173"/>
      <c r="V13" s="2179"/>
      <c r="W13" s="2170"/>
      <c r="X13" s="2170"/>
      <c r="Y13" s="2173"/>
      <c r="Z13" s="2179"/>
      <c r="AA13" s="2170"/>
      <c r="AB13" s="2170"/>
      <c r="AC13" s="2173"/>
      <c r="AH13" s="2209" t="s">
        <v>3991</v>
      </c>
      <c r="AI13" s="2179" t="s">
        <v>3992</v>
      </c>
      <c r="AJ13" s="2170"/>
      <c r="AK13" s="2170"/>
      <c r="AL13" s="2170"/>
      <c r="AM13" s="2173"/>
      <c r="AN13" s="2179" t="s">
        <v>3993</v>
      </c>
      <c r="AO13" s="2170"/>
      <c r="AP13" s="2170"/>
      <c r="AQ13" s="2170"/>
      <c r="AR13" s="2173"/>
      <c r="AS13" s="2179" t="s">
        <v>3994</v>
      </c>
      <c r="AT13" s="2170"/>
      <c r="AU13" s="2170"/>
      <c r="AV13" s="2170"/>
      <c r="AW13" s="2173"/>
      <c r="AX13" s="2179" t="s">
        <v>3988</v>
      </c>
      <c r="AY13" s="2170"/>
      <c r="AZ13" s="2170"/>
      <c r="BA13" s="2170"/>
      <c r="BB13" s="2173"/>
      <c r="BC13" s="2221" t="s">
        <v>3995</v>
      </c>
      <c r="BD13" s="2222"/>
      <c r="BE13" s="2222"/>
      <c r="BF13" s="2222"/>
      <c r="BG13" s="2223"/>
      <c r="BH13" s="2191" t="s">
        <v>3990</v>
      </c>
      <c r="BI13" s="2192"/>
      <c r="BJ13" s="2192"/>
      <c r="BK13" s="2192"/>
      <c r="BL13" s="2193"/>
    </row>
    <row r="14" spans="1:64" s="943" customFormat="1" ht="13.15" customHeight="1">
      <c r="A14" s="2203"/>
      <c r="B14" s="2204"/>
      <c r="C14" s="2204"/>
      <c r="D14" s="2204"/>
      <c r="E14" s="2205"/>
      <c r="F14" s="2180"/>
      <c r="G14" s="2171"/>
      <c r="H14" s="2171"/>
      <c r="I14" s="2174"/>
      <c r="J14" s="2180"/>
      <c r="K14" s="2171"/>
      <c r="L14" s="2171"/>
      <c r="M14" s="2174"/>
      <c r="N14" s="2180"/>
      <c r="O14" s="2171"/>
      <c r="P14" s="2171"/>
      <c r="Q14" s="2174"/>
      <c r="R14" s="2180"/>
      <c r="S14" s="2171"/>
      <c r="T14" s="2171"/>
      <c r="U14" s="2174"/>
      <c r="V14" s="2180"/>
      <c r="W14" s="2171"/>
      <c r="X14" s="2171"/>
      <c r="Y14" s="2174"/>
      <c r="Z14" s="2180"/>
      <c r="AA14" s="2171"/>
      <c r="AB14" s="2171"/>
      <c r="AC14" s="2174"/>
      <c r="AH14" s="2210"/>
      <c r="AI14" s="2180"/>
      <c r="AJ14" s="2171"/>
      <c r="AK14" s="2171"/>
      <c r="AL14" s="2171"/>
      <c r="AM14" s="2174"/>
      <c r="AN14" s="2180"/>
      <c r="AO14" s="2171"/>
      <c r="AP14" s="2171"/>
      <c r="AQ14" s="2171"/>
      <c r="AR14" s="2174"/>
      <c r="AS14" s="2180"/>
      <c r="AT14" s="2171"/>
      <c r="AU14" s="2171"/>
      <c r="AV14" s="2171"/>
      <c r="AW14" s="2174"/>
      <c r="AX14" s="2180"/>
      <c r="AY14" s="2171"/>
      <c r="AZ14" s="2171"/>
      <c r="BA14" s="2171"/>
      <c r="BB14" s="2174"/>
      <c r="BC14" s="2224"/>
      <c r="BD14" s="2225"/>
      <c r="BE14" s="2225"/>
      <c r="BF14" s="2225"/>
      <c r="BG14" s="2226"/>
      <c r="BH14" s="2194"/>
      <c r="BI14" s="2195"/>
      <c r="BJ14" s="2195"/>
      <c r="BK14" s="2195"/>
      <c r="BL14" s="2196"/>
    </row>
    <row r="15" spans="1:64" s="943" customFormat="1" ht="13.15" customHeight="1">
      <c r="A15" s="2203"/>
      <c r="B15" s="2204"/>
      <c r="C15" s="2204"/>
      <c r="D15" s="2204"/>
      <c r="E15" s="2205"/>
      <c r="F15" s="2180"/>
      <c r="G15" s="2171"/>
      <c r="H15" s="2171"/>
      <c r="I15" s="2174"/>
      <c r="J15" s="2180"/>
      <c r="K15" s="2171"/>
      <c r="L15" s="2171"/>
      <c r="M15" s="2174"/>
      <c r="N15" s="2180"/>
      <c r="O15" s="2171"/>
      <c r="P15" s="2171"/>
      <c r="Q15" s="2174"/>
      <c r="R15" s="2180"/>
      <c r="S15" s="2171"/>
      <c r="T15" s="2171"/>
      <c r="U15" s="2174"/>
      <c r="V15" s="2180"/>
      <c r="W15" s="2171"/>
      <c r="X15" s="2171"/>
      <c r="Y15" s="2174"/>
      <c r="Z15" s="2180"/>
      <c r="AA15" s="2171"/>
      <c r="AB15" s="2171"/>
      <c r="AC15" s="2174"/>
      <c r="AH15" s="2210"/>
      <c r="AI15" s="2180"/>
      <c r="AJ15" s="2171"/>
      <c r="AK15" s="2171"/>
      <c r="AL15" s="2171"/>
      <c r="AM15" s="2174"/>
      <c r="AN15" s="2180"/>
      <c r="AO15" s="2171"/>
      <c r="AP15" s="2171"/>
      <c r="AQ15" s="2171"/>
      <c r="AR15" s="2174"/>
      <c r="AS15" s="2180"/>
      <c r="AT15" s="2171"/>
      <c r="AU15" s="2171"/>
      <c r="AV15" s="2171"/>
      <c r="AW15" s="2174"/>
      <c r="AX15" s="2180"/>
      <c r="AY15" s="2171"/>
      <c r="AZ15" s="2171"/>
      <c r="BA15" s="2171"/>
      <c r="BB15" s="2174"/>
      <c r="BC15" s="2224"/>
      <c r="BD15" s="2225"/>
      <c r="BE15" s="2225"/>
      <c r="BF15" s="2225"/>
      <c r="BG15" s="2226"/>
      <c r="BH15" s="2194"/>
      <c r="BI15" s="2195"/>
      <c r="BJ15" s="2195"/>
      <c r="BK15" s="2195"/>
      <c r="BL15" s="2196"/>
    </row>
    <row r="16" spans="1:64" s="943" customFormat="1" ht="13.15" customHeight="1">
      <c r="A16" s="2203"/>
      <c r="B16" s="2204"/>
      <c r="C16" s="2204"/>
      <c r="D16" s="2204"/>
      <c r="E16" s="2205"/>
      <c r="F16" s="2180"/>
      <c r="G16" s="2171"/>
      <c r="H16" s="2171"/>
      <c r="I16" s="2174"/>
      <c r="J16" s="2180"/>
      <c r="K16" s="2171"/>
      <c r="L16" s="2171"/>
      <c r="M16" s="2174"/>
      <c r="N16" s="2180"/>
      <c r="O16" s="2171"/>
      <c r="P16" s="2171"/>
      <c r="Q16" s="2174"/>
      <c r="R16" s="2180"/>
      <c r="S16" s="2171"/>
      <c r="T16" s="2171"/>
      <c r="U16" s="2174"/>
      <c r="V16" s="2180"/>
      <c r="W16" s="2171"/>
      <c r="X16" s="2171"/>
      <c r="Y16" s="2174"/>
      <c r="Z16" s="2180"/>
      <c r="AA16" s="2171"/>
      <c r="AB16" s="2171"/>
      <c r="AC16" s="2174"/>
      <c r="AH16" s="2210"/>
      <c r="AI16" s="2180"/>
      <c r="AJ16" s="2171"/>
      <c r="AK16" s="2171"/>
      <c r="AL16" s="2171"/>
      <c r="AM16" s="2174"/>
      <c r="AN16" s="2180"/>
      <c r="AO16" s="2171"/>
      <c r="AP16" s="2171"/>
      <c r="AQ16" s="2171"/>
      <c r="AR16" s="2174"/>
      <c r="AS16" s="2180"/>
      <c r="AT16" s="2171"/>
      <c r="AU16" s="2171"/>
      <c r="AV16" s="2171"/>
      <c r="AW16" s="2174"/>
      <c r="AX16" s="2180"/>
      <c r="AY16" s="2171"/>
      <c r="AZ16" s="2171"/>
      <c r="BA16" s="2171"/>
      <c r="BB16" s="2174"/>
      <c r="BC16" s="2224"/>
      <c r="BD16" s="2225"/>
      <c r="BE16" s="2225"/>
      <c r="BF16" s="2225"/>
      <c r="BG16" s="2226"/>
      <c r="BH16" s="2194"/>
      <c r="BI16" s="2195"/>
      <c r="BJ16" s="2195"/>
      <c r="BK16" s="2195"/>
      <c r="BL16" s="2196"/>
    </row>
    <row r="17" spans="1:64" s="943" customFormat="1" ht="13.15" customHeight="1">
      <c r="A17" s="2206"/>
      <c r="B17" s="2207"/>
      <c r="C17" s="2207"/>
      <c r="D17" s="2207"/>
      <c r="E17" s="2208"/>
      <c r="F17" s="2181"/>
      <c r="G17" s="2172"/>
      <c r="H17" s="2172"/>
      <c r="I17" s="2175"/>
      <c r="J17" s="2181"/>
      <c r="K17" s="2172"/>
      <c r="L17" s="2172"/>
      <c r="M17" s="2175"/>
      <c r="N17" s="2181"/>
      <c r="O17" s="2172"/>
      <c r="P17" s="2172"/>
      <c r="Q17" s="2175"/>
      <c r="R17" s="2181"/>
      <c r="S17" s="2172"/>
      <c r="T17" s="2172"/>
      <c r="U17" s="2175"/>
      <c r="V17" s="2181"/>
      <c r="W17" s="2172"/>
      <c r="X17" s="2172"/>
      <c r="Y17" s="2175"/>
      <c r="Z17" s="2181"/>
      <c r="AA17" s="2172"/>
      <c r="AB17" s="2172"/>
      <c r="AC17" s="2175"/>
      <c r="AH17" s="2211"/>
      <c r="AI17" s="2181"/>
      <c r="AJ17" s="2172"/>
      <c r="AK17" s="2172"/>
      <c r="AL17" s="2172"/>
      <c r="AM17" s="2175"/>
      <c r="AN17" s="2181"/>
      <c r="AO17" s="2172"/>
      <c r="AP17" s="2172"/>
      <c r="AQ17" s="2172"/>
      <c r="AR17" s="2175"/>
      <c r="AS17" s="2181"/>
      <c r="AT17" s="2172"/>
      <c r="AU17" s="2172"/>
      <c r="AV17" s="2172"/>
      <c r="AW17" s="2175"/>
      <c r="AX17" s="2181"/>
      <c r="AY17" s="2172"/>
      <c r="AZ17" s="2172"/>
      <c r="BA17" s="2172"/>
      <c r="BB17" s="2175"/>
      <c r="BC17" s="2227"/>
      <c r="BD17" s="2228"/>
      <c r="BE17" s="2228"/>
      <c r="BF17" s="2228"/>
      <c r="BG17" s="2229"/>
      <c r="BH17" s="2197"/>
      <c r="BI17" s="2198"/>
      <c r="BJ17" s="2198"/>
      <c r="BK17" s="2198"/>
      <c r="BL17" s="2199"/>
    </row>
    <row r="18" spans="1:64" s="943" customFormat="1" ht="13.15" customHeight="1">
      <c r="A18" s="2200" t="s">
        <v>3996</v>
      </c>
      <c r="B18" s="2201"/>
      <c r="C18" s="2201"/>
      <c r="D18" s="2201"/>
      <c r="E18" s="2202"/>
      <c r="F18" s="2179"/>
      <c r="G18" s="2170"/>
      <c r="H18" s="2170"/>
      <c r="I18" s="2173"/>
      <c r="J18" s="2179"/>
      <c r="K18" s="2170"/>
      <c r="L18" s="2170"/>
      <c r="M18" s="2173"/>
      <c r="N18" s="2179"/>
      <c r="O18" s="2170"/>
      <c r="P18" s="2170"/>
      <c r="Q18" s="2173"/>
      <c r="R18" s="2179"/>
      <c r="S18" s="2170"/>
      <c r="T18" s="2170"/>
      <c r="U18" s="2173"/>
      <c r="V18" s="2179"/>
      <c r="W18" s="2170"/>
      <c r="X18" s="2170"/>
      <c r="Y18" s="2173"/>
      <c r="Z18" s="2179"/>
      <c r="AA18" s="2170"/>
      <c r="AB18" s="2170"/>
      <c r="AC18" s="2173"/>
      <c r="AH18" s="2209" t="s">
        <v>3996</v>
      </c>
      <c r="AI18" s="2179" t="s">
        <v>3997</v>
      </c>
      <c r="AJ18" s="2170"/>
      <c r="AK18" s="2170"/>
      <c r="AL18" s="2170"/>
      <c r="AM18" s="2173"/>
      <c r="AN18" s="2179" t="s">
        <v>3998</v>
      </c>
      <c r="AO18" s="2170"/>
      <c r="AP18" s="2170"/>
      <c r="AQ18" s="2170"/>
      <c r="AR18" s="2173"/>
      <c r="AS18" s="2179" t="s">
        <v>3999</v>
      </c>
      <c r="AT18" s="2170"/>
      <c r="AU18" s="2170"/>
      <c r="AV18" s="2170"/>
      <c r="AW18" s="2173"/>
      <c r="AX18" s="2179" t="s">
        <v>3988</v>
      </c>
      <c r="AY18" s="2170"/>
      <c r="AZ18" s="2170"/>
      <c r="BA18" s="2170"/>
      <c r="BB18" s="2173"/>
      <c r="BC18" s="2179" t="s">
        <v>4000</v>
      </c>
      <c r="BD18" s="2170"/>
      <c r="BE18" s="2170"/>
      <c r="BF18" s="2170"/>
      <c r="BG18" s="2173"/>
      <c r="BH18" s="2191" t="s">
        <v>3990</v>
      </c>
      <c r="BI18" s="2192"/>
      <c r="BJ18" s="2192"/>
      <c r="BK18" s="2192"/>
      <c r="BL18" s="2193"/>
    </row>
    <row r="19" spans="1:64" s="943" customFormat="1" ht="13.15" customHeight="1">
      <c r="A19" s="2203"/>
      <c r="B19" s="2204"/>
      <c r="C19" s="2204"/>
      <c r="D19" s="2204"/>
      <c r="E19" s="2205"/>
      <c r="F19" s="2180"/>
      <c r="G19" s="2171"/>
      <c r="H19" s="2171"/>
      <c r="I19" s="2174"/>
      <c r="J19" s="2180"/>
      <c r="K19" s="2171"/>
      <c r="L19" s="2171"/>
      <c r="M19" s="2174"/>
      <c r="N19" s="2180"/>
      <c r="O19" s="2171"/>
      <c r="P19" s="2171"/>
      <c r="Q19" s="2174"/>
      <c r="R19" s="2180"/>
      <c r="S19" s="2171"/>
      <c r="T19" s="2171"/>
      <c r="U19" s="2174"/>
      <c r="V19" s="2180"/>
      <c r="W19" s="2171"/>
      <c r="X19" s="2171"/>
      <c r="Y19" s="2174"/>
      <c r="Z19" s="2180"/>
      <c r="AA19" s="2171"/>
      <c r="AB19" s="2171"/>
      <c r="AC19" s="2174"/>
      <c r="AH19" s="2210"/>
      <c r="AI19" s="2180"/>
      <c r="AJ19" s="2171"/>
      <c r="AK19" s="2171"/>
      <c r="AL19" s="2171"/>
      <c r="AM19" s="2174"/>
      <c r="AN19" s="2180"/>
      <c r="AO19" s="2171"/>
      <c r="AP19" s="2171"/>
      <c r="AQ19" s="2171"/>
      <c r="AR19" s="2174"/>
      <c r="AS19" s="2180"/>
      <c r="AT19" s="2171"/>
      <c r="AU19" s="2171"/>
      <c r="AV19" s="2171"/>
      <c r="AW19" s="2174"/>
      <c r="AX19" s="2180"/>
      <c r="AY19" s="2171"/>
      <c r="AZ19" s="2171"/>
      <c r="BA19" s="2171"/>
      <c r="BB19" s="2174"/>
      <c r="BC19" s="2180"/>
      <c r="BD19" s="2171"/>
      <c r="BE19" s="2171"/>
      <c r="BF19" s="2171"/>
      <c r="BG19" s="2174"/>
      <c r="BH19" s="2194"/>
      <c r="BI19" s="2195"/>
      <c r="BJ19" s="2195"/>
      <c r="BK19" s="2195"/>
      <c r="BL19" s="2196"/>
    </row>
    <row r="20" spans="1:64" s="943" customFormat="1" ht="13.15" customHeight="1">
      <c r="A20" s="2203"/>
      <c r="B20" s="2204"/>
      <c r="C20" s="2204"/>
      <c r="D20" s="2204"/>
      <c r="E20" s="2205"/>
      <c r="F20" s="2180"/>
      <c r="G20" s="2171"/>
      <c r="H20" s="2171"/>
      <c r="I20" s="2174"/>
      <c r="J20" s="2180"/>
      <c r="K20" s="2171"/>
      <c r="L20" s="2171"/>
      <c r="M20" s="2174"/>
      <c r="N20" s="2180"/>
      <c r="O20" s="2171"/>
      <c r="P20" s="2171"/>
      <c r="Q20" s="2174"/>
      <c r="R20" s="2180"/>
      <c r="S20" s="2171"/>
      <c r="T20" s="2171"/>
      <c r="U20" s="2174"/>
      <c r="V20" s="2180"/>
      <c r="W20" s="2171"/>
      <c r="X20" s="2171"/>
      <c r="Y20" s="2174"/>
      <c r="Z20" s="2180"/>
      <c r="AA20" s="2171"/>
      <c r="AB20" s="2171"/>
      <c r="AC20" s="2174"/>
      <c r="AH20" s="2210"/>
      <c r="AI20" s="2180"/>
      <c r="AJ20" s="2171"/>
      <c r="AK20" s="2171"/>
      <c r="AL20" s="2171"/>
      <c r="AM20" s="2174"/>
      <c r="AN20" s="2180"/>
      <c r="AO20" s="2171"/>
      <c r="AP20" s="2171"/>
      <c r="AQ20" s="2171"/>
      <c r="AR20" s="2174"/>
      <c r="AS20" s="2180"/>
      <c r="AT20" s="2171"/>
      <c r="AU20" s="2171"/>
      <c r="AV20" s="2171"/>
      <c r="AW20" s="2174"/>
      <c r="AX20" s="2180"/>
      <c r="AY20" s="2171"/>
      <c r="AZ20" s="2171"/>
      <c r="BA20" s="2171"/>
      <c r="BB20" s="2174"/>
      <c r="BC20" s="2180"/>
      <c r="BD20" s="2171"/>
      <c r="BE20" s="2171"/>
      <c r="BF20" s="2171"/>
      <c r="BG20" s="2174"/>
      <c r="BH20" s="2194"/>
      <c r="BI20" s="2195"/>
      <c r="BJ20" s="2195"/>
      <c r="BK20" s="2195"/>
      <c r="BL20" s="2196"/>
    </row>
    <row r="21" spans="1:64" s="943" customFormat="1" ht="13.15" customHeight="1">
      <c r="A21" s="2203"/>
      <c r="B21" s="2204"/>
      <c r="C21" s="2204"/>
      <c r="D21" s="2204"/>
      <c r="E21" s="2205"/>
      <c r="F21" s="2180"/>
      <c r="G21" s="2171"/>
      <c r="H21" s="2171"/>
      <c r="I21" s="2174"/>
      <c r="J21" s="2180"/>
      <c r="K21" s="2171"/>
      <c r="L21" s="2171"/>
      <c r="M21" s="2174"/>
      <c r="N21" s="2180"/>
      <c r="O21" s="2171"/>
      <c r="P21" s="2171"/>
      <c r="Q21" s="2174"/>
      <c r="R21" s="2180"/>
      <c r="S21" s="2171"/>
      <c r="T21" s="2171"/>
      <c r="U21" s="2174"/>
      <c r="V21" s="2180"/>
      <c r="W21" s="2171"/>
      <c r="X21" s="2171"/>
      <c r="Y21" s="2174"/>
      <c r="Z21" s="2180"/>
      <c r="AA21" s="2171"/>
      <c r="AB21" s="2171"/>
      <c r="AC21" s="2174"/>
      <c r="AH21" s="2210"/>
      <c r="AI21" s="2180"/>
      <c r="AJ21" s="2171"/>
      <c r="AK21" s="2171"/>
      <c r="AL21" s="2171"/>
      <c r="AM21" s="2174"/>
      <c r="AN21" s="2180"/>
      <c r="AO21" s="2171"/>
      <c r="AP21" s="2171"/>
      <c r="AQ21" s="2171"/>
      <c r="AR21" s="2174"/>
      <c r="AS21" s="2180"/>
      <c r="AT21" s="2171"/>
      <c r="AU21" s="2171"/>
      <c r="AV21" s="2171"/>
      <c r="AW21" s="2174"/>
      <c r="AX21" s="2180"/>
      <c r="AY21" s="2171"/>
      <c r="AZ21" s="2171"/>
      <c r="BA21" s="2171"/>
      <c r="BB21" s="2174"/>
      <c r="BC21" s="2180"/>
      <c r="BD21" s="2171"/>
      <c r="BE21" s="2171"/>
      <c r="BF21" s="2171"/>
      <c r="BG21" s="2174"/>
      <c r="BH21" s="2194"/>
      <c r="BI21" s="2195"/>
      <c r="BJ21" s="2195"/>
      <c r="BK21" s="2195"/>
      <c r="BL21" s="2196"/>
    </row>
    <row r="22" spans="1:64" s="943" customFormat="1" ht="13.15" customHeight="1">
      <c r="A22" s="2206"/>
      <c r="B22" s="2207"/>
      <c r="C22" s="2207"/>
      <c r="D22" s="2207"/>
      <c r="E22" s="2208"/>
      <c r="F22" s="2181"/>
      <c r="G22" s="2172"/>
      <c r="H22" s="2172"/>
      <c r="I22" s="2175"/>
      <c r="J22" s="2181"/>
      <c r="K22" s="2172"/>
      <c r="L22" s="2172"/>
      <c r="M22" s="2175"/>
      <c r="N22" s="2181"/>
      <c r="O22" s="2172"/>
      <c r="P22" s="2172"/>
      <c r="Q22" s="2175"/>
      <c r="R22" s="2181"/>
      <c r="S22" s="2172"/>
      <c r="T22" s="2172"/>
      <c r="U22" s="2175"/>
      <c r="V22" s="2181"/>
      <c r="W22" s="2172"/>
      <c r="X22" s="2172"/>
      <c r="Y22" s="2175"/>
      <c r="Z22" s="2181"/>
      <c r="AA22" s="2172"/>
      <c r="AB22" s="2172"/>
      <c r="AC22" s="2175"/>
      <c r="AH22" s="2211"/>
      <c r="AI22" s="2181"/>
      <c r="AJ22" s="2172"/>
      <c r="AK22" s="2172"/>
      <c r="AL22" s="2172"/>
      <c r="AM22" s="2175"/>
      <c r="AN22" s="2181"/>
      <c r="AO22" s="2172"/>
      <c r="AP22" s="2172"/>
      <c r="AQ22" s="2172"/>
      <c r="AR22" s="2175"/>
      <c r="AS22" s="2181"/>
      <c r="AT22" s="2172"/>
      <c r="AU22" s="2172"/>
      <c r="AV22" s="2172"/>
      <c r="AW22" s="2175"/>
      <c r="AX22" s="2181"/>
      <c r="AY22" s="2172"/>
      <c r="AZ22" s="2172"/>
      <c r="BA22" s="2172"/>
      <c r="BB22" s="2175"/>
      <c r="BC22" s="2181"/>
      <c r="BD22" s="2172"/>
      <c r="BE22" s="2172"/>
      <c r="BF22" s="2172"/>
      <c r="BG22" s="2175"/>
      <c r="BH22" s="2197"/>
      <c r="BI22" s="2198"/>
      <c r="BJ22" s="2198"/>
      <c r="BK22" s="2198"/>
      <c r="BL22" s="2199"/>
    </row>
    <row r="23" spans="1:64" s="943" customFormat="1" ht="13.15" customHeight="1">
      <c r="A23" s="2212" t="s">
        <v>4001</v>
      </c>
      <c r="B23" s="2213"/>
      <c r="C23" s="2213"/>
      <c r="D23" s="2213"/>
      <c r="E23" s="2214"/>
      <c r="F23" s="2179"/>
      <c r="G23" s="2170"/>
      <c r="H23" s="2170"/>
      <c r="I23" s="2173"/>
      <c r="J23" s="2179"/>
      <c r="K23" s="2170"/>
      <c r="L23" s="2170"/>
      <c r="M23" s="2173"/>
      <c r="N23" s="2179"/>
      <c r="O23" s="2170"/>
      <c r="P23" s="2170"/>
      <c r="Q23" s="2173"/>
      <c r="R23" s="2179"/>
      <c r="S23" s="2170"/>
      <c r="T23" s="2170"/>
      <c r="U23" s="2173"/>
      <c r="V23" s="2179"/>
      <c r="W23" s="2170"/>
      <c r="X23" s="2170"/>
      <c r="Y23" s="2173"/>
      <c r="Z23" s="2179"/>
      <c r="AA23" s="2170"/>
      <c r="AB23" s="2170"/>
      <c r="AC23" s="2173"/>
      <c r="AH23" s="2209" t="s">
        <v>4001</v>
      </c>
      <c r="AI23" s="2179" t="s">
        <v>4002</v>
      </c>
      <c r="AJ23" s="2170"/>
      <c r="AK23" s="2170"/>
      <c r="AL23" s="2170"/>
      <c r="AM23" s="2173"/>
      <c r="AN23" s="2179" t="s">
        <v>4003</v>
      </c>
      <c r="AO23" s="2170"/>
      <c r="AP23" s="2170"/>
      <c r="AQ23" s="2170"/>
      <c r="AR23" s="2173"/>
      <c r="AS23" s="2179" t="s">
        <v>4004</v>
      </c>
      <c r="AT23" s="2170"/>
      <c r="AU23" s="2170"/>
      <c r="AV23" s="2170"/>
      <c r="AW23" s="2173"/>
      <c r="AX23" s="2179" t="s">
        <v>3988</v>
      </c>
      <c r="AY23" s="2170"/>
      <c r="AZ23" s="2170"/>
      <c r="BA23" s="2170"/>
      <c r="BB23" s="2173"/>
      <c r="BC23" s="2179" t="s">
        <v>4005</v>
      </c>
      <c r="BD23" s="2170"/>
      <c r="BE23" s="2170"/>
      <c r="BF23" s="2170"/>
      <c r="BG23" s="2173"/>
      <c r="BH23" s="2191" t="s">
        <v>3990</v>
      </c>
      <c r="BI23" s="2192"/>
      <c r="BJ23" s="2192"/>
      <c r="BK23" s="2192"/>
      <c r="BL23" s="2193"/>
    </row>
    <row r="24" spans="1:64" s="943" customFormat="1" ht="13.15" customHeight="1">
      <c r="A24" s="2215"/>
      <c r="B24" s="2216"/>
      <c r="C24" s="2216"/>
      <c r="D24" s="2216"/>
      <c r="E24" s="2217"/>
      <c r="F24" s="2180"/>
      <c r="G24" s="2171"/>
      <c r="H24" s="2171"/>
      <c r="I24" s="2174"/>
      <c r="J24" s="2180"/>
      <c r="K24" s="2171"/>
      <c r="L24" s="2171"/>
      <c r="M24" s="2174"/>
      <c r="N24" s="2180"/>
      <c r="O24" s="2171"/>
      <c r="P24" s="2171"/>
      <c r="Q24" s="2174"/>
      <c r="R24" s="2180"/>
      <c r="S24" s="2171"/>
      <c r="T24" s="2171"/>
      <c r="U24" s="2174"/>
      <c r="V24" s="2180"/>
      <c r="W24" s="2171"/>
      <c r="X24" s="2171"/>
      <c r="Y24" s="2174"/>
      <c r="Z24" s="2180"/>
      <c r="AA24" s="2171"/>
      <c r="AB24" s="2171"/>
      <c r="AC24" s="2174"/>
      <c r="AH24" s="2210"/>
      <c r="AI24" s="2180"/>
      <c r="AJ24" s="2171"/>
      <c r="AK24" s="2171"/>
      <c r="AL24" s="2171"/>
      <c r="AM24" s="2174"/>
      <c r="AN24" s="2180"/>
      <c r="AO24" s="2171"/>
      <c r="AP24" s="2171"/>
      <c r="AQ24" s="2171"/>
      <c r="AR24" s="2174"/>
      <c r="AS24" s="2180"/>
      <c r="AT24" s="2171"/>
      <c r="AU24" s="2171"/>
      <c r="AV24" s="2171"/>
      <c r="AW24" s="2174"/>
      <c r="AX24" s="2180"/>
      <c r="AY24" s="2171"/>
      <c r="AZ24" s="2171"/>
      <c r="BA24" s="2171"/>
      <c r="BB24" s="2174"/>
      <c r="BC24" s="2180"/>
      <c r="BD24" s="2171"/>
      <c r="BE24" s="2171"/>
      <c r="BF24" s="2171"/>
      <c r="BG24" s="2174"/>
      <c r="BH24" s="2194"/>
      <c r="BI24" s="2195"/>
      <c r="BJ24" s="2195"/>
      <c r="BK24" s="2195"/>
      <c r="BL24" s="2196"/>
    </row>
    <row r="25" spans="1:64" s="943" customFormat="1" ht="13.15" customHeight="1">
      <c r="A25" s="2215"/>
      <c r="B25" s="2216"/>
      <c r="C25" s="2216"/>
      <c r="D25" s="2216"/>
      <c r="E25" s="2217"/>
      <c r="F25" s="2180"/>
      <c r="G25" s="2171"/>
      <c r="H25" s="2171"/>
      <c r="I25" s="2174"/>
      <c r="J25" s="2180"/>
      <c r="K25" s="2171"/>
      <c r="L25" s="2171"/>
      <c r="M25" s="2174"/>
      <c r="N25" s="2180"/>
      <c r="O25" s="2171"/>
      <c r="P25" s="2171"/>
      <c r="Q25" s="2174"/>
      <c r="R25" s="2180"/>
      <c r="S25" s="2171"/>
      <c r="T25" s="2171"/>
      <c r="U25" s="2174"/>
      <c r="V25" s="2180"/>
      <c r="W25" s="2171"/>
      <c r="X25" s="2171"/>
      <c r="Y25" s="2174"/>
      <c r="Z25" s="2180"/>
      <c r="AA25" s="2171"/>
      <c r="AB25" s="2171"/>
      <c r="AC25" s="2174"/>
      <c r="AH25" s="2210"/>
      <c r="AI25" s="2180"/>
      <c r="AJ25" s="2171"/>
      <c r="AK25" s="2171"/>
      <c r="AL25" s="2171"/>
      <c r="AM25" s="2174"/>
      <c r="AN25" s="2180"/>
      <c r="AO25" s="2171"/>
      <c r="AP25" s="2171"/>
      <c r="AQ25" s="2171"/>
      <c r="AR25" s="2174"/>
      <c r="AS25" s="2180"/>
      <c r="AT25" s="2171"/>
      <c r="AU25" s="2171"/>
      <c r="AV25" s="2171"/>
      <c r="AW25" s="2174"/>
      <c r="AX25" s="2180"/>
      <c r="AY25" s="2171"/>
      <c r="AZ25" s="2171"/>
      <c r="BA25" s="2171"/>
      <c r="BB25" s="2174"/>
      <c r="BC25" s="2180"/>
      <c r="BD25" s="2171"/>
      <c r="BE25" s="2171"/>
      <c r="BF25" s="2171"/>
      <c r="BG25" s="2174"/>
      <c r="BH25" s="2194"/>
      <c r="BI25" s="2195"/>
      <c r="BJ25" s="2195"/>
      <c r="BK25" s="2195"/>
      <c r="BL25" s="2196"/>
    </row>
    <row r="26" spans="1:64" s="943" customFormat="1" ht="13.15" customHeight="1">
      <c r="A26" s="2215"/>
      <c r="B26" s="2216"/>
      <c r="C26" s="2216"/>
      <c r="D26" s="2216"/>
      <c r="E26" s="2217"/>
      <c r="F26" s="2180"/>
      <c r="G26" s="2171"/>
      <c r="H26" s="2171"/>
      <c r="I26" s="2174"/>
      <c r="J26" s="2180"/>
      <c r="K26" s="2171"/>
      <c r="L26" s="2171"/>
      <c r="M26" s="2174"/>
      <c r="N26" s="2180"/>
      <c r="O26" s="2171"/>
      <c r="P26" s="2171"/>
      <c r="Q26" s="2174"/>
      <c r="R26" s="2180"/>
      <c r="S26" s="2171"/>
      <c r="T26" s="2171"/>
      <c r="U26" s="2174"/>
      <c r="V26" s="2180"/>
      <c r="W26" s="2171"/>
      <c r="X26" s="2171"/>
      <c r="Y26" s="2174"/>
      <c r="Z26" s="2180"/>
      <c r="AA26" s="2171"/>
      <c r="AB26" s="2171"/>
      <c r="AC26" s="2174"/>
      <c r="AH26" s="2210"/>
      <c r="AI26" s="2180"/>
      <c r="AJ26" s="2171"/>
      <c r="AK26" s="2171"/>
      <c r="AL26" s="2171"/>
      <c r="AM26" s="2174"/>
      <c r="AN26" s="2180"/>
      <c r="AO26" s="2171"/>
      <c r="AP26" s="2171"/>
      <c r="AQ26" s="2171"/>
      <c r="AR26" s="2174"/>
      <c r="AS26" s="2180"/>
      <c r="AT26" s="2171"/>
      <c r="AU26" s="2171"/>
      <c r="AV26" s="2171"/>
      <c r="AW26" s="2174"/>
      <c r="AX26" s="2180"/>
      <c r="AY26" s="2171"/>
      <c r="AZ26" s="2171"/>
      <c r="BA26" s="2171"/>
      <c r="BB26" s="2174"/>
      <c r="BC26" s="2180"/>
      <c r="BD26" s="2171"/>
      <c r="BE26" s="2171"/>
      <c r="BF26" s="2171"/>
      <c r="BG26" s="2174"/>
      <c r="BH26" s="2194"/>
      <c r="BI26" s="2195"/>
      <c r="BJ26" s="2195"/>
      <c r="BK26" s="2195"/>
      <c r="BL26" s="2196"/>
    </row>
    <row r="27" spans="1:64" s="943" customFormat="1" ht="13.15" customHeight="1">
      <c r="A27" s="2218"/>
      <c r="B27" s="2219"/>
      <c r="C27" s="2219"/>
      <c r="D27" s="2219"/>
      <c r="E27" s="2220"/>
      <c r="F27" s="2181"/>
      <c r="G27" s="2172"/>
      <c r="H27" s="2172"/>
      <c r="I27" s="2175"/>
      <c r="J27" s="2181"/>
      <c r="K27" s="2172"/>
      <c r="L27" s="2172"/>
      <c r="M27" s="2175"/>
      <c r="N27" s="2181"/>
      <c r="O27" s="2172"/>
      <c r="P27" s="2172"/>
      <c r="Q27" s="2175"/>
      <c r="R27" s="2181"/>
      <c r="S27" s="2172"/>
      <c r="T27" s="2172"/>
      <c r="U27" s="2175"/>
      <c r="V27" s="2181"/>
      <c r="W27" s="2172"/>
      <c r="X27" s="2172"/>
      <c r="Y27" s="2175"/>
      <c r="Z27" s="2181"/>
      <c r="AA27" s="2172"/>
      <c r="AB27" s="2172"/>
      <c r="AC27" s="2175"/>
      <c r="AH27" s="2210"/>
      <c r="AI27" s="2181"/>
      <c r="AJ27" s="2172"/>
      <c r="AK27" s="2172"/>
      <c r="AL27" s="2172"/>
      <c r="AM27" s="2175"/>
      <c r="AN27" s="2181"/>
      <c r="AO27" s="2172"/>
      <c r="AP27" s="2172"/>
      <c r="AQ27" s="2172"/>
      <c r="AR27" s="2175"/>
      <c r="AS27" s="2181"/>
      <c r="AT27" s="2172"/>
      <c r="AU27" s="2172"/>
      <c r="AV27" s="2172"/>
      <c r="AW27" s="2175"/>
      <c r="AX27" s="2181"/>
      <c r="AY27" s="2172"/>
      <c r="AZ27" s="2172"/>
      <c r="BA27" s="2172"/>
      <c r="BB27" s="2175"/>
      <c r="BC27" s="2181"/>
      <c r="BD27" s="2172"/>
      <c r="BE27" s="2172"/>
      <c r="BF27" s="2172"/>
      <c r="BG27" s="2175"/>
      <c r="BH27" s="2197"/>
      <c r="BI27" s="2198"/>
      <c r="BJ27" s="2198"/>
      <c r="BK27" s="2198"/>
      <c r="BL27" s="2199"/>
    </row>
    <row r="28" spans="1:64" s="943" customFormat="1" ht="13.15" customHeight="1">
      <c r="A28" s="2212" t="s">
        <v>4006</v>
      </c>
      <c r="B28" s="2213"/>
      <c r="C28" s="2213"/>
      <c r="D28" s="2213"/>
      <c r="E28" s="2214"/>
      <c r="F28" s="2179"/>
      <c r="G28" s="2170"/>
      <c r="H28" s="2170"/>
      <c r="I28" s="2173"/>
      <c r="J28" s="2179"/>
      <c r="K28" s="2170"/>
      <c r="L28" s="2170"/>
      <c r="M28" s="2173"/>
      <c r="N28" s="2179"/>
      <c r="O28" s="2170"/>
      <c r="P28" s="2170"/>
      <c r="Q28" s="2173"/>
      <c r="R28" s="2179"/>
      <c r="S28" s="2170"/>
      <c r="T28" s="2170"/>
      <c r="U28" s="2173"/>
      <c r="V28" s="2179"/>
      <c r="W28" s="2170"/>
      <c r="X28" s="2170"/>
      <c r="Y28" s="2173"/>
      <c r="Z28" s="2179"/>
      <c r="AA28" s="2170"/>
      <c r="AB28" s="2170"/>
      <c r="AC28" s="2173"/>
      <c r="AH28" s="2209" t="s">
        <v>4006</v>
      </c>
      <c r="AI28" s="2179" t="s">
        <v>4007</v>
      </c>
      <c r="AJ28" s="2170"/>
      <c r="AK28" s="2170"/>
      <c r="AL28" s="2170"/>
      <c r="AM28" s="2173"/>
      <c r="AN28" s="2179" t="s">
        <v>4008</v>
      </c>
      <c r="AO28" s="2170"/>
      <c r="AP28" s="2170"/>
      <c r="AQ28" s="2170"/>
      <c r="AR28" s="2173"/>
      <c r="AS28" s="2179" t="s">
        <v>4009</v>
      </c>
      <c r="AT28" s="2170"/>
      <c r="AU28" s="2170"/>
      <c r="AV28" s="2170"/>
      <c r="AW28" s="2173"/>
      <c r="AX28" s="2179" t="s">
        <v>3988</v>
      </c>
      <c r="AY28" s="2170"/>
      <c r="AZ28" s="2170"/>
      <c r="BA28" s="2170"/>
      <c r="BB28" s="2173"/>
      <c r="BC28" s="2179" t="s">
        <v>4000</v>
      </c>
      <c r="BD28" s="2170"/>
      <c r="BE28" s="2170"/>
      <c r="BF28" s="2170"/>
      <c r="BG28" s="2173"/>
      <c r="BH28" s="2191" t="s">
        <v>3990</v>
      </c>
      <c r="BI28" s="2192"/>
      <c r="BJ28" s="2192"/>
      <c r="BK28" s="2192"/>
      <c r="BL28" s="2193"/>
    </row>
    <row r="29" spans="1:64" s="943" customFormat="1" ht="13.15" customHeight="1">
      <c r="A29" s="2215"/>
      <c r="B29" s="2216"/>
      <c r="C29" s="2216"/>
      <c r="D29" s="2216"/>
      <c r="E29" s="2217"/>
      <c r="F29" s="2180"/>
      <c r="G29" s="2171"/>
      <c r="H29" s="2171"/>
      <c r="I29" s="2174"/>
      <c r="J29" s="2180"/>
      <c r="K29" s="2171"/>
      <c r="L29" s="2171"/>
      <c r="M29" s="2174"/>
      <c r="N29" s="2180"/>
      <c r="O29" s="2171"/>
      <c r="P29" s="2171"/>
      <c r="Q29" s="2174"/>
      <c r="R29" s="2180"/>
      <c r="S29" s="2171"/>
      <c r="T29" s="2171"/>
      <c r="U29" s="2174"/>
      <c r="V29" s="2180"/>
      <c r="W29" s="2171"/>
      <c r="X29" s="2171"/>
      <c r="Y29" s="2174"/>
      <c r="Z29" s="2180"/>
      <c r="AA29" s="2171"/>
      <c r="AB29" s="2171"/>
      <c r="AC29" s="2174"/>
      <c r="AH29" s="2210"/>
      <c r="AI29" s="2180"/>
      <c r="AJ29" s="2171"/>
      <c r="AK29" s="2171"/>
      <c r="AL29" s="2171"/>
      <c r="AM29" s="2174"/>
      <c r="AN29" s="2180"/>
      <c r="AO29" s="2171"/>
      <c r="AP29" s="2171"/>
      <c r="AQ29" s="2171"/>
      <c r="AR29" s="2174"/>
      <c r="AS29" s="2180"/>
      <c r="AT29" s="2171"/>
      <c r="AU29" s="2171"/>
      <c r="AV29" s="2171"/>
      <c r="AW29" s="2174"/>
      <c r="AX29" s="2180"/>
      <c r="AY29" s="2171"/>
      <c r="AZ29" s="2171"/>
      <c r="BA29" s="2171"/>
      <c r="BB29" s="2174"/>
      <c r="BC29" s="2180"/>
      <c r="BD29" s="2171"/>
      <c r="BE29" s="2171"/>
      <c r="BF29" s="2171"/>
      <c r="BG29" s="2174"/>
      <c r="BH29" s="2194"/>
      <c r="BI29" s="2195"/>
      <c r="BJ29" s="2195"/>
      <c r="BK29" s="2195"/>
      <c r="BL29" s="2196"/>
    </row>
    <row r="30" spans="1:64" s="943" customFormat="1" ht="13.15" customHeight="1">
      <c r="A30" s="2215"/>
      <c r="B30" s="2216"/>
      <c r="C30" s="2216"/>
      <c r="D30" s="2216"/>
      <c r="E30" s="2217"/>
      <c r="F30" s="2180"/>
      <c r="G30" s="2171"/>
      <c r="H30" s="2171"/>
      <c r="I30" s="2174"/>
      <c r="J30" s="2180"/>
      <c r="K30" s="2171"/>
      <c r="L30" s="2171"/>
      <c r="M30" s="2174"/>
      <c r="N30" s="2180"/>
      <c r="O30" s="2171"/>
      <c r="P30" s="2171"/>
      <c r="Q30" s="2174"/>
      <c r="R30" s="2180"/>
      <c r="S30" s="2171"/>
      <c r="T30" s="2171"/>
      <c r="U30" s="2174"/>
      <c r="V30" s="2180"/>
      <c r="W30" s="2171"/>
      <c r="X30" s="2171"/>
      <c r="Y30" s="2174"/>
      <c r="Z30" s="2180"/>
      <c r="AA30" s="2171"/>
      <c r="AB30" s="2171"/>
      <c r="AC30" s="2174"/>
      <c r="AH30" s="2210"/>
      <c r="AI30" s="2180"/>
      <c r="AJ30" s="2171"/>
      <c r="AK30" s="2171"/>
      <c r="AL30" s="2171"/>
      <c r="AM30" s="2174"/>
      <c r="AN30" s="2180"/>
      <c r="AO30" s="2171"/>
      <c r="AP30" s="2171"/>
      <c r="AQ30" s="2171"/>
      <c r="AR30" s="2174"/>
      <c r="AS30" s="2180"/>
      <c r="AT30" s="2171"/>
      <c r="AU30" s="2171"/>
      <c r="AV30" s="2171"/>
      <c r="AW30" s="2174"/>
      <c r="AX30" s="2180"/>
      <c r="AY30" s="2171"/>
      <c r="AZ30" s="2171"/>
      <c r="BA30" s="2171"/>
      <c r="BB30" s="2174"/>
      <c r="BC30" s="2180"/>
      <c r="BD30" s="2171"/>
      <c r="BE30" s="2171"/>
      <c r="BF30" s="2171"/>
      <c r="BG30" s="2174"/>
      <c r="BH30" s="2194"/>
      <c r="BI30" s="2195"/>
      <c r="BJ30" s="2195"/>
      <c r="BK30" s="2195"/>
      <c r="BL30" s="2196"/>
    </row>
    <row r="31" spans="1:64" s="943" customFormat="1" ht="13.15" customHeight="1">
      <c r="A31" s="2215"/>
      <c r="B31" s="2216"/>
      <c r="C31" s="2216"/>
      <c r="D31" s="2216"/>
      <c r="E31" s="2217"/>
      <c r="F31" s="2180"/>
      <c r="G31" s="2171"/>
      <c r="H31" s="2171"/>
      <c r="I31" s="2174"/>
      <c r="J31" s="2180"/>
      <c r="K31" s="2171"/>
      <c r="L31" s="2171"/>
      <c r="M31" s="2174"/>
      <c r="N31" s="2180"/>
      <c r="O31" s="2171"/>
      <c r="P31" s="2171"/>
      <c r="Q31" s="2174"/>
      <c r="R31" s="2180"/>
      <c r="S31" s="2171"/>
      <c r="T31" s="2171"/>
      <c r="U31" s="2174"/>
      <c r="V31" s="2180"/>
      <c r="W31" s="2171"/>
      <c r="X31" s="2171"/>
      <c r="Y31" s="2174"/>
      <c r="Z31" s="2180"/>
      <c r="AA31" s="2171"/>
      <c r="AB31" s="2171"/>
      <c r="AC31" s="2174"/>
      <c r="AH31" s="2210"/>
      <c r="AI31" s="2180"/>
      <c r="AJ31" s="2171"/>
      <c r="AK31" s="2171"/>
      <c r="AL31" s="2171"/>
      <c r="AM31" s="2174"/>
      <c r="AN31" s="2180"/>
      <c r="AO31" s="2171"/>
      <c r="AP31" s="2171"/>
      <c r="AQ31" s="2171"/>
      <c r="AR31" s="2174"/>
      <c r="AS31" s="2180"/>
      <c r="AT31" s="2171"/>
      <c r="AU31" s="2171"/>
      <c r="AV31" s="2171"/>
      <c r="AW31" s="2174"/>
      <c r="AX31" s="2180"/>
      <c r="AY31" s="2171"/>
      <c r="AZ31" s="2171"/>
      <c r="BA31" s="2171"/>
      <c r="BB31" s="2174"/>
      <c r="BC31" s="2180"/>
      <c r="BD31" s="2171"/>
      <c r="BE31" s="2171"/>
      <c r="BF31" s="2171"/>
      <c r="BG31" s="2174"/>
      <c r="BH31" s="2194"/>
      <c r="BI31" s="2195"/>
      <c r="BJ31" s="2195"/>
      <c r="BK31" s="2195"/>
      <c r="BL31" s="2196"/>
    </row>
    <row r="32" spans="1:64" s="943" customFormat="1" ht="13.15" customHeight="1" thickBot="1">
      <c r="A32" s="2218"/>
      <c r="B32" s="2219"/>
      <c r="C32" s="2219"/>
      <c r="D32" s="2219"/>
      <c r="E32" s="2220"/>
      <c r="F32" s="2181"/>
      <c r="G32" s="2172"/>
      <c r="H32" s="2172"/>
      <c r="I32" s="2175"/>
      <c r="J32" s="2181"/>
      <c r="K32" s="2172"/>
      <c r="L32" s="2172"/>
      <c r="M32" s="2175"/>
      <c r="N32" s="2181"/>
      <c r="O32" s="2172"/>
      <c r="P32" s="2172"/>
      <c r="Q32" s="2175"/>
      <c r="R32" s="2181"/>
      <c r="S32" s="2172"/>
      <c r="T32" s="2172"/>
      <c r="U32" s="2175"/>
      <c r="V32" s="2181"/>
      <c r="W32" s="2172"/>
      <c r="X32" s="2172"/>
      <c r="Y32" s="2175"/>
      <c r="Z32" s="2181"/>
      <c r="AA32" s="2172"/>
      <c r="AB32" s="2172"/>
      <c r="AC32" s="2175"/>
      <c r="AD32" s="944"/>
      <c r="AE32" s="945"/>
      <c r="AF32" s="945"/>
      <c r="AG32" s="946"/>
      <c r="AH32" s="2211"/>
      <c r="AI32" s="2181"/>
      <c r="AJ32" s="2172"/>
      <c r="AK32" s="2172"/>
      <c r="AL32" s="2172"/>
      <c r="AM32" s="2175"/>
      <c r="AN32" s="2181"/>
      <c r="AO32" s="2172"/>
      <c r="AP32" s="2172"/>
      <c r="AQ32" s="2172"/>
      <c r="AR32" s="2175"/>
      <c r="AS32" s="2181"/>
      <c r="AT32" s="2172"/>
      <c r="AU32" s="2172"/>
      <c r="AV32" s="2172"/>
      <c r="AW32" s="2175"/>
      <c r="AX32" s="2181"/>
      <c r="AY32" s="2172"/>
      <c r="AZ32" s="2172"/>
      <c r="BA32" s="2172"/>
      <c r="BB32" s="2175"/>
      <c r="BC32" s="2181"/>
      <c r="BD32" s="2172"/>
      <c r="BE32" s="2172"/>
      <c r="BF32" s="2172"/>
      <c r="BG32" s="2175"/>
      <c r="BH32" s="2197"/>
      <c r="BI32" s="2198"/>
      <c r="BJ32" s="2198"/>
      <c r="BK32" s="2198"/>
      <c r="BL32" s="2199"/>
    </row>
    <row r="33" spans="1:64" s="943" customFormat="1" ht="13.15" customHeight="1">
      <c r="A33" s="2212" t="s">
        <v>4010</v>
      </c>
      <c r="B33" s="2213"/>
      <c r="C33" s="2213"/>
      <c r="D33" s="2213"/>
      <c r="E33" s="2214"/>
      <c r="F33" s="2179"/>
      <c r="G33" s="2170"/>
      <c r="H33" s="2170"/>
      <c r="I33" s="2173"/>
      <c r="J33" s="2179"/>
      <c r="K33" s="2170"/>
      <c r="L33" s="2170"/>
      <c r="M33" s="2173"/>
      <c r="N33" s="2179"/>
      <c r="O33" s="2170"/>
      <c r="P33" s="2170"/>
      <c r="Q33" s="2173"/>
      <c r="R33" s="2179"/>
      <c r="S33" s="2170"/>
      <c r="T33" s="2170"/>
      <c r="U33" s="2173"/>
      <c r="V33" s="2179"/>
      <c r="W33" s="2170"/>
      <c r="X33" s="2170"/>
      <c r="Y33" s="2173"/>
      <c r="Z33" s="2179"/>
      <c r="AA33" s="2170"/>
      <c r="AB33" s="2170"/>
      <c r="AC33" s="2173"/>
      <c r="AH33" s="2209" t="s">
        <v>4010</v>
      </c>
      <c r="AI33" s="2179" t="s">
        <v>4011</v>
      </c>
      <c r="AJ33" s="2170"/>
      <c r="AK33" s="2170"/>
      <c r="AL33" s="2170"/>
      <c r="AM33" s="2173"/>
      <c r="AN33" s="2179" t="s">
        <v>4012</v>
      </c>
      <c r="AO33" s="2170"/>
      <c r="AP33" s="2170"/>
      <c r="AQ33" s="2170"/>
      <c r="AR33" s="2173"/>
      <c r="AS33" s="2179" t="s">
        <v>4012</v>
      </c>
      <c r="AT33" s="2170"/>
      <c r="AU33" s="2170"/>
      <c r="AV33" s="2170"/>
      <c r="AW33" s="2173"/>
      <c r="AX33" s="2179" t="s">
        <v>4012</v>
      </c>
      <c r="AY33" s="2170"/>
      <c r="AZ33" s="2170"/>
      <c r="BA33" s="2170"/>
      <c r="BB33" s="2173"/>
      <c r="BC33" s="2179" t="s">
        <v>4012</v>
      </c>
      <c r="BD33" s="2170"/>
      <c r="BE33" s="2170"/>
      <c r="BF33" s="2170"/>
      <c r="BG33" s="2173"/>
      <c r="BH33" s="2191" t="s">
        <v>4011</v>
      </c>
      <c r="BI33" s="2192"/>
      <c r="BJ33" s="2192"/>
      <c r="BK33" s="2192"/>
      <c r="BL33" s="2193"/>
    </row>
    <row r="34" spans="1:64" s="943" customFormat="1" ht="13.15" customHeight="1">
      <c r="A34" s="2215"/>
      <c r="B34" s="2216"/>
      <c r="C34" s="2216"/>
      <c r="D34" s="2216"/>
      <c r="E34" s="2217"/>
      <c r="F34" s="2180"/>
      <c r="G34" s="2171"/>
      <c r="H34" s="2171"/>
      <c r="I34" s="2174"/>
      <c r="J34" s="2180"/>
      <c r="K34" s="2171"/>
      <c r="L34" s="2171"/>
      <c r="M34" s="2174"/>
      <c r="N34" s="2180"/>
      <c r="O34" s="2171"/>
      <c r="P34" s="2171"/>
      <c r="Q34" s="2174"/>
      <c r="R34" s="2180"/>
      <c r="S34" s="2171"/>
      <c r="T34" s="2171"/>
      <c r="U34" s="2174"/>
      <c r="V34" s="2180"/>
      <c r="W34" s="2171"/>
      <c r="X34" s="2171"/>
      <c r="Y34" s="2174"/>
      <c r="Z34" s="2180"/>
      <c r="AA34" s="2171"/>
      <c r="AB34" s="2171"/>
      <c r="AC34" s="2174"/>
      <c r="AH34" s="2210"/>
      <c r="AI34" s="2180"/>
      <c r="AJ34" s="2171"/>
      <c r="AK34" s="2171"/>
      <c r="AL34" s="2171"/>
      <c r="AM34" s="2174"/>
      <c r="AN34" s="2180"/>
      <c r="AO34" s="2171"/>
      <c r="AP34" s="2171"/>
      <c r="AQ34" s="2171"/>
      <c r="AR34" s="2174"/>
      <c r="AS34" s="2180"/>
      <c r="AT34" s="2171"/>
      <c r="AU34" s="2171"/>
      <c r="AV34" s="2171"/>
      <c r="AW34" s="2174"/>
      <c r="AX34" s="2180"/>
      <c r="AY34" s="2171"/>
      <c r="AZ34" s="2171"/>
      <c r="BA34" s="2171"/>
      <c r="BB34" s="2174"/>
      <c r="BC34" s="2180"/>
      <c r="BD34" s="2171"/>
      <c r="BE34" s="2171"/>
      <c r="BF34" s="2171"/>
      <c r="BG34" s="2174"/>
      <c r="BH34" s="2194"/>
      <c r="BI34" s="2195"/>
      <c r="BJ34" s="2195"/>
      <c r="BK34" s="2195"/>
      <c r="BL34" s="2196"/>
    </row>
    <row r="35" spans="1:64" s="943" customFormat="1" ht="13.15" customHeight="1">
      <c r="A35" s="2215"/>
      <c r="B35" s="2216"/>
      <c r="C35" s="2216"/>
      <c r="D35" s="2216"/>
      <c r="E35" s="2217"/>
      <c r="F35" s="2180"/>
      <c r="G35" s="2171"/>
      <c r="H35" s="2171"/>
      <c r="I35" s="2174"/>
      <c r="J35" s="2180"/>
      <c r="K35" s="2171"/>
      <c r="L35" s="2171"/>
      <c r="M35" s="2174"/>
      <c r="N35" s="2180"/>
      <c r="O35" s="2171"/>
      <c r="P35" s="2171"/>
      <c r="Q35" s="2174"/>
      <c r="R35" s="2180"/>
      <c r="S35" s="2171"/>
      <c r="T35" s="2171"/>
      <c r="U35" s="2174"/>
      <c r="V35" s="2180"/>
      <c r="W35" s="2171"/>
      <c r="X35" s="2171"/>
      <c r="Y35" s="2174"/>
      <c r="Z35" s="2180"/>
      <c r="AA35" s="2171"/>
      <c r="AB35" s="2171"/>
      <c r="AC35" s="2174"/>
      <c r="AH35" s="2210"/>
      <c r="AI35" s="2180"/>
      <c r="AJ35" s="2171"/>
      <c r="AK35" s="2171"/>
      <c r="AL35" s="2171"/>
      <c r="AM35" s="2174"/>
      <c r="AN35" s="2180"/>
      <c r="AO35" s="2171"/>
      <c r="AP35" s="2171"/>
      <c r="AQ35" s="2171"/>
      <c r="AR35" s="2174"/>
      <c r="AS35" s="2180"/>
      <c r="AT35" s="2171"/>
      <c r="AU35" s="2171"/>
      <c r="AV35" s="2171"/>
      <c r="AW35" s="2174"/>
      <c r="AX35" s="2180"/>
      <c r="AY35" s="2171"/>
      <c r="AZ35" s="2171"/>
      <c r="BA35" s="2171"/>
      <c r="BB35" s="2174"/>
      <c r="BC35" s="2180"/>
      <c r="BD35" s="2171"/>
      <c r="BE35" s="2171"/>
      <c r="BF35" s="2171"/>
      <c r="BG35" s="2174"/>
      <c r="BH35" s="2194"/>
      <c r="BI35" s="2195"/>
      <c r="BJ35" s="2195"/>
      <c r="BK35" s="2195"/>
      <c r="BL35" s="2196"/>
    </row>
    <row r="36" spans="1:64" s="943" customFormat="1" ht="13.15" customHeight="1">
      <c r="A36" s="2215"/>
      <c r="B36" s="2216"/>
      <c r="C36" s="2216"/>
      <c r="D36" s="2216"/>
      <c r="E36" s="2217"/>
      <c r="F36" s="2180"/>
      <c r="G36" s="2171"/>
      <c r="H36" s="2171"/>
      <c r="I36" s="2174"/>
      <c r="J36" s="2180"/>
      <c r="K36" s="2171"/>
      <c r="L36" s="2171"/>
      <c r="M36" s="2174"/>
      <c r="N36" s="2180"/>
      <c r="O36" s="2171"/>
      <c r="P36" s="2171"/>
      <c r="Q36" s="2174"/>
      <c r="R36" s="2180"/>
      <c r="S36" s="2171"/>
      <c r="T36" s="2171"/>
      <c r="U36" s="2174"/>
      <c r="V36" s="2180"/>
      <c r="W36" s="2171"/>
      <c r="X36" s="2171"/>
      <c r="Y36" s="2174"/>
      <c r="Z36" s="2180"/>
      <c r="AA36" s="2171"/>
      <c r="AB36" s="2171"/>
      <c r="AC36" s="2174"/>
      <c r="AH36" s="2210"/>
      <c r="AI36" s="2180"/>
      <c r="AJ36" s="2171"/>
      <c r="AK36" s="2171"/>
      <c r="AL36" s="2171"/>
      <c r="AM36" s="2174"/>
      <c r="AN36" s="2180"/>
      <c r="AO36" s="2171"/>
      <c r="AP36" s="2171"/>
      <c r="AQ36" s="2171"/>
      <c r="AR36" s="2174"/>
      <c r="AS36" s="2180"/>
      <c r="AT36" s="2171"/>
      <c r="AU36" s="2171"/>
      <c r="AV36" s="2171"/>
      <c r="AW36" s="2174"/>
      <c r="AX36" s="2180"/>
      <c r="AY36" s="2171"/>
      <c r="AZ36" s="2171"/>
      <c r="BA36" s="2171"/>
      <c r="BB36" s="2174"/>
      <c r="BC36" s="2180"/>
      <c r="BD36" s="2171"/>
      <c r="BE36" s="2171"/>
      <c r="BF36" s="2171"/>
      <c r="BG36" s="2174"/>
      <c r="BH36" s="2194"/>
      <c r="BI36" s="2195"/>
      <c r="BJ36" s="2195"/>
      <c r="BK36" s="2195"/>
      <c r="BL36" s="2196"/>
    </row>
    <row r="37" spans="1:64" s="943" customFormat="1" ht="13.15" customHeight="1">
      <c r="A37" s="2218"/>
      <c r="B37" s="2219"/>
      <c r="C37" s="2219"/>
      <c r="D37" s="2219"/>
      <c r="E37" s="2220"/>
      <c r="F37" s="2181"/>
      <c r="G37" s="2172"/>
      <c r="H37" s="2172"/>
      <c r="I37" s="2175"/>
      <c r="J37" s="2181"/>
      <c r="K37" s="2172"/>
      <c r="L37" s="2172"/>
      <c r="M37" s="2175"/>
      <c r="N37" s="2181"/>
      <c r="O37" s="2172"/>
      <c r="P37" s="2172"/>
      <c r="Q37" s="2175"/>
      <c r="R37" s="2181"/>
      <c r="S37" s="2172"/>
      <c r="T37" s="2172"/>
      <c r="U37" s="2175"/>
      <c r="V37" s="2181"/>
      <c r="W37" s="2172"/>
      <c r="X37" s="2172"/>
      <c r="Y37" s="2175"/>
      <c r="Z37" s="2181"/>
      <c r="AA37" s="2172"/>
      <c r="AB37" s="2172"/>
      <c r="AC37" s="2175"/>
      <c r="AH37" s="2211"/>
      <c r="AI37" s="2181"/>
      <c r="AJ37" s="2172"/>
      <c r="AK37" s="2172"/>
      <c r="AL37" s="2172"/>
      <c r="AM37" s="2175"/>
      <c r="AN37" s="2181"/>
      <c r="AO37" s="2172"/>
      <c r="AP37" s="2172"/>
      <c r="AQ37" s="2172"/>
      <c r="AR37" s="2175"/>
      <c r="AS37" s="2181"/>
      <c r="AT37" s="2172"/>
      <c r="AU37" s="2172"/>
      <c r="AV37" s="2172"/>
      <c r="AW37" s="2175"/>
      <c r="AX37" s="2181"/>
      <c r="AY37" s="2172"/>
      <c r="AZ37" s="2172"/>
      <c r="BA37" s="2172"/>
      <c r="BB37" s="2175"/>
      <c r="BC37" s="2181"/>
      <c r="BD37" s="2172"/>
      <c r="BE37" s="2172"/>
      <c r="BF37" s="2172"/>
      <c r="BG37" s="2175"/>
      <c r="BH37" s="2197"/>
      <c r="BI37" s="2198"/>
      <c r="BJ37" s="2198"/>
      <c r="BK37" s="2198"/>
      <c r="BL37" s="2199"/>
    </row>
    <row r="38" spans="1:64" s="943" customFormat="1" ht="13.15" customHeight="1">
      <c r="A38" s="2212" t="s">
        <v>4013</v>
      </c>
      <c r="B38" s="2213"/>
      <c r="C38" s="2213"/>
      <c r="D38" s="2213"/>
      <c r="E38" s="2214"/>
      <c r="F38" s="2179"/>
      <c r="G38" s="2170"/>
      <c r="H38" s="2170"/>
      <c r="I38" s="2173"/>
      <c r="J38" s="2179"/>
      <c r="K38" s="2170"/>
      <c r="L38" s="2170"/>
      <c r="M38" s="2173"/>
      <c r="N38" s="2179"/>
      <c r="O38" s="2170"/>
      <c r="P38" s="2170"/>
      <c r="Q38" s="2173"/>
      <c r="R38" s="2179"/>
      <c r="S38" s="2170"/>
      <c r="T38" s="2170"/>
      <c r="U38" s="2173"/>
      <c r="V38" s="2179"/>
      <c r="W38" s="2170"/>
      <c r="X38" s="2170"/>
      <c r="Y38" s="2173"/>
      <c r="Z38" s="2179"/>
      <c r="AA38" s="2170"/>
      <c r="AB38" s="2170"/>
      <c r="AC38" s="2173"/>
      <c r="AH38" s="2209" t="s">
        <v>4013</v>
      </c>
      <c r="AI38" s="2179" t="s">
        <v>4014</v>
      </c>
      <c r="AJ38" s="2170"/>
      <c r="AK38" s="2170"/>
      <c r="AL38" s="2170"/>
      <c r="AM38" s="2173"/>
      <c r="AN38" s="2179" t="s">
        <v>4015</v>
      </c>
      <c r="AO38" s="2170"/>
      <c r="AP38" s="2170"/>
      <c r="AQ38" s="2170"/>
      <c r="AR38" s="2173"/>
      <c r="AS38" s="2179" t="s">
        <v>4016</v>
      </c>
      <c r="AT38" s="2170"/>
      <c r="AU38" s="2170"/>
      <c r="AV38" s="2170"/>
      <c r="AW38" s="2173"/>
      <c r="AX38" s="2179" t="s">
        <v>3988</v>
      </c>
      <c r="AY38" s="2170"/>
      <c r="AZ38" s="2170"/>
      <c r="BA38" s="2170"/>
      <c r="BB38" s="2173"/>
      <c r="BC38" s="2179" t="s">
        <v>4017</v>
      </c>
      <c r="BD38" s="2170"/>
      <c r="BE38" s="2170"/>
      <c r="BF38" s="2170"/>
      <c r="BG38" s="2173"/>
      <c r="BH38" s="2191" t="s">
        <v>3990</v>
      </c>
      <c r="BI38" s="2192"/>
      <c r="BJ38" s="2192"/>
      <c r="BK38" s="2192"/>
      <c r="BL38" s="2193"/>
    </row>
    <row r="39" spans="1:64" s="943" customFormat="1" ht="13.15" customHeight="1">
      <c r="A39" s="2215"/>
      <c r="B39" s="2216"/>
      <c r="C39" s="2216"/>
      <c r="D39" s="2216"/>
      <c r="E39" s="2217"/>
      <c r="F39" s="2180"/>
      <c r="G39" s="2171"/>
      <c r="H39" s="2171"/>
      <c r="I39" s="2174"/>
      <c r="J39" s="2180"/>
      <c r="K39" s="2171"/>
      <c r="L39" s="2171"/>
      <c r="M39" s="2174"/>
      <c r="N39" s="2180"/>
      <c r="O39" s="2171"/>
      <c r="P39" s="2171"/>
      <c r="Q39" s="2174"/>
      <c r="R39" s="2180"/>
      <c r="S39" s="2171"/>
      <c r="T39" s="2171"/>
      <c r="U39" s="2174"/>
      <c r="V39" s="2180"/>
      <c r="W39" s="2171"/>
      <c r="X39" s="2171"/>
      <c r="Y39" s="2174"/>
      <c r="Z39" s="2180"/>
      <c r="AA39" s="2171"/>
      <c r="AB39" s="2171"/>
      <c r="AC39" s="2174"/>
      <c r="AH39" s="2210"/>
      <c r="AI39" s="2180"/>
      <c r="AJ39" s="2171"/>
      <c r="AK39" s="2171"/>
      <c r="AL39" s="2171"/>
      <c r="AM39" s="2174"/>
      <c r="AN39" s="2180"/>
      <c r="AO39" s="2171"/>
      <c r="AP39" s="2171"/>
      <c r="AQ39" s="2171"/>
      <c r="AR39" s="2174"/>
      <c r="AS39" s="2180"/>
      <c r="AT39" s="2171"/>
      <c r="AU39" s="2171"/>
      <c r="AV39" s="2171"/>
      <c r="AW39" s="2174"/>
      <c r="AX39" s="2180"/>
      <c r="AY39" s="2171"/>
      <c r="AZ39" s="2171"/>
      <c r="BA39" s="2171"/>
      <c r="BB39" s="2174"/>
      <c r="BC39" s="2180"/>
      <c r="BD39" s="2171"/>
      <c r="BE39" s="2171"/>
      <c r="BF39" s="2171"/>
      <c r="BG39" s="2174"/>
      <c r="BH39" s="2194"/>
      <c r="BI39" s="2195"/>
      <c r="BJ39" s="2195"/>
      <c r="BK39" s="2195"/>
      <c r="BL39" s="2196"/>
    </row>
    <row r="40" spans="1:64" s="943" customFormat="1" ht="13.15" customHeight="1">
      <c r="A40" s="2215"/>
      <c r="B40" s="2216"/>
      <c r="C40" s="2216"/>
      <c r="D40" s="2216"/>
      <c r="E40" s="2217"/>
      <c r="F40" s="2180"/>
      <c r="G40" s="2171"/>
      <c r="H40" s="2171"/>
      <c r="I40" s="2174"/>
      <c r="J40" s="2180"/>
      <c r="K40" s="2171"/>
      <c r="L40" s="2171"/>
      <c r="M40" s="2174"/>
      <c r="N40" s="2180"/>
      <c r="O40" s="2171"/>
      <c r="P40" s="2171"/>
      <c r="Q40" s="2174"/>
      <c r="R40" s="2180"/>
      <c r="S40" s="2171"/>
      <c r="T40" s="2171"/>
      <c r="U40" s="2174"/>
      <c r="V40" s="2180"/>
      <c r="W40" s="2171"/>
      <c r="X40" s="2171"/>
      <c r="Y40" s="2174"/>
      <c r="Z40" s="2180"/>
      <c r="AA40" s="2171"/>
      <c r="AB40" s="2171"/>
      <c r="AC40" s="2174"/>
      <c r="AH40" s="2210"/>
      <c r="AI40" s="2180"/>
      <c r="AJ40" s="2171"/>
      <c r="AK40" s="2171"/>
      <c r="AL40" s="2171"/>
      <c r="AM40" s="2174"/>
      <c r="AN40" s="2180"/>
      <c r="AO40" s="2171"/>
      <c r="AP40" s="2171"/>
      <c r="AQ40" s="2171"/>
      <c r="AR40" s="2174"/>
      <c r="AS40" s="2180"/>
      <c r="AT40" s="2171"/>
      <c r="AU40" s="2171"/>
      <c r="AV40" s="2171"/>
      <c r="AW40" s="2174"/>
      <c r="AX40" s="2180"/>
      <c r="AY40" s="2171"/>
      <c r="AZ40" s="2171"/>
      <c r="BA40" s="2171"/>
      <c r="BB40" s="2174"/>
      <c r="BC40" s="2180"/>
      <c r="BD40" s="2171"/>
      <c r="BE40" s="2171"/>
      <c r="BF40" s="2171"/>
      <c r="BG40" s="2174"/>
      <c r="BH40" s="2194"/>
      <c r="BI40" s="2195"/>
      <c r="BJ40" s="2195"/>
      <c r="BK40" s="2195"/>
      <c r="BL40" s="2196"/>
    </row>
    <row r="41" spans="1:64" s="943" customFormat="1" ht="13.15" customHeight="1">
      <c r="A41" s="2215"/>
      <c r="B41" s="2216"/>
      <c r="C41" s="2216"/>
      <c r="D41" s="2216"/>
      <c r="E41" s="2217"/>
      <c r="F41" s="2180"/>
      <c r="G41" s="2171"/>
      <c r="H41" s="2171"/>
      <c r="I41" s="2174"/>
      <c r="J41" s="2180"/>
      <c r="K41" s="2171"/>
      <c r="L41" s="2171"/>
      <c r="M41" s="2174"/>
      <c r="N41" s="2180"/>
      <c r="O41" s="2171"/>
      <c r="P41" s="2171"/>
      <c r="Q41" s="2174"/>
      <c r="R41" s="2180"/>
      <c r="S41" s="2171"/>
      <c r="T41" s="2171"/>
      <c r="U41" s="2174"/>
      <c r="V41" s="2180"/>
      <c r="W41" s="2171"/>
      <c r="X41" s="2171"/>
      <c r="Y41" s="2174"/>
      <c r="Z41" s="2180"/>
      <c r="AA41" s="2171"/>
      <c r="AB41" s="2171"/>
      <c r="AC41" s="2174"/>
      <c r="AH41" s="2210"/>
      <c r="AI41" s="2180"/>
      <c r="AJ41" s="2171"/>
      <c r="AK41" s="2171"/>
      <c r="AL41" s="2171"/>
      <c r="AM41" s="2174"/>
      <c r="AN41" s="2180"/>
      <c r="AO41" s="2171"/>
      <c r="AP41" s="2171"/>
      <c r="AQ41" s="2171"/>
      <c r="AR41" s="2174"/>
      <c r="AS41" s="2180"/>
      <c r="AT41" s="2171"/>
      <c r="AU41" s="2171"/>
      <c r="AV41" s="2171"/>
      <c r="AW41" s="2174"/>
      <c r="AX41" s="2180"/>
      <c r="AY41" s="2171"/>
      <c r="AZ41" s="2171"/>
      <c r="BA41" s="2171"/>
      <c r="BB41" s="2174"/>
      <c r="BC41" s="2180"/>
      <c r="BD41" s="2171"/>
      <c r="BE41" s="2171"/>
      <c r="BF41" s="2171"/>
      <c r="BG41" s="2174"/>
      <c r="BH41" s="2194"/>
      <c r="BI41" s="2195"/>
      <c r="BJ41" s="2195"/>
      <c r="BK41" s="2195"/>
      <c r="BL41" s="2196"/>
    </row>
    <row r="42" spans="1:64" s="943" customFormat="1" ht="13.15" customHeight="1">
      <c r="A42" s="2218"/>
      <c r="B42" s="2219"/>
      <c r="C42" s="2219"/>
      <c r="D42" s="2219"/>
      <c r="E42" s="2220"/>
      <c r="F42" s="2181"/>
      <c r="G42" s="2172"/>
      <c r="H42" s="2172"/>
      <c r="I42" s="2175"/>
      <c r="J42" s="2181"/>
      <c r="K42" s="2172"/>
      <c r="L42" s="2172"/>
      <c r="M42" s="2175"/>
      <c r="N42" s="2181"/>
      <c r="O42" s="2172"/>
      <c r="P42" s="2172"/>
      <c r="Q42" s="2175"/>
      <c r="R42" s="2181"/>
      <c r="S42" s="2172"/>
      <c r="T42" s="2172"/>
      <c r="U42" s="2175"/>
      <c r="V42" s="2181"/>
      <c r="W42" s="2172"/>
      <c r="X42" s="2172"/>
      <c r="Y42" s="2175"/>
      <c r="Z42" s="2181"/>
      <c r="AA42" s="2172"/>
      <c r="AB42" s="2172"/>
      <c r="AC42" s="2175"/>
      <c r="AH42" s="2210"/>
      <c r="AI42" s="2181"/>
      <c r="AJ42" s="2172"/>
      <c r="AK42" s="2172"/>
      <c r="AL42" s="2172"/>
      <c r="AM42" s="2175"/>
      <c r="AN42" s="2181"/>
      <c r="AO42" s="2172"/>
      <c r="AP42" s="2172"/>
      <c r="AQ42" s="2172"/>
      <c r="AR42" s="2175"/>
      <c r="AS42" s="2181"/>
      <c r="AT42" s="2172"/>
      <c r="AU42" s="2172"/>
      <c r="AV42" s="2172"/>
      <c r="AW42" s="2175"/>
      <c r="AX42" s="2181"/>
      <c r="AY42" s="2172"/>
      <c r="AZ42" s="2172"/>
      <c r="BA42" s="2172"/>
      <c r="BB42" s="2175"/>
      <c r="BC42" s="2181"/>
      <c r="BD42" s="2172"/>
      <c r="BE42" s="2172"/>
      <c r="BF42" s="2172"/>
      <c r="BG42" s="2175"/>
      <c r="BH42" s="2197"/>
      <c r="BI42" s="2198"/>
      <c r="BJ42" s="2198"/>
      <c r="BK42" s="2198"/>
      <c r="BL42" s="2199"/>
    </row>
    <row r="43" spans="1:64" s="943" customFormat="1" ht="13.15" customHeight="1">
      <c r="A43" s="2212" t="s">
        <v>4018</v>
      </c>
      <c r="B43" s="2213"/>
      <c r="C43" s="2213"/>
      <c r="D43" s="2213"/>
      <c r="E43" s="2214"/>
      <c r="F43" s="2179"/>
      <c r="G43" s="2170"/>
      <c r="H43" s="2170"/>
      <c r="I43" s="2173"/>
      <c r="J43" s="2179"/>
      <c r="K43" s="2170"/>
      <c r="L43" s="2170"/>
      <c r="M43" s="2173"/>
      <c r="N43" s="2179"/>
      <c r="O43" s="2170"/>
      <c r="P43" s="2170"/>
      <c r="Q43" s="2173"/>
      <c r="R43" s="2179"/>
      <c r="S43" s="2170"/>
      <c r="T43" s="2170"/>
      <c r="U43" s="2173"/>
      <c r="V43" s="2179"/>
      <c r="W43" s="2170"/>
      <c r="X43" s="2170"/>
      <c r="Y43" s="2173"/>
      <c r="Z43" s="2179"/>
      <c r="AA43" s="2170"/>
      <c r="AB43" s="2170"/>
      <c r="AC43" s="2173"/>
      <c r="AH43" s="2209" t="s">
        <v>4018</v>
      </c>
      <c r="AI43" s="2179" t="s">
        <v>4019</v>
      </c>
      <c r="AJ43" s="2170"/>
      <c r="AK43" s="2170"/>
      <c r="AL43" s="2170"/>
      <c r="AM43" s="2173"/>
      <c r="AN43" s="2179" t="s">
        <v>4020</v>
      </c>
      <c r="AO43" s="2170"/>
      <c r="AP43" s="2170"/>
      <c r="AQ43" s="2170"/>
      <c r="AR43" s="2173"/>
      <c r="AS43" s="2179" t="s">
        <v>4016</v>
      </c>
      <c r="AT43" s="2170"/>
      <c r="AU43" s="2170"/>
      <c r="AV43" s="2170"/>
      <c r="AW43" s="2173"/>
      <c r="AX43" s="2179" t="s">
        <v>3988</v>
      </c>
      <c r="AY43" s="2170"/>
      <c r="AZ43" s="2170"/>
      <c r="BA43" s="2170"/>
      <c r="BB43" s="2173"/>
      <c r="BC43" s="2179" t="s">
        <v>4021</v>
      </c>
      <c r="BD43" s="2170"/>
      <c r="BE43" s="2170"/>
      <c r="BF43" s="2170"/>
      <c r="BG43" s="2173"/>
      <c r="BH43" s="2191" t="s">
        <v>3990</v>
      </c>
      <c r="BI43" s="2192"/>
      <c r="BJ43" s="2192"/>
      <c r="BK43" s="2192"/>
      <c r="BL43" s="2193"/>
    </row>
    <row r="44" spans="1:64" s="943" customFormat="1" ht="13.15" customHeight="1">
      <c r="A44" s="2215"/>
      <c r="B44" s="2216"/>
      <c r="C44" s="2216"/>
      <c r="D44" s="2216"/>
      <c r="E44" s="2217"/>
      <c r="F44" s="2180"/>
      <c r="G44" s="2171"/>
      <c r="H44" s="2171"/>
      <c r="I44" s="2174"/>
      <c r="J44" s="2180"/>
      <c r="K44" s="2171"/>
      <c r="L44" s="2171"/>
      <c r="M44" s="2174"/>
      <c r="N44" s="2180"/>
      <c r="O44" s="2171"/>
      <c r="P44" s="2171"/>
      <c r="Q44" s="2174"/>
      <c r="R44" s="2180"/>
      <c r="S44" s="2171"/>
      <c r="T44" s="2171"/>
      <c r="U44" s="2174"/>
      <c r="V44" s="2180"/>
      <c r="W44" s="2171"/>
      <c r="X44" s="2171"/>
      <c r="Y44" s="2174"/>
      <c r="Z44" s="2180"/>
      <c r="AA44" s="2171"/>
      <c r="AB44" s="2171"/>
      <c r="AC44" s="2174"/>
      <c r="AH44" s="2210"/>
      <c r="AI44" s="2180"/>
      <c r="AJ44" s="2171"/>
      <c r="AK44" s="2171"/>
      <c r="AL44" s="2171"/>
      <c r="AM44" s="2174"/>
      <c r="AN44" s="2180"/>
      <c r="AO44" s="2171"/>
      <c r="AP44" s="2171"/>
      <c r="AQ44" s="2171"/>
      <c r="AR44" s="2174"/>
      <c r="AS44" s="2180"/>
      <c r="AT44" s="2171"/>
      <c r="AU44" s="2171"/>
      <c r="AV44" s="2171"/>
      <c r="AW44" s="2174"/>
      <c r="AX44" s="2180"/>
      <c r="AY44" s="2171"/>
      <c r="AZ44" s="2171"/>
      <c r="BA44" s="2171"/>
      <c r="BB44" s="2174"/>
      <c r="BC44" s="2180"/>
      <c r="BD44" s="2171"/>
      <c r="BE44" s="2171"/>
      <c r="BF44" s="2171"/>
      <c r="BG44" s="2174"/>
      <c r="BH44" s="2194"/>
      <c r="BI44" s="2195"/>
      <c r="BJ44" s="2195"/>
      <c r="BK44" s="2195"/>
      <c r="BL44" s="2196"/>
    </row>
    <row r="45" spans="1:64" s="943" customFormat="1" ht="13.15" customHeight="1">
      <c r="A45" s="2215"/>
      <c r="B45" s="2216"/>
      <c r="C45" s="2216"/>
      <c r="D45" s="2216"/>
      <c r="E45" s="2217"/>
      <c r="F45" s="2180"/>
      <c r="G45" s="2171"/>
      <c r="H45" s="2171"/>
      <c r="I45" s="2174"/>
      <c r="J45" s="2180"/>
      <c r="K45" s="2171"/>
      <c r="L45" s="2171"/>
      <c r="M45" s="2174"/>
      <c r="N45" s="2180"/>
      <c r="O45" s="2171"/>
      <c r="P45" s="2171"/>
      <c r="Q45" s="2174"/>
      <c r="R45" s="2180"/>
      <c r="S45" s="2171"/>
      <c r="T45" s="2171"/>
      <c r="U45" s="2174"/>
      <c r="V45" s="2180"/>
      <c r="W45" s="2171"/>
      <c r="X45" s="2171"/>
      <c r="Y45" s="2174"/>
      <c r="Z45" s="2180"/>
      <c r="AA45" s="2171"/>
      <c r="AB45" s="2171"/>
      <c r="AC45" s="2174"/>
      <c r="AH45" s="2210"/>
      <c r="AI45" s="2180"/>
      <c r="AJ45" s="2171"/>
      <c r="AK45" s="2171"/>
      <c r="AL45" s="2171"/>
      <c r="AM45" s="2174"/>
      <c r="AN45" s="2180"/>
      <c r="AO45" s="2171"/>
      <c r="AP45" s="2171"/>
      <c r="AQ45" s="2171"/>
      <c r="AR45" s="2174"/>
      <c r="AS45" s="2180"/>
      <c r="AT45" s="2171"/>
      <c r="AU45" s="2171"/>
      <c r="AV45" s="2171"/>
      <c r="AW45" s="2174"/>
      <c r="AX45" s="2180"/>
      <c r="AY45" s="2171"/>
      <c r="AZ45" s="2171"/>
      <c r="BA45" s="2171"/>
      <c r="BB45" s="2174"/>
      <c r="BC45" s="2180"/>
      <c r="BD45" s="2171"/>
      <c r="BE45" s="2171"/>
      <c r="BF45" s="2171"/>
      <c r="BG45" s="2174"/>
      <c r="BH45" s="2194"/>
      <c r="BI45" s="2195"/>
      <c r="BJ45" s="2195"/>
      <c r="BK45" s="2195"/>
      <c r="BL45" s="2196"/>
    </row>
    <row r="46" spans="1:64" s="943" customFormat="1" ht="13.15" customHeight="1">
      <c r="A46" s="2215"/>
      <c r="B46" s="2216"/>
      <c r="C46" s="2216"/>
      <c r="D46" s="2216"/>
      <c r="E46" s="2217"/>
      <c r="F46" s="2180"/>
      <c r="G46" s="2171"/>
      <c r="H46" s="2171"/>
      <c r="I46" s="2174"/>
      <c r="J46" s="2180"/>
      <c r="K46" s="2171"/>
      <c r="L46" s="2171"/>
      <c r="M46" s="2174"/>
      <c r="N46" s="2180"/>
      <c r="O46" s="2171"/>
      <c r="P46" s="2171"/>
      <c r="Q46" s="2174"/>
      <c r="R46" s="2180"/>
      <c r="S46" s="2171"/>
      <c r="T46" s="2171"/>
      <c r="U46" s="2174"/>
      <c r="V46" s="2180"/>
      <c r="W46" s="2171"/>
      <c r="X46" s="2171"/>
      <c r="Y46" s="2174"/>
      <c r="Z46" s="2180"/>
      <c r="AA46" s="2171"/>
      <c r="AB46" s="2171"/>
      <c r="AC46" s="2174"/>
      <c r="AH46" s="2210"/>
      <c r="AI46" s="2180"/>
      <c r="AJ46" s="2171"/>
      <c r="AK46" s="2171"/>
      <c r="AL46" s="2171"/>
      <c r="AM46" s="2174"/>
      <c r="AN46" s="2180"/>
      <c r="AO46" s="2171"/>
      <c r="AP46" s="2171"/>
      <c r="AQ46" s="2171"/>
      <c r="AR46" s="2174"/>
      <c r="AS46" s="2180"/>
      <c r="AT46" s="2171"/>
      <c r="AU46" s="2171"/>
      <c r="AV46" s="2171"/>
      <c r="AW46" s="2174"/>
      <c r="AX46" s="2180"/>
      <c r="AY46" s="2171"/>
      <c r="AZ46" s="2171"/>
      <c r="BA46" s="2171"/>
      <c r="BB46" s="2174"/>
      <c r="BC46" s="2180"/>
      <c r="BD46" s="2171"/>
      <c r="BE46" s="2171"/>
      <c r="BF46" s="2171"/>
      <c r="BG46" s="2174"/>
      <c r="BH46" s="2194"/>
      <c r="BI46" s="2195"/>
      <c r="BJ46" s="2195"/>
      <c r="BK46" s="2195"/>
      <c r="BL46" s="2196"/>
    </row>
    <row r="47" spans="1:64" s="943" customFormat="1" ht="13.15" customHeight="1">
      <c r="A47" s="2218"/>
      <c r="B47" s="2219"/>
      <c r="C47" s="2219"/>
      <c r="D47" s="2219"/>
      <c r="E47" s="2220"/>
      <c r="F47" s="2181"/>
      <c r="G47" s="2172"/>
      <c r="H47" s="2172"/>
      <c r="I47" s="2175"/>
      <c r="J47" s="2181"/>
      <c r="K47" s="2172"/>
      <c r="L47" s="2172"/>
      <c r="M47" s="2175"/>
      <c r="N47" s="2181"/>
      <c r="O47" s="2172"/>
      <c r="P47" s="2172"/>
      <c r="Q47" s="2175"/>
      <c r="R47" s="2181"/>
      <c r="S47" s="2172"/>
      <c r="T47" s="2172"/>
      <c r="U47" s="2175"/>
      <c r="V47" s="2181"/>
      <c r="W47" s="2172"/>
      <c r="X47" s="2172"/>
      <c r="Y47" s="2175"/>
      <c r="Z47" s="2181"/>
      <c r="AA47" s="2172"/>
      <c r="AB47" s="2172"/>
      <c r="AC47" s="2175"/>
      <c r="AH47" s="2210"/>
      <c r="AI47" s="2181"/>
      <c r="AJ47" s="2172"/>
      <c r="AK47" s="2172"/>
      <c r="AL47" s="2172"/>
      <c r="AM47" s="2175"/>
      <c r="AN47" s="2181"/>
      <c r="AO47" s="2172"/>
      <c r="AP47" s="2172"/>
      <c r="AQ47" s="2172"/>
      <c r="AR47" s="2175"/>
      <c r="AS47" s="2181"/>
      <c r="AT47" s="2172"/>
      <c r="AU47" s="2172"/>
      <c r="AV47" s="2172"/>
      <c r="AW47" s="2175"/>
      <c r="AX47" s="2181"/>
      <c r="AY47" s="2172"/>
      <c r="AZ47" s="2172"/>
      <c r="BA47" s="2172"/>
      <c r="BB47" s="2175"/>
      <c r="BC47" s="2181"/>
      <c r="BD47" s="2172"/>
      <c r="BE47" s="2172"/>
      <c r="BF47" s="2172"/>
      <c r="BG47" s="2175"/>
      <c r="BH47" s="2197"/>
      <c r="BI47" s="2198"/>
      <c r="BJ47" s="2198"/>
      <c r="BK47" s="2198"/>
      <c r="BL47" s="2199"/>
    </row>
    <row r="48" spans="1:64" s="943" customFormat="1" ht="13.15" customHeight="1">
      <c r="A48" s="2212" t="s">
        <v>4022</v>
      </c>
      <c r="B48" s="2213"/>
      <c r="C48" s="2213"/>
      <c r="D48" s="2213"/>
      <c r="E48" s="2214"/>
      <c r="F48" s="2179"/>
      <c r="G48" s="2170"/>
      <c r="H48" s="2170"/>
      <c r="I48" s="2173"/>
      <c r="J48" s="2179"/>
      <c r="K48" s="2170"/>
      <c r="L48" s="2170"/>
      <c r="M48" s="2173"/>
      <c r="N48" s="2179"/>
      <c r="O48" s="2170"/>
      <c r="P48" s="2170"/>
      <c r="Q48" s="2173"/>
      <c r="R48" s="2179"/>
      <c r="S48" s="2170"/>
      <c r="T48" s="2170"/>
      <c r="U48" s="2173"/>
      <c r="V48" s="2179"/>
      <c r="W48" s="2170"/>
      <c r="X48" s="2170"/>
      <c r="Y48" s="2173"/>
      <c r="Z48" s="2179"/>
      <c r="AA48" s="2170"/>
      <c r="AB48" s="2170"/>
      <c r="AC48" s="2173"/>
      <c r="AH48" s="2209" t="s">
        <v>4022</v>
      </c>
      <c r="AI48" s="2179" t="s">
        <v>4023</v>
      </c>
      <c r="AJ48" s="2170"/>
      <c r="AK48" s="2170"/>
      <c r="AL48" s="2170"/>
      <c r="AM48" s="2173"/>
      <c r="AN48" s="2179" t="s">
        <v>4024</v>
      </c>
      <c r="AO48" s="2170"/>
      <c r="AP48" s="2170"/>
      <c r="AQ48" s="2170"/>
      <c r="AR48" s="2173"/>
      <c r="AS48" s="2179" t="s">
        <v>4025</v>
      </c>
      <c r="AT48" s="2170"/>
      <c r="AU48" s="2170"/>
      <c r="AV48" s="2170"/>
      <c r="AW48" s="2173"/>
      <c r="AX48" s="2179" t="s">
        <v>3988</v>
      </c>
      <c r="AY48" s="2170"/>
      <c r="AZ48" s="2170"/>
      <c r="BA48" s="2170"/>
      <c r="BB48" s="2173"/>
      <c r="BC48" s="2179" t="s">
        <v>4021</v>
      </c>
      <c r="BD48" s="2170"/>
      <c r="BE48" s="2170"/>
      <c r="BF48" s="2170"/>
      <c r="BG48" s="2173"/>
      <c r="BH48" s="2191" t="s">
        <v>3990</v>
      </c>
      <c r="BI48" s="2192"/>
      <c r="BJ48" s="2192"/>
      <c r="BK48" s="2192"/>
      <c r="BL48" s="2193"/>
    </row>
    <row r="49" spans="1:64" s="943" customFormat="1" ht="13.15" customHeight="1">
      <c r="A49" s="2215"/>
      <c r="B49" s="2216"/>
      <c r="C49" s="2216"/>
      <c r="D49" s="2216"/>
      <c r="E49" s="2217"/>
      <c r="F49" s="2180"/>
      <c r="G49" s="2171"/>
      <c r="H49" s="2171"/>
      <c r="I49" s="2174"/>
      <c r="J49" s="2180"/>
      <c r="K49" s="2171"/>
      <c r="L49" s="2171"/>
      <c r="M49" s="2174"/>
      <c r="N49" s="2180"/>
      <c r="O49" s="2171"/>
      <c r="P49" s="2171"/>
      <c r="Q49" s="2174"/>
      <c r="R49" s="2180"/>
      <c r="S49" s="2171"/>
      <c r="T49" s="2171"/>
      <c r="U49" s="2174"/>
      <c r="V49" s="2180"/>
      <c r="W49" s="2171"/>
      <c r="X49" s="2171"/>
      <c r="Y49" s="2174"/>
      <c r="Z49" s="2180"/>
      <c r="AA49" s="2171"/>
      <c r="AB49" s="2171"/>
      <c r="AC49" s="2174"/>
      <c r="AH49" s="2210"/>
      <c r="AI49" s="2180"/>
      <c r="AJ49" s="2171"/>
      <c r="AK49" s="2171"/>
      <c r="AL49" s="2171"/>
      <c r="AM49" s="2174"/>
      <c r="AN49" s="2180"/>
      <c r="AO49" s="2171"/>
      <c r="AP49" s="2171"/>
      <c r="AQ49" s="2171"/>
      <c r="AR49" s="2174"/>
      <c r="AS49" s="2180"/>
      <c r="AT49" s="2171"/>
      <c r="AU49" s="2171"/>
      <c r="AV49" s="2171"/>
      <c r="AW49" s="2174"/>
      <c r="AX49" s="2180"/>
      <c r="AY49" s="2171"/>
      <c r="AZ49" s="2171"/>
      <c r="BA49" s="2171"/>
      <c r="BB49" s="2174"/>
      <c r="BC49" s="2180"/>
      <c r="BD49" s="2171"/>
      <c r="BE49" s="2171"/>
      <c r="BF49" s="2171"/>
      <c r="BG49" s="2174"/>
      <c r="BH49" s="2194"/>
      <c r="BI49" s="2195"/>
      <c r="BJ49" s="2195"/>
      <c r="BK49" s="2195"/>
      <c r="BL49" s="2196"/>
    </row>
    <row r="50" spans="1:64" s="943" customFormat="1" ht="13.15" customHeight="1">
      <c r="A50" s="2215"/>
      <c r="B50" s="2216"/>
      <c r="C50" s="2216"/>
      <c r="D50" s="2216"/>
      <c r="E50" s="2217"/>
      <c r="F50" s="2180"/>
      <c r="G50" s="2171"/>
      <c r="H50" s="2171"/>
      <c r="I50" s="2174"/>
      <c r="J50" s="2180"/>
      <c r="K50" s="2171"/>
      <c r="L50" s="2171"/>
      <c r="M50" s="2174"/>
      <c r="N50" s="2180"/>
      <c r="O50" s="2171"/>
      <c r="P50" s="2171"/>
      <c r="Q50" s="2174"/>
      <c r="R50" s="2180"/>
      <c r="S50" s="2171"/>
      <c r="T50" s="2171"/>
      <c r="U50" s="2174"/>
      <c r="V50" s="2180"/>
      <c r="W50" s="2171"/>
      <c r="X50" s="2171"/>
      <c r="Y50" s="2174"/>
      <c r="Z50" s="2180"/>
      <c r="AA50" s="2171"/>
      <c r="AB50" s="2171"/>
      <c r="AC50" s="2174"/>
      <c r="AH50" s="2210"/>
      <c r="AI50" s="2180"/>
      <c r="AJ50" s="2171"/>
      <c r="AK50" s="2171"/>
      <c r="AL50" s="2171"/>
      <c r="AM50" s="2174"/>
      <c r="AN50" s="2180"/>
      <c r="AO50" s="2171"/>
      <c r="AP50" s="2171"/>
      <c r="AQ50" s="2171"/>
      <c r="AR50" s="2174"/>
      <c r="AS50" s="2180"/>
      <c r="AT50" s="2171"/>
      <c r="AU50" s="2171"/>
      <c r="AV50" s="2171"/>
      <c r="AW50" s="2174"/>
      <c r="AX50" s="2180"/>
      <c r="AY50" s="2171"/>
      <c r="AZ50" s="2171"/>
      <c r="BA50" s="2171"/>
      <c r="BB50" s="2174"/>
      <c r="BC50" s="2180"/>
      <c r="BD50" s="2171"/>
      <c r="BE50" s="2171"/>
      <c r="BF50" s="2171"/>
      <c r="BG50" s="2174"/>
      <c r="BH50" s="2194"/>
      <c r="BI50" s="2195"/>
      <c r="BJ50" s="2195"/>
      <c r="BK50" s="2195"/>
      <c r="BL50" s="2196"/>
    </row>
    <row r="51" spans="1:64" s="943" customFormat="1" ht="13.15" customHeight="1">
      <c r="A51" s="2215"/>
      <c r="B51" s="2216"/>
      <c r="C51" s="2216"/>
      <c r="D51" s="2216"/>
      <c r="E51" s="2217"/>
      <c r="F51" s="2180"/>
      <c r="G51" s="2171"/>
      <c r="H51" s="2171"/>
      <c r="I51" s="2174"/>
      <c r="J51" s="2180"/>
      <c r="K51" s="2171"/>
      <c r="L51" s="2171"/>
      <c r="M51" s="2174"/>
      <c r="N51" s="2180"/>
      <c r="O51" s="2171"/>
      <c r="P51" s="2171"/>
      <c r="Q51" s="2174"/>
      <c r="R51" s="2180"/>
      <c r="S51" s="2171"/>
      <c r="T51" s="2171"/>
      <c r="U51" s="2174"/>
      <c r="V51" s="2180"/>
      <c r="W51" s="2171"/>
      <c r="X51" s="2171"/>
      <c r="Y51" s="2174"/>
      <c r="Z51" s="2180"/>
      <c r="AA51" s="2171"/>
      <c r="AB51" s="2171"/>
      <c r="AC51" s="2174"/>
      <c r="AH51" s="2210"/>
      <c r="AI51" s="2180"/>
      <c r="AJ51" s="2171"/>
      <c r="AK51" s="2171"/>
      <c r="AL51" s="2171"/>
      <c r="AM51" s="2174"/>
      <c r="AN51" s="2180"/>
      <c r="AO51" s="2171"/>
      <c r="AP51" s="2171"/>
      <c r="AQ51" s="2171"/>
      <c r="AR51" s="2174"/>
      <c r="AS51" s="2180"/>
      <c r="AT51" s="2171"/>
      <c r="AU51" s="2171"/>
      <c r="AV51" s="2171"/>
      <c r="AW51" s="2174"/>
      <c r="AX51" s="2180"/>
      <c r="AY51" s="2171"/>
      <c r="AZ51" s="2171"/>
      <c r="BA51" s="2171"/>
      <c r="BB51" s="2174"/>
      <c r="BC51" s="2180"/>
      <c r="BD51" s="2171"/>
      <c r="BE51" s="2171"/>
      <c r="BF51" s="2171"/>
      <c r="BG51" s="2174"/>
      <c r="BH51" s="2194"/>
      <c r="BI51" s="2195"/>
      <c r="BJ51" s="2195"/>
      <c r="BK51" s="2195"/>
      <c r="BL51" s="2196"/>
    </row>
    <row r="52" spans="1:64" s="943" customFormat="1" ht="13.15" customHeight="1">
      <c r="A52" s="2218"/>
      <c r="B52" s="2219"/>
      <c r="C52" s="2219"/>
      <c r="D52" s="2219"/>
      <c r="E52" s="2220"/>
      <c r="F52" s="2181"/>
      <c r="G52" s="2172"/>
      <c r="H52" s="2172"/>
      <c r="I52" s="2175"/>
      <c r="J52" s="2181"/>
      <c r="K52" s="2172"/>
      <c r="L52" s="2172"/>
      <c r="M52" s="2175"/>
      <c r="N52" s="2181"/>
      <c r="O52" s="2172"/>
      <c r="P52" s="2172"/>
      <c r="Q52" s="2175"/>
      <c r="R52" s="2181"/>
      <c r="S52" s="2172"/>
      <c r="T52" s="2172"/>
      <c r="U52" s="2175"/>
      <c r="V52" s="2181"/>
      <c r="W52" s="2172"/>
      <c r="X52" s="2172"/>
      <c r="Y52" s="2175"/>
      <c r="Z52" s="2181"/>
      <c r="AA52" s="2172"/>
      <c r="AB52" s="2172"/>
      <c r="AC52" s="2175"/>
      <c r="AH52" s="2210"/>
      <c r="AI52" s="2181"/>
      <c r="AJ52" s="2172"/>
      <c r="AK52" s="2172"/>
      <c r="AL52" s="2172"/>
      <c r="AM52" s="2175"/>
      <c r="AN52" s="2181"/>
      <c r="AO52" s="2172"/>
      <c r="AP52" s="2172"/>
      <c r="AQ52" s="2172"/>
      <c r="AR52" s="2175"/>
      <c r="AS52" s="2181"/>
      <c r="AT52" s="2172"/>
      <c r="AU52" s="2172"/>
      <c r="AV52" s="2172"/>
      <c r="AW52" s="2175"/>
      <c r="AX52" s="2181"/>
      <c r="AY52" s="2172"/>
      <c r="AZ52" s="2172"/>
      <c r="BA52" s="2172"/>
      <c r="BB52" s="2175"/>
      <c r="BC52" s="2181"/>
      <c r="BD52" s="2172"/>
      <c r="BE52" s="2172"/>
      <c r="BF52" s="2172"/>
      <c r="BG52" s="2175"/>
      <c r="BH52" s="2197"/>
      <c r="BI52" s="2198"/>
      <c r="BJ52" s="2198"/>
      <c r="BK52" s="2198"/>
      <c r="BL52" s="2199"/>
    </row>
    <row r="53" spans="1:64" s="943" customFormat="1" ht="13.15" customHeight="1">
      <c r="A53" s="2200" t="s">
        <v>4026</v>
      </c>
      <c r="B53" s="2201"/>
      <c r="C53" s="2201"/>
      <c r="D53" s="2201"/>
      <c r="E53" s="2202"/>
      <c r="F53" s="2179"/>
      <c r="G53" s="2170"/>
      <c r="H53" s="2170"/>
      <c r="I53" s="2173"/>
      <c r="J53" s="2179"/>
      <c r="K53" s="2170"/>
      <c r="L53" s="2170"/>
      <c r="M53" s="2173"/>
      <c r="N53" s="2179"/>
      <c r="O53" s="2170"/>
      <c r="P53" s="2170"/>
      <c r="Q53" s="2173"/>
      <c r="R53" s="2179"/>
      <c r="S53" s="2170"/>
      <c r="T53" s="2170"/>
      <c r="U53" s="2173"/>
      <c r="V53" s="2179"/>
      <c r="W53" s="2170"/>
      <c r="X53" s="2170"/>
      <c r="Y53" s="2173"/>
      <c r="Z53" s="2179"/>
      <c r="AA53" s="2170"/>
      <c r="AB53" s="2170"/>
      <c r="AC53" s="2173"/>
      <c r="AH53" s="2209" t="s">
        <v>4026</v>
      </c>
      <c r="AI53" s="2179" t="s">
        <v>4027</v>
      </c>
      <c r="AJ53" s="2170"/>
      <c r="AK53" s="2170"/>
      <c r="AL53" s="2170"/>
      <c r="AM53" s="2173"/>
      <c r="AN53" s="2179" t="s">
        <v>4028</v>
      </c>
      <c r="AO53" s="2170"/>
      <c r="AP53" s="2170"/>
      <c r="AQ53" s="2170"/>
      <c r="AR53" s="2173"/>
      <c r="AS53" s="2179" t="s">
        <v>4029</v>
      </c>
      <c r="AT53" s="2170"/>
      <c r="AU53" s="2170"/>
      <c r="AV53" s="2170"/>
      <c r="AW53" s="2173"/>
      <c r="AX53" s="2179" t="s">
        <v>3988</v>
      </c>
      <c r="AY53" s="2170"/>
      <c r="AZ53" s="2170"/>
      <c r="BA53" s="2170"/>
      <c r="BB53" s="2173"/>
      <c r="BC53" s="2179" t="s">
        <v>4030</v>
      </c>
      <c r="BD53" s="2170"/>
      <c r="BE53" s="2170"/>
      <c r="BF53" s="2170"/>
      <c r="BG53" s="2173"/>
      <c r="BH53" s="2191" t="s">
        <v>3990</v>
      </c>
      <c r="BI53" s="2192"/>
      <c r="BJ53" s="2192"/>
      <c r="BK53" s="2192"/>
      <c r="BL53" s="2193"/>
    </row>
    <row r="54" spans="1:64" s="943" customFormat="1" ht="13.15" customHeight="1">
      <c r="A54" s="2203"/>
      <c r="B54" s="2204"/>
      <c r="C54" s="2204"/>
      <c r="D54" s="2204"/>
      <c r="E54" s="2205"/>
      <c r="F54" s="2180"/>
      <c r="G54" s="2171"/>
      <c r="H54" s="2171"/>
      <c r="I54" s="2174"/>
      <c r="J54" s="2180"/>
      <c r="K54" s="2171"/>
      <c r="L54" s="2171"/>
      <c r="M54" s="2174"/>
      <c r="N54" s="2180"/>
      <c r="O54" s="2171"/>
      <c r="P54" s="2171"/>
      <c r="Q54" s="2174"/>
      <c r="R54" s="2180"/>
      <c r="S54" s="2171"/>
      <c r="T54" s="2171"/>
      <c r="U54" s="2174"/>
      <c r="V54" s="2180"/>
      <c r="W54" s="2171"/>
      <c r="X54" s="2171"/>
      <c r="Y54" s="2174"/>
      <c r="Z54" s="2180"/>
      <c r="AA54" s="2171"/>
      <c r="AB54" s="2171"/>
      <c r="AC54" s="2174"/>
      <c r="AH54" s="2210"/>
      <c r="AI54" s="2180"/>
      <c r="AJ54" s="2171"/>
      <c r="AK54" s="2171"/>
      <c r="AL54" s="2171"/>
      <c r="AM54" s="2174"/>
      <c r="AN54" s="2180"/>
      <c r="AO54" s="2171"/>
      <c r="AP54" s="2171"/>
      <c r="AQ54" s="2171"/>
      <c r="AR54" s="2174"/>
      <c r="AS54" s="2180"/>
      <c r="AT54" s="2171"/>
      <c r="AU54" s="2171"/>
      <c r="AV54" s="2171"/>
      <c r="AW54" s="2174"/>
      <c r="AX54" s="2180"/>
      <c r="AY54" s="2171"/>
      <c r="AZ54" s="2171"/>
      <c r="BA54" s="2171"/>
      <c r="BB54" s="2174"/>
      <c r="BC54" s="2180"/>
      <c r="BD54" s="2171"/>
      <c r="BE54" s="2171"/>
      <c r="BF54" s="2171"/>
      <c r="BG54" s="2174"/>
      <c r="BH54" s="2194"/>
      <c r="BI54" s="2195"/>
      <c r="BJ54" s="2195"/>
      <c r="BK54" s="2195"/>
      <c r="BL54" s="2196"/>
    </row>
    <row r="55" spans="1:64" s="943" customFormat="1" ht="13.15" customHeight="1">
      <c r="A55" s="2203"/>
      <c r="B55" s="2204"/>
      <c r="C55" s="2204"/>
      <c r="D55" s="2204"/>
      <c r="E55" s="2205"/>
      <c r="F55" s="2180"/>
      <c r="G55" s="2171"/>
      <c r="H55" s="2171"/>
      <c r="I55" s="2174"/>
      <c r="J55" s="2180"/>
      <c r="K55" s="2171"/>
      <c r="L55" s="2171"/>
      <c r="M55" s="2174"/>
      <c r="N55" s="2180"/>
      <c r="O55" s="2171"/>
      <c r="P55" s="2171"/>
      <c r="Q55" s="2174"/>
      <c r="R55" s="2180"/>
      <c r="S55" s="2171"/>
      <c r="T55" s="2171"/>
      <c r="U55" s="2174"/>
      <c r="V55" s="2180"/>
      <c r="W55" s="2171"/>
      <c r="X55" s="2171"/>
      <c r="Y55" s="2174"/>
      <c r="Z55" s="2180"/>
      <c r="AA55" s="2171"/>
      <c r="AB55" s="2171"/>
      <c r="AC55" s="2174"/>
      <c r="AH55" s="2210"/>
      <c r="AI55" s="2180"/>
      <c r="AJ55" s="2171"/>
      <c r="AK55" s="2171"/>
      <c r="AL55" s="2171"/>
      <c r="AM55" s="2174"/>
      <c r="AN55" s="2180"/>
      <c r="AO55" s="2171"/>
      <c r="AP55" s="2171"/>
      <c r="AQ55" s="2171"/>
      <c r="AR55" s="2174"/>
      <c r="AS55" s="2180"/>
      <c r="AT55" s="2171"/>
      <c r="AU55" s="2171"/>
      <c r="AV55" s="2171"/>
      <c r="AW55" s="2174"/>
      <c r="AX55" s="2180"/>
      <c r="AY55" s="2171"/>
      <c r="AZ55" s="2171"/>
      <c r="BA55" s="2171"/>
      <c r="BB55" s="2174"/>
      <c r="BC55" s="2180"/>
      <c r="BD55" s="2171"/>
      <c r="BE55" s="2171"/>
      <c r="BF55" s="2171"/>
      <c r="BG55" s="2174"/>
      <c r="BH55" s="2194"/>
      <c r="BI55" s="2195"/>
      <c r="BJ55" s="2195"/>
      <c r="BK55" s="2195"/>
      <c r="BL55" s="2196"/>
    </row>
    <row r="56" spans="1:64" s="943" customFormat="1" ht="13.15" customHeight="1">
      <c r="A56" s="2203"/>
      <c r="B56" s="2204"/>
      <c r="C56" s="2204"/>
      <c r="D56" s="2204"/>
      <c r="E56" s="2205"/>
      <c r="F56" s="2180"/>
      <c r="G56" s="2171"/>
      <c r="H56" s="2171"/>
      <c r="I56" s="2174"/>
      <c r="J56" s="2180"/>
      <c r="K56" s="2171"/>
      <c r="L56" s="2171"/>
      <c r="M56" s="2174"/>
      <c r="N56" s="2180"/>
      <c r="O56" s="2171"/>
      <c r="P56" s="2171"/>
      <c r="Q56" s="2174"/>
      <c r="R56" s="2180"/>
      <c r="S56" s="2171"/>
      <c r="T56" s="2171"/>
      <c r="U56" s="2174"/>
      <c r="V56" s="2180"/>
      <c r="W56" s="2171"/>
      <c r="X56" s="2171"/>
      <c r="Y56" s="2174"/>
      <c r="Z56" s="2180"/>
      <c r="AA56" s="2171"/>
      <c r="AB56" s="2171"/>
      <c r="AC56" s="2174"/>
      <c r="AH56" s="2210"/>
      <c r="AI56" s="2180"/>
      <c r="AJ56" s="2171"/>
      <c r="AK56" s="2171"/>
      <c r="AL56" s="2171"/>
      <c r="AM56" s="2174"/>
      <c r="AN56" s="2180"/>
      <c r="AO56" s="2171"/>
      <c r="AP56" s="2171"/>
      <c r="AQ56" s="2171"/>
      <c r="AR56" s="2174"/>
      <c r="AS56" s="2180"/>
      <c r="AT56" s="2171"/>
      <c r="AU56" s="2171"/>
      <c r="AV56" s="2171"/>
      <c r="AW56" s="2174"/>
      <c r="AX56" s="2180"/>
      <c r="AY56" s="2171"/>
      <c r="AZ56" s="2171"/>
      <c r="BA56" s="2171"/>
      <c r="BB56" s="2174"/>
      <c r="BC56" s="2180"/>
      <c r="BD56" s="2171"/>
      <c r="BE56" s="2171"/>
      <c r="BF56" s="2171"/>
      <c r="BG56" s="2174"/>
      <c r="BH56" s="2194"/>
      <c r="BI56" s="2195"/>
      <c r="BJ56" s="2195"/>
      <c r="BK56" s="2195"/>
      <c r="BL56" s="2196"/>
    </row>
    <row r="57" spans="1:64" s="943" customFormat="1" ht="13.15" customHeight="1">
      <c r="A57" s="2206"/>
      <c r="B57" s="2207"/>
      <c r="C57" s="2207"/>
      <c r="D57" s="2207"/>
      <c r="E57" s="2208"/>
      <c r="F57" s="2180"/>
      <c r="G57" s="2171"/>
      <c r="H57" s="2171"/>
      <c r="I57" s="2174"/>
      <c r="J57" s="2180"/>
      <c r="K57" s="2171"/>
      <c r="L57" s="2171"/>
      <c r="M57" s="2174"/>
      <c r="N57" s="2180"/>
      <c r="O57" s="2171"/>
      <c r="P57" s="2171"/>
      <c r="Q57" s="2174"/>
      <c r="R57" s="2180"/>
      <c r="S57" s="2171"/>
      <c r="T57" s="2171"/>
      <c r="U57" s="2174"/>
      <c r="V57" s="2180"/>
      <c r="W57" s="2171"/>
      <c r="X57" s="2171"/>
      <c r="Y57" s="2174"/>
      <c r="Z57" s="2180"/>
      <c r="AA57" s="2171"/>
      <c r="AB57" s="2171"/>
      <c r="AC57" s="2174"/>
      <c r="AH57" s="2211"/>
      <c r="AI57" s="2181"/>
      <c r="AJ57" s="2172"/>
      <c r="AK57" s="2172"/>
      <c r="AL57" s="2172"/>
      <c r="AM57" s="2175"/>
      <c r="AN57" s="2181"/>
      <c r="AO57" s="2172"/>
      <c r="AP57" s="2172"/>
      <c r="AQ57" s="2172"/>
      <c r="AR57" s="2175"/>
      <c r="AS57" s="2181"/>
      <c r="AT57" s="2172"/>
      <c r="AU57" s="2172"/>
      <c r="AV57" s="2172"/>
      <c r="AW57" s="2175"/>
      <c r="AX57" s="2181"/>
      <c r="AY57" s="2172"/>
      <c r="AZ57" s="2172"/>
      <c r="BA57" s="2172"/>
      <c r="BB57" s="2175"/>
      <c r="BC57" s="2181"/>
      <c r="BD57" s="2172"/>
      <c r="BE57" s="2172"/>
      <c r="BF57" s="2172"/>
      <c r="BG57" s="2175"/>
      <c r="BH57" s="2197"/>
      <c r="BI57" s="2198"/>
      <c r="BJ57" s="2198"/>
      <c r="BK57" s="2198"/>
      <c r="BL57" s="2199"/>
    </row>
    <row r="58" spans="1:64" s="943" customFormat="1" ht="13.15" customHeight="1">
      <c r="A58" s="2182" t="s">
        <v>4031</v>
      </c>
      <c r="B58" s="2183"/>
      <c r="C58" s="2183"/>
      <c r="D58" s="2183"/>
      <c r="E58" s="2184"/>
      <c r="F58" s="2179"/>
      <c r="G58" s="2170"/>
      <c r="H58" s="2170"/>
      <c r="I58" s="2170"/>
      <c r="J58" s="2170"/>
      <c r="K58" s="2170"/>
      <c r="L58" s="2170"/>
      <c r="M58" s="2170"/>
      <c r="N58" s="2170"/>
      <c r="O58" s="2170"/>
      <c r="P58" s="2170"/>
      <c r="Q58" s="2170"/>
      <c r="R58" s="2170"/>
      <c r="S58" s="2170"/>
      <c r="T58" s="2170"/>
      <c r="U58" s="2170"/>
      <c r="V58" s="2170"/>
      <c r="W58" s="2170"/>
      <c r="X58" s="2170"/>
      <c r="Y58" s="2170"/>
      <c r="Z58" s="2170"/>
      <c r="AA58" s="2170"/>
      <c r="AB58" s="2170"/>
      <c r="AC58" s="2173"/>
      <c r="AH58" s="2176" t="s">
        <v>4031</v>
      </c>
      <c r="AI58" s="2179"/>
      <c r="AJ58" s="2170"/>
      <c r="AK58" s="2170"/>
      <c r="AL58" s="2170"/>
      <c r="AM58" s="2170"/>
      <c r="AN58" s="2170"/>
      <c r="AO58" s="2170"/>
      <c r="AP58" s="2170"/>
      <c r="AQ58" s="2170"/>
      <c r="AR58" s="2170"/>
      <c r="AS58" s="2170"/>
      <c r="AT58" s="2170"/>
      <c r="AU58" s="2170"/>
      <c r="AV58" s="2170"/>
      <c r="AW58" s="2170"/>
      <c r="AX58" s="2170"/>
      <c r="AY58" s="2170"/>
      <c r="AZ58" s="2170"/>
      <c r="BA58" s="2170"/>
      <c r="BB58" s="2170"/>
      <c r="BC58" s="2170"/>
      <c r="BD58" s="2170"/>
      <c r="BE58" s="2170"/>
      <c r="BF58" s="2170"/>
      <c r="BG58" s="2170"/>
      <c r="BH58" s="2170"/>
      <c r="BI58" s="2170"/>
      <c r="BJ58" s="2170"/>
      <c r="BK58" s="2170"/>
      <c r="BL58" s="2173"/>
    </row>
    <row r="59" spans="1:64" s="943" customFormat="1" ht="13.15" customHeight="1">
      <c r="A59" s="2185"/>
      <c r="B59" s="2186"/>
      <c r="C59" s="2186"/>
      <c r="D59" s="2186"/>
      <c r="E59" s="2187"/>
      <c r="F59" s="2180"/>
      <c r="G59" s="2171"/>
      <c r="H59" s="2171"/>
      <c r="I59" s="2171"/>
      <c r="J59" s="2171"/>
      <c r="K59" s="2171"/>
      <c r="L59" s="2171"/>
      <c r="M59" s="2171"/>
      <c r="N59" s="2171"/>
      <c r="O59" s="2171"/>
      <c r="P59" s="2171"/>
      <c r="Q59" s="2171"/>
      <c r="R59" s="2171"/>
      <c r="S59" s="2171"/>
      <c r="T59" s="2171"/>
      <c r="U59" s="2171"/>
      <c r="V59" s="2171"/>
      <c r="W59" s="2171"/>
      <c r="X59" s="2171"/>
      <c r="Y59" s="2171"/>
      <c r="Z59" s="2171"/>
      <c r="AA59" s="2171"/>
      <c r="AB59" s="2171"/>
      <c r="AC59" s="2174"/>
      <c r="AH59" s="2177"/>
      <c r="AI59" s="2180"/>
      <c r="AJ59" s="2171"/>
      <c r="AK59" s="2171"/>
      <c r="AL59" s="2171"/>
      <c r="AM59" s="2171"/>
      <c r="AN59" s="2171"/>
      <c r="AO59" s="2171"/>
      <c r="AP59" s="2171"/>
      <c r="AQ59" s="2171"/>
      <c r="AR59" s="2171"/>
      <c r="AS59" s="2171"/>
      <c r="AT59" s="2171"/>
      <c r="AU59" s="2171"/>
      <c r="AV59" s="2171"/>
      <c r="AW59" s="2171"/>
      <c r="AX59" s="2171"/>
      <c r="AY59" s="2171"/>
      <c r="AZ59" s="2171"/>
      <c r="BA59" s="2171"/>
      <c r="BB59" s="2171"/>
      <c r="BC59" s="2171"/>
      <c r="BD59" s="2171"/>
      <c r="BE59" s="2171"/>
      <c r="BF59" s="2171"/>
      <c r="BG59" s="2171"/>
      <c r="BH59" s="2171"/>
      <c r="BI59" s="2171"/>
      <c r="BJ59" s="2171"/>
      <c r="BK59" s="2171"/>
      <c r="BL59" s="2174"/>
    </row>
    <row r="60" spans="1:64" s="943" customFormat="1" ht="13.15" customHeight="1">
      <c r="A60" s="2188"/>
      <c r="B60" s="2189"/>
      <c r="C60" s="2189"/>
      <c r="D60" s="2189"/>
      <c r="E60" s="2190"/>
      <c r="F60" s="2181"/>
      <c r="G60" s="2172"/>
      <c r="H60" s="2172"/>
      <c r="I60" s="2172"/>
      <c r="J60" s="2172"/>
      <c r="K60" s="2172"/>
      <c r="L60" s="2172"/>
      <c r="M60" s="2172"/>
      <c r="N60" s="2172"/>
      <c r="O60" s="2172"/>
      <c r="P60" s="2172"/>
      <c r="Q60" s="2172"/>
      <c r="R60" s="2172"/>
      <c r="S60" s="2172"/>
      <c r="T60" s="2172"/>
      <c r="U60" s="2172"/>
      <c r="V60" s="2172"/>
      <c r="W60" s="2172"/>
      <c r="X60" s="2172"/>
      <c r="Y60" s="2172"/>
      <c r="Z60" s="2172"/>
      <c r="AA60" s="2172"/>
      <c r="AB60" s="2172"/>
      <c r="AC60" s="2175"/>
      <c r="AH60" s="2178"/>
      <c r="AI60" s="2181"/>
      <c r="AJ60" s="2172"/>
      <c r="AK60" s="2172"/>
      <c r="AL60" s="2172"/>
      <c r="AM60" s="2172"/>
      <c r="AN60" s="2172"/>
      <c r="AO60" s="2172"/>
      <c r="AP60" s="2172"/>
      <c r="AQ60" s="2172"/>
      <c r="AR60" s="2172"/>
      <c r="AS60" s="2172"/>
      <c r="AT60" s="2172"/>
      <c r="AU60" s="2172"/>
      <c r="AV60" s="2172"/>
      <c r="AW60" s="2172"/>
      <c r="AX60" s="2172"/>
      <c r="AY60" s="2172"/>
      <c r="AZ60" s="2172"/>
      <c r="BA60" s="2172"/>
      <c r="BB60" s="2172"/>
      <c r="BC60" s="2172"/>
      <c r="BD60" s="2172"/>
      <c r="BE60" s="2172"/>
      <c r="BF60" s="2172"/>
      <c r="BG60" s="2172"/>
      <c r="BH60" s="2172"/>
      <c r="BI60" s="2172"/>
      <c r="BJ60" s="2172"/>
      <c r="BK60" s="2172"/>
      <c r="BL60" s="2175"/>
    </row>
  </sheetData>
  <mergeCells count="170">
    <mergeCell ref="BH3:BL7"/>
    <mergeCell ref="A1:AC1"/>
    <mergeCell ref="AH1:AM2"/>
    <mergeCell ref="A3:E7"/>
    <mergeCell ref="F3:I7"/>
    <mergeCell ref="J3:M7"/>
    <mergeCell ref="N3:Q7"/>
    <mergeCell ref="R3:U7"/>
    <mergeCell ref="V3:Y7"/>
    <mergeCell ref="Z3:AC7"/>
    <mergeCell ref="AH3:AH7"/>
    <mergeCell ref="J8:M12"/>
    <mergeCell ref="N8:Q12"/>
    <mergeCell ref="R8:U12"/>
    <mergeCell ref="V8:Y12"/>
    <mergeCell ref="AI3:AM7"/>
    <mergeCell ref="AN3:AR7"/>
    <mergeCell ref="AS3:AW7"/>
    <mergeCell ref="AX3:BB7"/>
    <mergeCell ref="BC3:BG7"/>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J28:M32"/>
    <mergeCell ref="N28:Q32"/>
    <mergeCell ref="R28:U32"/>
    <mergeCell ref="V28:Y32"/>
    <mergeCell ref="AI23:AM27"/>
    <mergeCell ref="AN23:AR27"/>
    <mergeCell ref="AS23:AW27"/>
    <mergeCell ref="AX23:BB27"/>
    <mergeCell ref="BC23:BG27"/>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J48:M52"/>
    <mergeCell ref="N48:Q52"/>
    <mergeCell ref="R48:U52"/>
    <mergeCell ref="V48:Y52"/>
    <mergeCell ref="AI43:AM47"/>
    <mergeCell ref="AN43:AR47"/>
    <mergeCell ref="AS43:AW47"/>
    <mergeCell ref="AX43:BB47"/>
    <mergeCell ref="BC43:BG47"/>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682" customWidth="1"/>
    <col min="2" max="2" width="3" style="947" customWidth="1"/>
    <col min="3" max="3" width="135.75" style="948" customWidth="1"/>
    <col min="4" max="256" width="9" style="682"/>
    <col min="257" max="257" width="2.5" style="682" customWidth="1"/>
    <col min="258" max="258" width="3" style="682" customWidth="1"/>
    <col min="259" max="259" width="135.75" style="682" customWidth="1"/>
    <col min="260" max="512" width="9" style="682"/>
    <col min="513" max="513" width="2.5" style="682" customWidth="1"/>
    <col min="514" max="514" width="3" style="682" customWidth="1"/>
    <col min="515" max="515" width="135.75" style="682" customWidth="1"/>
    <col min="516" max="768" width="9" style="682"/>
    <col min="769" max="769" width="2.5" style="682" customWidth="1"/>
    <col min="770" max="770" width="3" style="682" customWidth="1"/>
    <col min="771" max="771" width="135.75" style="682" customWidth="1"/>
    <col min="772" max="1024" width="9" style="682"/>
    <col min="1025" max="1025" width="2.5" style="682" customWidth="1"/>
    <col min="1026" max="1026" width="3" style="682" customWidth="1"/>
    <col min="1027" max="1027" width="135.75" style="682" customWidth="1"/>
    <col min="1028" max="1280" width="9" style="682"/>
    <col min="1281" max="1281" width="2.5" style="682" customWidth="1"/>
    <col min="1282" max="1282" width="3" style="682" customWidth="1"/>
    <col min="1283" max="1283" width="135.75" style="682" customWidth="1"/>
    <col min="1284" max="1536" width="9" style="682"/>
    <col min="1537" max="1537" width="2.5" style="682" customWidth="1"/>
    <col min="1538" max="1538" width="3" style="682" customWidth="1"/>
    <col min="1539" max="1539" width="135.75" style="682" customWidth="1"/>
    <col min="1540" max="1792" width="9" style="682"/>
    <col min="1793" max="1793" width="2.5" style="682" customWidth="1"/>
    <col min="1794" max="1794" width="3" style="682" customWidth="1"/>
    <col min="1795" max="1795" width="135.75" style="682" customWidth="1"/>
    <col min="1796" max="2048" width="9" style="682"/>
    <col min="2049" max="2049" width="2.5" style="682" customWidth="1"/>
    <col min="2050" max="2050" width="3" style="682" customWidth="1"/>
    <col min="2051" max="2051" width="135.75" style="682" customWidth="1"/>
    <col min="2052" max="2304" width="9" style="682"/>
    <col min="2305" max="2305" width="2.5" style="682" customWidth="1"/>
    <col min="2306" max="2306" width="3" style="682" customWidth="1"/>
    <col min="2307" max="2307" width="135.75" style="682" customWidth="1"/>
    <col min="2308" max="2560" width="9" style="682"/>
    <col min="2561" max="2561" width="2.5" style="682" customWidth="1"/>
    <col min="2562" max="2562" width="3" style="682" customWidth="1"/>
    <col min="2563" max="2563" width="135.75" style="682" customWidth="1"/>
    <col min="2564" max="2816" width="9" style="682"/>
    <col min="2817" max="2817" width="2.5" style="682" customWidth="1"/>
    <col min="2818" max="2818" width="3" style="682" customWidth="1"/>
    <col min="2819" max="2819" width="135.75" style="682" customWidth="1"/>
    <col min="2820" max="3072" width="9" style="682"/>
    <col min="3073" max="3073" width="2.5" style="682" customWidth="1"/>
    <col min="3074" max="3074" width="3" style="682" customWidth="1"/>
    <col min="3075" max="3075" width="135.75" style="682" customWidth="1"/>
    <col min="3076" max="3328" width="9" style="682"/>
    <col min="3329" max="3329" width="2.5" style="682" customWidth="1"/>
    <col min="3330" max="3330" width="3" style="682" customWidth="1"/>
    <col min="3331" max="3331" width="135.75" style="682" customWidth="1"/>
    <col min="3332" max="3584" width="9" style="682"/>
    <col min="3585" max="3585" width="2.5" style="682" customWidth="1"/>
    <col min="3586" max="3586" width="3" style="682" customWidth="1"/>
    <col min="3587" max="3587" width="135.75" style="682" customWidth="1"/>
    <col min="3588" max="3840" width="9" style="682"/>
    <col min="3841" max="3841" width="2.5" style="682" customWidth="1"/>
    <col min="3842" max="3842" width="3" style="682" customWidth="1"/>
    <col min="3843" max="3843" width="135.75" style="682" customWidth="1"/>
    <col min="3844" max="4096" width="9" style="682"/>
    <col min="4097" max="4097" width="2.5" style="682" customWidth="1"/>
    <col min="4098" max="4098" width="3" style="682" customWidth="1"/>
    <col min="4099" max="4099" width="135.75" style="682" customWidth="1"/>
    <col min="4100" max="4352" width="9" style="682"/>
    <col min="4353" max="4353" width="2.5" style="682" customWidth="1"/>
    <col min="4354" max="4354" width="3" style="682" customWidth="1"/>
    <col min="4355" max="4355" width="135.75" style="682" customWidth="1"/>
    <col min="4356" max="4608" width="9" style="682"/>
    <col min="4609" max="4609" width="2.5" style="682" customWidth="1"/>
    <col min="4610" max="4610" width="3" style="682" customWidth="1"/>
    <col min="4611" max="4611" width="135.75" style="682" customWidth="1"/>
    <col min="4612" max="4864" width="9" style="682"/>
    <col min="4865" max="4865" width="2.5" style="682" customWidth="1"/>
    <col min="4866" max="4866" width="3" style="682" customWidth="1"/>
    <col min="4867" max="4867" width="135.75" style="682" customWidth="1"/>
    <col min="4868" max="5120" width="9" style="682"/>
    <col min="5121" max="5121" width="2.5" style="682" customWidth="1"/>
    <col min="5122" max="5122" width="3" style="682" customWidth="1"/>
    <col min="5123" max="5123" width="135.75" style="682" customWidth="1"/>
    <col min="5124" max="5376" width="9" style="682"/>
    <col min="5377" max="5377" width="2.5" style="682" customWidth="1"/>
    <col min="5378" max="5378" width="3" style="682" customWidth="1"/>
    <col min="5379" max="5379" width="135.75" style="682" customWidth="1"/>
    <col min="5380" max="5632" width="9" style="682"/>
    <col min="5633" max="5633" width="2.5" style="682" customWidth="1"/>
    <col min="5634" max="5634" width="3" style="682" customWidth="1"/>
    <col min="5635" max="5635" width="135.75" style="682" customWidth="1"/>
    <col min="5636" max="5888" width="9" style="682"/>
    <col min="5889" max="5889" width="2.5" style="682" customWidth="1"/>
    <col min="5890" max="5890" width="3" style="682" customWidth="1"/>
    <col min="5891" max="5891" width="135.75" style="682" customWidth="1"/>
    <col min="5892" max="6144" width="9" style="682"/>
    <col min="6145" max="6145" width="2.5" style="682" customWidth="1"/>
    <col min="6146" max="6146" width="3" style="682" customWidth="1"/>
    <col min="6147" max="6147" width="135.75" style="682" customWidth="1"/>
    <col min="6148" max="6400" width="9" style="682"/>
    <col min="6401" max="6401" width="2.5" style="682" customWidth="1"/>
    <col min="6402" max="6402" width="3" style="682" customWidth="1"/>
    <col min="6403" max="6403" width="135.75" style="682" customWidth="1"/>
    <col min="6404" max="6656" width="9" style="682"/>
    <col min="6657" max="6657" width="2.5" style="682" customWidth="1"/>
    <col min="6658" max="6658" width="3" style="682" customWidth="1"/>
    <col min="6659" max="6659" width="135.75" style="682" customWidth="1"/>
    <col min="6660" max="6912" width="9" style="682"/>
    <col min="6913" max="6913" width="2.5" style="682" customWidth="1"/>
    <col min="6914" max="6914" width="3" style="682" customWidth="1"/>
    <col min="6915" max="6915" width="135.75" style="682" customWidth="1"/>
    <col min="6916" max="7168" width="9" style="682"/>
    <col min="7169" max="7169" width="2.5" style="682" customWidth="1"/>
    <col min="7170" max="7170" width="3" style="682" customWidth="1"/>
    <col min="7171" max="7171" width="135.75" style="682" customWidth="1"/>
    <col min="7172" max="7424" width="9" style="682"/>
    <col min="7425" max="7425" width="2.5" style="682" customWidth="1"/>
    <col min="7426" max="7426" width="3" style="682" customWidth="1"/>
    <col min="7427" max="7427" width="135.75" style="682" customWidth="1"/>
    <col min="7428" max="7680" width="9" style="682"/>
    <col min="7681" max="7681" width="2.5" style="682" customWidth="1"/>
    <col min="7682" max="7682" width="3" style="682" customWidth="1"/>
    <col min="7683" max="7683" width="135.75" style="682" customWidth="1"/>
    <col min="7684" max="7936" width="9" style="682"/>
    <col min="7937" max="7937" width="2.5" style="682" customWidth="1"/>
    <col min="7938" max="7938" width="3" style="682" customWidth="1"/>
    <col min="7939" max="7939" width="135.75" style="682" customWidth="1"/>
    <col min="7940" max="8192" width="9" style="682"/>
    <col min="8193" max="8193" width="2.5" style="682" customWidth="1"/>
    <col min="8194" max="8194" width="3" style="682" customWidth="1"/>
    <col min="8195" max="8195" width="135.75" style="682" customWidth="1"/>
    <col min="8196" max="8448" width="9" style="682"/>
    <col min="8449" max="8449" width="2.5" style="682" customWidth="1"/>
    <col min="8450" max="8450" width="3" style="682" customWidth="1"/>
    <col min="8451" max="8451" width="135.75" style="682" customWidth="1"/>
    <col min="8452" max="8704" width="9" style="682"/>
    <col min="8705" max="8705" width="2.5" style="682" customWidth="1"/>
    <col min="8706" max="8706" width="3" style="682" customWidth="1"/>
    <col min="8707" max="8707" width="135.75" style="682" customWidth="1"/>
    <col min="8708" max="8960" width="9" style="682"/>
    <col min="8961" max="8961" width="2.5" style="682" customWidth="1"/>
    <col min="8962" max="8962" width="3" style="682" customWidth="1"/>
    <col min="8963" max="8963" width="135.75" style="682" customWidth="1"/>
    <col min="8964" max="9216" width="9" style="682"/>
    <col min="9217" max="9217" width="2.5" style="682" customWidth="1"/>
    <col min="9218" max="9218" width="3" style="682" customWidth="1"/>
    <col min="9219" max="9219" width="135.75" style="682" customWidth="1"/>
    <col min="9220" max="9472" width="9" style="682"/>
    <col min="9473" max="9473" width="2.5" style="682" customWidth="1"/>
    <col min="9474" max="9474" width="3" style="682" customWidth="1"/>
    <col min="9475" max="9475" width="135.75" style="682" customWidth="1"/>
    <col min="9476" max="9728" width="9" style="682"/>
    <col min="9729" max="9729" width="2.5" style="682" customWidth="1"/>
    <col min="9730" max="9730" width="3" style="682" customWidth="1"/>
    <col min="9731" max="9731" width="135.75" style="682" customWidth="1"/>
    <col min="9732" max="9984" width="9" style="682"/>
    <col min="9985" max="9985" width="2.5" style="682" customWidth="1"/>
    <col min="9986" max="9986" width="3" style="682" customWidth="1"/>
    <col min="9987" max="9987" width="135.75" style="682" customWidth="1"/>
    <col min="9988" max="10240" width="9" style="682"/>
    <col min="10241" max="10241" width="2.5" style="682" customWidth="1"/>
    <col min="10242" max="10242" width="3" style="682" customWidth="1"/>
    <col min="10243" max="10243" width="135.75" style="682" customWidth="1"/>
    <col min="10244" max="10496" width="9" style="682"/>
    <col min="10497" max="10497" width="2.5" style="682" customWidth="1"/>
    <col min="10498" max="10498" width="3" style="682" customWidth="1"/>
    <col min="10499" max="10499" width="135.75" style="682" customWidth="1"/>
    <col min="10500" max="10752" width="9" style="682"/>
    <col min="10753" max="10753" width="2.5" style="682" customWidth="1"/>
    <col min="10754" max="10754" width="3" style="682" customWidth="1"/>
    <col min="10755" max="10755" width="135.75" style="682" customWidth="1"/>
    <col min="10756" max="11008" width="9" style="682"/>
    <col min="11009" max="11009" width="2.5" style="682" customWidth="1"/>
    <col min="11010" max="11010" width="3" style="682" customWidth="1"/>
    <col min="11011" max="11011" width="135.75" style="682" customWidth="1"/>
    <col min="11012" max="11264" width="9" style="682"/>
    <col min="11265" max="11265" width="2.5" style="682" customWidth="1"/>
    <col min="11266" max="11266" width="3" style="682" customWidth="1"/>
    <col min="11267" max="11267" width="135.75" style="682" customWidth="1"/>
    <col min="11268" max="11520" width="9" style="682"/>
    <col min="11521" max="11521" width="2.5" style="682" customWidth="1"/>
    <col min="11522" max="11522" width="3" style="682" customWidth="1"/>
    <col min="11523" max="11523" width="135.75" style="682" customWidth="1"/>
    <col min="11524" max="11776" width="9" style="682"/>
    <col min="11777" max="11777" width="2.5" style="682" customWidth="1"/>
    <col min="11778" max="11778" width="3" style="682" customWidth="1"/>
    <col min="11779" max="11779" width="135.75" style="682" customWidth="1"/>
    <col min="11780" max="12032" width="9" style="682"/>
    <col min="12033" max="12033" width="2.5" style="682" customWidth="1"/>
    <col min="12034" max="12034" width="3" style="682" customWidth="1"/>
    <col min="12035" max="12035" width="135.75" style="682" customWidth="1"/>
    <col min="12036" max="12288" width="9" style="682"/>
    <col min="12289" max="12289" width="2.5" style="682" customWidth="1"/>
    <col min="12290" max="12290" width="3" style="682" customWidth="1"/>
    <col min="12291" max="12291" width="135.75" style="682" customWidth="1"/>
    <col min="12292" max="12544" width="9" style="682"/>
    <col min="12545" max="12545" width="2.5" style="682" customWidth="1"/>
    <col min="12546" max="12546" width="3" style="682" customWidth="1"/>
    <col min="12547" max="12547" width="135.75" style="682" customWidth="1"/>
    <col min="12548" max="12800" width="9" style="682"/>
    <col min="12801" max="12801" width="2.5" style="682" customWidth="1"/>
    <col min="12802" max="12802" width="3" style="682" customWidth="1"/>
    <col min="12803" max="12803" width="135.75" style="682" customWidth="1"/>
    <col min="12804" max="13056" width="9" style="682"/>
    <col min="13057" max="13057" width="2.5" style="682" customWidth="1"/>
    <col min="13058" max="13058" width="3" style="682" customWidth="1"/>
    <col min="13059" max="13059" width="135.75" style="682" customWidth="1"/>
    <col min="13060" max="13312" width="9" style="682"/>
    <col min="13313" max="13313" width="2.5" style="682" customWidth="1"/>
    <col min="13314" max="13314" width="3" style="682" customWidth="1"/>
    <col min="13315" max="13315" width="135.75" style="682" customWidth="1"/>
    <col min="13316" max="13568" width="9" style="682"/>
    <col min="13569" max="13569" width="2.5" style="682" customWidth="1"/>
    <col min="13570" max="13570" width="3" style="682" customWidth="1"/>
    <col min="13571" max="13571" width="135.75" style="682" customWidth="1"/>
    <col min="13572" max="13824" width="9" style="682"/>
    <col min="13825" max="13825" width="2.5" style="682" customWidth="1"/>
    <col min="13826" max="13826" width="3" style="682" customWidth="1"/>
    <col min="13827" max="13827" width="135.75" style="682" customWidth="1"/>
    <col min="13828" max="14080" width="9" style="682"/>
    <col min="14081" max="14081" width="2.5" style="682" customWidth="1"/>
    <col min="14082" max="14082" width="3" style="682" customWidth="1"/>
    <col min="14083" max="14083" width="135.75" style="682" customWidth="1"/>
    <col min="14084" max="14336" width="9" style="682"/>
    <col min="14337" max="14337" width="2.5" style="682" customWidth="1"/>
    <col min="14338" max="14338" width="3" style="682" customWidth="1"/>
    <col min="14339" max="14339" width="135.75" style="682" customWidth="1"/>
    <col min="14340" max="14592" width="9" style="682"/>
    <col min="14593" max="14593" width="2.5" style="682" customWidth="1"/>
    <col min="14594" max="14594" width="3" style="682" customWidth="1"/>
    <col min="14595" max="14595" width="135.75" style="682" customWidth="1"/>
    <col min="14596" max="14848" width="9" style="682"/>
    <col min="14849" max="14849" width="2.5" style="682" customWidth="1"/>
    <col min="14850" max="14850" width="3" style="682" customWidth="1"/>
    <col min="14851" max="14851" width="135.75" style="682" customWidth="1"/>
    <col min="14852" max="15104" width="9" style="682"/>
    <col min="15105" max="15105" width="2.5" style="682" customWidth="1"/>
    <col min="15106" max="15106" width="3" style="682" customWidth="1"/>
    <col min="15107" max="15107" width="135.75" style="682" customWidth="1"/>
    <col min="15108" max="15360" width="9" style="682"/>
    <col min="15361" max="15361" width="2.5" style="682" customWidth="1"/>
    <col min="15362" max="15362" width="3" style="682" customWidth="1"/>
    <col min="15363" max="15363" width="135.75" style="682" customWidth="1"/>
    <col min="15364" max="15616" width="9" style="682"/>
    <col min="15617" max="15617" width="2.5" style="682" customWidth="1"/>
    <col min="15618" max="15618" width="3" style="682" customWidth="1"/>
    <col min="15619" max="15619" width="135.75" style="682" customWidth="1"/>
    <col min="15620" max="15872" width="9" style="682"/>
    <col min="15873" max="15873" width="2.5" style="682" customWidth="1"/>
    <col min="15874" max="15874" width="3" style="682" customWidth="1"/>
    <col min="15875" max="15875" width="135.75" style="682" customWidth="1"/>
    <col min="15876" max="16128" width="9" style="682"/>
    <col min="16129" max="16129" width="2.5" style="682" customWidth="1"/>
    <col min="16130" max="16130" width="3" style="682" customWidth="1"/>
    <col min="16131" max="16131" width="135.75" style="682" customWidth="1"/>
    <col min="16132" max="16384" width="9" style="682"/>
  </cols>
  <sheetData>
    <row r="2" spans="1:3">
      <c r="A2" s="682" t="s">
        <v>3103</v>
      </c>
    </row>
    <row r="4" spans="1:3">
      <c r="A4" s="682" t="s">
        <v>3104</v>
      </c>
    </row>
    <row r="5" spans="1:3">
      <c r="C5" s="948" t="s">
        <v>3105</v>
      </c>
    </row>
    <row r="7" spans="1:3">
      <c r="A7" s="682" t="s">
        <v>3106</v>
      </c>
    </row>
    <row r="8" spans="1:3">
      <c r="B8" s="947" t="s">
        <v>3109</v>
      </c>
      <c r="C8" s="948" t="s">
        <v>3107</v>
      </c>
    </row>
    <row r="9" spans="1:3" ht="27">
      <c r="C9" s="948" t="s">
        <v>4032</v>
      </c>
    </row>
    <row r="10" spans="1:3">
      <c r="B10" s="947" t="s">
        <v>4033</v>
      </c>
      <c r="C10" s="948" t="s">
        <v>4034</v>
      </c>
    </row>
    <row r="12" spans="1:3">
      <c r="A12" s="682" t="s">
        <v>3108</v>
      </c>
    </row>
    <row r="13" spans="1:3" ht="27">
      <c r="B13" s="947" t="s">
        <v>3109</v>
      </c>
      <c r="C13" s="948" t="s">
        <v>4035</v>
      </c>
    </row>
    <row r="14" spans="1:3">
      <c r="B14" s="947" t="s">
        <v>4033</v>
      </c>
      <c r="C14" s="948" t="s">
        <v>4036</v>
      </c>
    </row>
    <row r="15" spans="1:3" ht="27">
      <c r="B15" s="947" t="s">
        <v>3113</v>
      </c>
      <c r="C15" s="948" t="s">
        <v>3114</v>
      </c>
    </row>
    <row r="16" spans="1:3" ht="40.5">
      <c r="B16" s="947" t="s">
        <v>3115</v>
      </c>
      <c r="C16" s="948" t="s">
        <v>4037</v>
      </c>
    </row>
    <row r="17" spans="1:3" ht="40.5">
      <c r="B17" s="947" t="s">
        <v>3117</v>
      </c>
      <c r="C17" s="948" t="s">
        <v>4038</v>
      </c>
    </row>
    <row r="18" spans="1:3" ht="27">
      <c r="B18" s="947" t="s">
        <v>3119</v>
      </c>
      <c r="C18" s="948" t="s">
        <v>3124</v>
      </c>
    </row>
    <row r="19" spans="1:3">
      <c r="B19" s="947" t="s">
        <v>3121</v>
      </c>
      <c r="C19" s="948" t="s">
        <v>4039</v>
      </c>
    </row>
    <row r="21" spans="1:3">
      <c r="A21" s="682" t="s">
        <v>3130</v>
      </c>
    </row>
    <row r="22" spans="1:3">
      <c r="B22" s="947" t="s">
        <v>3109</v>
      </c>
      <c r="C22" s="948" t="s">
        <v>4040</v>
      </c>
    </row>
    <row r="23" spans="1:3">
      <c r="B23" s="947" t="s">
        <v>3111</v>
      </c>
      <c r="C23" s="948" t="s">
        <v>4041</v>
      </c>
    </row>
    <row r="24" spans="1:3">
      <c r="B24" s="947" t="s">
        <v>3113</v>
      </c>
      <c r="C24" s="948" t="s">
        <v>4042</v>
      </c>
    </row>
    <row r="25" spans="1:3">
      <c r="B25" s="947" t="s">
        <v>3115</v>
      </c>
      <c r="C25" s="948" t="s">
        <v>4043</v>
      </c>
    </row>
    <row r="26" spans="1:3">
      <c r="B26" s="947" t="s">
        <v>3117</v>
      </c>
      <c r="C26" s="948" t="s">
        <v>4044</v>
      </c>
    </row>
    <row r="27" spans="1:3">
      <c r="B27" s="947" t="s">
        <v>3119</v>
      </c>
      <c r="C27" s="948" t="s">
        <v>4045</v>
      </c>
    </row>
    <row r="28" spans="1:3" ht="27">
      <c r="B28" s="947" t="s">
        <v>3121</v>
      </c>
      <c r="C28" s="948" t="s">
        <v>4046</v>
      </c>
    </row>
    <row r="29" spans="1:3">
      <c r="B29" s="947" t="s">
        <v>3123</v>
      </c>
      <c r="C29" s="948" t="s">
        <v>4047</v>
      </c>
    </row>
    <row r="30" spans="1:3" ht="40.5">
      <c r="B30" s="947" t="s">
        <v>3125</v>
      </c>
      <c r="C30" s="948" t="s">
        <v>4048</v>
      </c>
    </row>
    <row r="31" spans="1:3">
      <c r="B31" s="947" t="s">
        <v>3127</v>
      </c>
      <c r="C31" s="948" t="s">
        <v>4049</v>
      </c>
    </row>
    <row r="32" spans="1:3" ht="27">
      <c r="B32" s="947" t="s">
        <v>3139</v>
      </c>
      <c r="C32" s="948" t="s">
        <v>4050</v>
      </c>
    </row>
    <row r="34" spans="1:3">
      <c r="A34" s="682" t="s">
        <v>3172</v>
      </c>
    </row>
    <row r="35" spans="1:3" ht="67.5">
      <c r="B35" s="947" t="s">
        <v>3109</v>
      </c>
      <c r="C35" s="948" t="s">
        <v>4051</v>
      </c>
    </row>
    <row r="36" spans="1:3">
      <c r="B36" s="947" t="s">
        <v>3111</v>
      </c>
      <c r="C36" s="948" t="s">
        <v>4052</v>
      </c>
    </row>
    <row r="37" spans="1:3" ht="27">
      <c r="B37" s="947" t="s">
        <v>3113</v>
      </c>
      <c r="C37" s="948" t="s">
        <v>4053</v>
      </c>
    </row>
    <row r="38" spans="1:3" ht="27">
      <c r="B38" s="947" t="s">
        <v>3115</v>
      </c>
      <c r="C38" s="948" t="s">
        <v>4054</v>
      </c>
    </row>
    <row r="39" spans="1:3" ht="27">
      <c r="B39" s="947" t="s">
        <v>3117</v>
      </c>
      <c r="C39" s="948" t="s">
        <v>4055</v>
      </c>
    </row>
    <row r="40" spans="1:3" ht="27">
      <c r="B40" s="947" t="s">
        <v>3119</v>
      </c>
      <c r="C40" s="948" t="s">
        <v>4056</v>
      </c>
    </row>
    <row r="41" spans="1:3">
      <c r="B41" s="947" t="s">
        <v>3121</v>
      </c>
      <c r="C41" s="949" t="s">
        <v>4057</v>
      </c>
    </row>
    <row r="42" spans="1:3" ht="27">
      <c r="B42" s="947" t="s">
        <v>3123</v>
      </c>
      <c r="C42" s="949" t="s">
        <v>4058</v>
      </c>
    </row>
    <row r="43" spans="1:3" ht="27">
      <c r="B43" s="947" t="s">
        <v>3125</v>
      </c>
      <c r="C43" s="948" t="s">
        <v>4059</v>
      </c>
    </row>
    <row r="44" spans="1:3" ht="27">
      <c r="B44" s="947" t="s">
        <v>3127</v>
      </c>
      <c r="C44" s="948" t="s">
        <v>4060</v>
      </c>
    </row>
    <row r="45" spans="1:3" ht="40.5">
      <c r="B45" s="947" t="s">
        <v>4061</v>
      </c>
      <c r="C45" s="948" t="s">
        <v>4062</v>
      </c>
    </row>
    <row r="47" spans="1:3">
      <c r="B47" s="947" t="s">
        <v>4063</v>
      </c>
      <c r="C47" s="948" t="s">
        <v>4064</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62"/>
  <sheetViews>
    <sheetView topLeftCell="A5" workbookViewId="0">
      <selection activeCell="D63" sqref="D63"/>
    </sheetView>
  </sheetViews>
  <sheetFormatPr defaultRowHeight="13.5"/>
  <cols>
    <col min="1" max="3" width="9" style="861"/>
    <col min="4" max="4" width="11.625" style="952" bestFit="1" customWidth="1"/>
    <col min="5" max="259" width="9" style="861"/>
    <col min="260" max="260" width="11.625" style="861" bestFit="1" customWidth="1"/>
    <col min="261" max="515" width="9" style="861"/>
    <col min="516" max="516" width="11.625" style="861" bestFit="1" customWidth="1"/>
    <col min="517" max="771" width="9" style="861"/>
    <col min="772" max="772" width="11.625" style="861" bestFit="1" customWidth="1"/>
    <col min="773" max="1027" width="9" style="861"/>
    <col min="1028" max="1028" width="11.625" style="861" bestFit="1" customWidth="1"/>
    <col min="1029" max="1283" width="9" style="861"/>
    <col min="1284" max="1284" width="11.625" style="861" bestFit="1" customWidth="1"/>
    <col min="1285" max="1539" width="9" style="861"/>
    <col min="1540" max="1540" width="11.625" style="861" bestFit="1" customWidth="1"/>
    <col min="1541" max="1795" width="9" style="861"/>
    <col min="1796" max="1796" width="11.625" style="861" bestFit="1" customWidth="1"/>
    <col min="1797" max="2051" width="9" style="861"/>
    <col min="2052" max="2052" width="11.625" style="861" bestFit="1" customWidth="1"/>
    <col min="2053" max="2307" width="9" style="861"/>
    <col min="2308" max="2308" width="11.625" style="861" bestFit="1" customWidth="1"/>
    <col min="2309" max="2563" width="9" style="861"/>
    <col min="2564" max="2564" width="11.625" style="861" bestFit="1" customWidth="1"/>
    <col min="2565" max="2819" width="9" style="861"/>
    <col min="2820" max="2820" width="11.625" style="861" bestFit="1" customWidth="1"/>
    <col min="2821" max="3075" width="9" style="861"/>
    <col min="3076" max="3076" width="11.625" style="861" bestFit="1" customWidth="1"/>
    <col min="3077" max="3331" width="9" style="861"/>
    <col min="3332" max="3332" width="11.625" style="861" bestFit="1" customWidth="1"/>
    <col min="3333" max="3587" width="9" style="861"/>
    <col min="3588" max="3588" width="11.625" style="861" bestFit="1" customWidth="1"/>
    <col min="3589" max="3843" width="9" style="861"/>
    <col min="3844" max="3844" width="11.625" style="861" bestFit="1" customWidth="1"/>
    <col min="3845" max="4099" width="9" style="861"/>
    <col min="4100" max="4100" width="11.625" style="861" bestFit="1" customWidth="1"/>
    <col min="4101" max="4355" width="9" style="861"/>
    <col min="4356" max="4356" width="11.625" style="861" bestFit="1" customWidth="1"/>
    <col min="4357" max="4611" width="9" style="861"/>
    <col min="4612" max="4612" width="11.625" style="861" bestFit="1" customWidth="1"/>
    <col min="4613" max="4867" width="9" style="861"/>
    <col min="4868" max="4868" width="11.625" style="861" bestFit="1" customWidth="1"/>
    <col min="4869" max="5123" width="9" style="861"/>
    <col min="5124" max="5124" width="11.625" style="861" bestFit="1" customWidth="1"/>
    <col min="5125" max="5379" width="9" style="861"/>
    <col min="5380" max="5380" width="11.625" style="861" bestFit="1" customWidth="1"/>
    <col min="5381" max="5635" width="9" style="861"/>
    <col min="5636" max="5636" width="11.625" style="861" bestFit="1" customWidth="1"/>
    <col min="5637" max="5891" width="9" style="861"/>
    <col min="5892" max="5892" width="11.625" style="861" bestFit="1" customWidth="1"/>
    <col min="5893" max="6147" width="9" style="861"/>
    <col min="6148" max="6148" width="11.625" style="861" bestFit="1" customWidth="1"/>
    <col min="6149" max="6403" width="9" style="861"/>
    <col min="6404" max="6404" width="11.625" style="861" bestFit="1" customWidth="1"/>
    <col min="6405" max="6659" width="9" style="861"/>
    <col min="6660" max="6660" width="11.625" style="861" bestFit="1" customWidth="1"/>
    <col min="6661" max="6915" width="9" style="861"/>
    <col min="6916" max="6916" width="11.625" style="861" bestFit="1" customWidth="1"/>
    <col min="6917" max="7171" width="9" style="861"/>
    <col min="7172" max="7172" width="11.625" style="861" bestFit="1" customWidth="1"/>
    <col min="7173" max="7427" width="9" style="861"/>
    <col min="7428" max="7428" width="11.625" style="861" bestFit="1" customWidth="1"/>
    <col min="7429" max="7683" width="9" style="861"/>
    <col min="7684" max="7684" width="11.625" style="861" bestFit="1" customWidth="1"/>
    <col min="7685" max="7939" width="9" style="861"/>
    <col min="7940" max="7940" width="11.625" style="861" bestFit="1" customWidth="1"/>
    <col min="7941" max="8195" width="9" style="861"/>
    <col min="8196" max="8196" width="11.625" style="861" bestFit="1" customWidth="1"/>
    <col min="8197" max="8451" width="9" style="861"/>
    <col min="8452" max="8452" width="11.625" style="861" bestFit="1" customWidth="1"/>
    <col min="8453" max="8707" width="9" style="861"/>
    <col min="8708" max="8708" width="11.625" style="861" bestFit="1" customWidth="1"/>
    <col min="8709" max="8963" width="9" style="861"/>
    <col min="8964" max="8964" width="11.625" style="861" bestFit="1" customWidth="1"/>
    <col min="8965" max="9219" width="9" style="861"/>
    <col min="9220" max="9220" width="11.625" style="861" bestFit="1" customWidth="1"/>
    <col min="9221" max="9475" width="9" style="861"/>
    <col min="9476" max="9476" width="11.625" style="861" bestFit="1" customWidth="1"/>
    <col min="9477" max="9731" width="9" style="861"/>
    <col min="9732" max="9732" width="11.625" style="861" bestFit="1" customWidth="1"/>
    <col min="9733" max="9987" width="9" style="861"/>
    <col min="9988" max="9988" width="11.625" style="861" bestFit="1" customWidth="1"/>
    <col min="9989" max="10243" width="9" style="861"/>
    <col min="10244" max="10244" width="11.625" style="861" bestFit="1" customWidth="1"/>
    <col min="10245" max="10499" width="9" style="861"/>
    <col min="10500" max="10500" width="11.625" style="861" bestFit="1" customWidth="1"/>
    <col min="10501" max="10755" width="9" style="861"/>
    <col min="10756" max="10756" width="11.625" style="861" bestFit="1" customWidth="1"/>
    <col min="10757" max="11011" width="9" style="861"/>
    <col min="11012" max="11012" width="11.625" style="861" bestFit="1" customWidth="1"/>
    <col min="11013" max="11267" width="9" style="861"/>
    <col min="11268" max="11268" width="11.625" style="861" bestFit="1" customWidth="1"/>
    <col min="11269" max="11523" width="9" style="861"/>
    <col min="11524" max="11524" width="11.625" style="861" bestFit="1" customWidth="1"/>
    <col min="11525" max="11779" width="9" style="861"/>
    <col min="11780" max="11780" width="11.625" style="861" bestFit="1" customWidth="1"/>
    <col min="11781" max="12035" width="9" style="861"/>
    <col min="12036" max="12036" width="11.625" style="861" bestFit="1" customWidth="1"/>
    <col min="12037" max="12291" width="9" style="861"/>
    <col min="12292" max="12292" width="11.625" style="861" bestFit="1" customWidth="1"/>
    <col min="12293" max="12547" width="9" style="861"/>
    <col min="12548" max="12548" width="11.625" style="861" bestFit="1" customWidth="1"/>
    <col min="12549" max="12803" width="9" style="861"/>
    <col min="12804" max="12804" width="11.625" style="861" bestFit="1" customWidth="1"/>
    <col min="12805" max="13059" width="9" style="861"/>
    <col min="13060" max="13060" width="11.625" style="861" bestFit="1" customWidth="1"/>
    <col min="13061" max="13315" width="9" style="861"/>
    <col min="13316" max="13316" width="11.625" style="861" bestFit="1" customWidth="1"/>
    <col min="13317" max="13571" width="9" style="861"/>
    <col min="13572" max="13572" width="11.625" style="861" bestFit="1" customWidth="1"/>
    <col min="13573" max="13827" width="9" style="861"/>
    <col min="13828" max="13828" width="11.625" style="861" bestFit="1" customWidth="1"/>
    <col min="13829" max="14083" width="9" style="861"/>
    <col min="14084" max="14084" width="11.625" style="861" bestFit="1" customWidth="1"/>
    <col min="14085" max="14339" width="9" style="861"/>
    <col min="14340" max="14340" width="11.625" style="861" bestFit="1" customWidth="1"/>
    <col min="14341" max="14595" width="9" style="861"/>
    <col min="14596" max="14596" width="11.625" style="861" bestFit="1" customWidth="1"/>
    <col min="14597" max="14851" width="9" style="861"/>
    <col min="14852" max="14852" width="11.625" style="861" bestFit="1" customWidth="1"/>
    <col min="14853" max="15107" width="9" style="861"/>
    <col min="15108" max="15108" width="11.625" style="861" bestFit="1" customWidth="1"/>
    <col min="15109" max="15363" width="9" style="861"/>
    <col min="15364" max="15364" width="11.625" style="861" bestFit="1" customWidth="1"/>
    <col min="15365" max="15619" width="9" style="861"/>
    <col min="15620" max="15620" width="11.625" style="861" bestFit="1" customWidth="1"/>
    <col min="15621" max="15875" width="9" style="861"/>
    <col min="15876" max="15876" width="11.625" style="861" bestFit="1" customWidth="1"/>
    <col min="15877" max="16131" width="9" style="861"/>
    <col min="16132" max="16132" width="11.625" style="861" bestFit="1" customWidth="1"/>
    <col min="16133" max="16384" width="9" style="861"/>
  </cols>
  <sheetData>
    <row r="5" spans="4:6" ht="42">
      <c r="D5" s="1086" t="s">
        <v>4065</v>
      </c>
    </row>
    <row r="10" spans="4:6">
      <c r="D10" s="952" t="s">
        <v>4066</v>
      </c>
    </row>
    <row r="12" spans="4:6">
      <c r="D12" s="950">
        <v>43186</v>
      </c>
      <c r="F12" s="861" t="s">
        <v>4067</v>
      </c>
    </row>
    <row r="13" spans="4:6">
      <c r="D13" s="951">
        <v>43192</v>
      </c>
      <c r="F13" s="861" t="s">
        <v>4068</v>
      </c>
    </row>
    <row r="14" spans="4:6">
      <c r="D14" s="951">
        <v>43195</v>
      </c>
      <c r="F14" s="861" t="s">
        <v>4069</v>
      </c>
    </row>
    <row r="15" spans="4:6">
      <c r="D15" s="951">
        <v>43306</v>
      </c>
      <c r="F15" s="861" t="s">
        <v>4070</v>
      </c>
    </row>
    <row r="16" spans="4:6">
      <c r="D16" s="951">
        <v>43396</v>
      </c>
      <c r="F16" s="861" t="s">
        <v>4071</v>
      </c>
    </row>
    <row r="17" spans="4:6">
      <c r="D17" s="951">
        <v>43496</v>
      </c>
      <c r="F17" s="861" t="s">
        <v>4072</v>
      </c>
    </row>
    <row r="18" spans="4:6">
      <c r="D18" s="951">
        <v>43538</v>
      </c>
      <c r="F18" s="861" t="s">
        <v>4073</v>
      </c>
    </row>
    <row r="19" spans="4:6">
      <c r="D19" s="951">
        <v>43586</v>
      </c>
      <c r="F19" s="861" t="s">
        <v>4074</v>
      </c>
    </row>
    <row r="20" spans="4:6">
      <c r="D20" s="951">
        <v>43633</v>
      </c>
      <c r="F20" s="861" t="s">
        <v>4075</v>
      </c>
    </row>
    <row r="21" spans="4:6">
      <c r="D21" s="951">
        <v>43642</v>
      </c>
      <c r="F21" s="861" t="s">
        <v>4076</v>
      </c>
    </row>
    <row r="22" spans="4:6">
      <c r="D22" s="951">
        <v>43707</v>
      </c>
      <c r="F22" s="861" t="s">
        <v>4077</v>
      </c>
    </row>
    <row r="23" spans="4:6">
      <c r="D23" s="951">
        <v>43900</v>
      </c>
      <c r="F23" s="861" t="s">
        <v>4078</v>
      </c>
    </row>
    <row r="24" spans="4:6">
      <c r="D24" s="951">
        <v>43921</v>
      </c>
      <c r="F24" s="861" t="s">
        <v>4079</v>
      </c>
    </row>
    <row r="25" spans="4:6">
      <c r="D25" s="951">
        <v>44048</v>
      </c>
      <c r="F25" s="861" t="s">
        <v>4080</v>
      </c>
    </row>
    <row r="26" spans="4:6">
      <c r="D26" s="952">
        <v>20210101</v>
      </c>
      <c r="F26" s="861" t="s">
        <v>4081</v>
      </c>
    </row>
    <row r="27" spans="4:6">
      <c r="D27" s="952">
        <v>20210903</v>
      </c>
      <c r="F27" s="861" t="s">
        <v>4082</v>
      </c>
    </row>
    <row r="28" spans="4:6">
      <c r="D28" s="952">
        <v>20210915</v>
      </c>
      <c r="F28" s="861" t="s">
        <v>4083</v>
      </c>
    </row>
    <row r="29" spans="4:6">
      <c r="D29" s="952">
        <v>20210916</v>
      </c>
      <c r="F29" s="861" t="s">
        <v>4084</v>
      </c>
    </row>
    <row r="30" spans="4:6">
      <c r="D30" s="952">
        <v>20210930</v>
      </c>
      <c r="F30" s="861" t="s">
        <v>4085</v>
      </c>
    </row>
    <row r="31" spans="4:6">
      <c r="D31" s="952">
        <v>20211018</v>
      </c>
      <c r="F31" s="861" t="s">
        <v>4086</v>
      </c>
    </row>
    <row r="32" spans="4:6">
      <c r="D32" s="952">
        <v>20211021</v>
      </c>
      <c r="F32" s="861" t="s">
        <v>4087</v>
      </c>
    </row>
    <row r="33" spans="4:6">
      <c r="D33" s="952">
        <v>20220308</v>
      </c>
      <c r="F33" s="861" t="s">
        <v>4088</v>
      </c>
    </row>
    <row r="34" spans="4:6">
      <c r="D34" s="952">
        <v>20220316</v>
      </c>
      <c r="F34" s="861" t="s">
        <v>4089</v>
      </c>
    </row>
    <row r="35" spans="4:6">
      <c r="F35" s="861" t="s">
        <v>4090</v>
      </c>
    </row>
    <row r="36" spans="4:6">
      <c r="D36" s="952">
        <v>20220706</v>
      </c>
      <c r="F36" s="861" t="s">
        <v>4091</v>
      </c>
    </row>
    <row r="37" spans="4:6">
      <c r="D37" s="952">
        <v>20220714</v>
      </c>
      <c r="F37" s="861" t="s">
        <v>4092</v>
      </c>
    </row>
    <row r="38" spans="4:6">
      <c r="D38" s="952">
        <v>20220812</v>
      </c>
      <c r="F38" s="861" t="s">
        <v>4093</v>
      </c>
    </row>
    <row r="39" spans="4:6">
      <c r="D39" s="952">
        <v>20230418</v>
      </c>
      <c r="F39" s="861" t="s">
        <v>4094</v>
      </c>
    </row>
    <row r="40" spans="4:6">
      <c r="D40" s="952">
        <v>20230501</v>
      </c>
      <c r="F40" s="861" t="s">
        <v>4095</v>
      </c>
    </row>
    <row r="41" spans="4:6">
      <c r="D41" s="952">
        <v>20230710</v>
      </c>
      <c r="F41" s="861" t="s">
        <v>4096</v>
      </c>
    </row>
    <row r="42" spans="4:6">
      <c r="D42" s="952">
        <v>20230728</v>
      </c>
      <c r="F42" s="861" t="s">
        <v>4097</v>
      </c>
    </row>
    <row r="43" spans="4:6">
      <c r="D43" s="952">
        <v>20230901</v>
      </c>
      <c r="F43" s="861" t="s">
        <v>4098</v>
      </c>
    </row>
    <row r="44" spans="4:6">
      <c r="D44" s="952">
        <v>20230906</v>
      </c>
      <c r="F44" s="861" t="s">
        <v>4099</v>
      </c>
    </row>
    <row r="45" spans="4:6">
      <c r="D45" s="952">
        <v>20230928</v>
      </c>
      <c r="F45" s="861" t="s">
        <v>4100</v>
      </c>
    </row>
    <row r="46" spans="4:6">
      <c r="D46" s="952">
        <v>20231017</v>
      </c>
      <c r="F46" s="861" t="s">
        <v>4101</v>
      </c>
    </row>
    <row r="47" spans="4:6">
      <c r="D47" s="952">
        <v>20231228</v>
      </c>
      <c r="F47" s="861" t="s">
        <v>4102</v>
      </c>
    </row>
    <row r="48" spans="4:6">
      <c r="D48" s="952">
        <v>20240601</v>
      </c>
      <c r="F48" s="861" t="s">
        <v>4103</v>
      </c>
    </row>
    <row r="49" spans="4:6">
      <c r="D49" s="952">
        <v>20240716</v>
      </c>
      <c r="F49" s="861" t="s">
        <v>4104</v>
      </c>
    </row>
    <row r="50" spans="4:6">
      <c r="D50" s="952">
        <v>20240726</v>
      </c>
      <c r="F50" s="861" t="s">
        <v>4105</v>
      </c>
    </row>
    <row r="51" spans="4:6">
      <c r="D51" s="952">
        <v>20241004</v>
      </c>
      <c r="F51" s="861" t="s">
        <v>4106</v>
      </c>
    </row>
    <row r="52" spans="4:6">
      <c r="D52" s="952">
        <v>20241016</v>
      </c>
      <c r="F52" s="861" t="s">
        <v>4466</v>
      </c>
    </row>
    <row r="53" spans="4:6">
      <c r="D53" s="952">
        <v>20241021</v>
      </c>
      <c r="F53" s="861" t="s">
        <v>4467</v>
      </c>
    </row>
    <row r="54" spans="4:6">
      <c r="D54" s="952">
        <v>20250401</v>
      </c>
      <c r="F54" s="861" t="s">
        <v>4504</v>
      </c>
    </row>
    <row r="55" spans="4:6">
      <c r="D55" s="952">
        <v>20250402</v>
      </c>
      <c r="F55" s="861" t="s">
        <v>4507</v>
      </c>
    </row>
    <row r="56" spans="4:6">
      <c r="D56" s="952">
        <v>20250408</v>
      </c>
      <c r="F56" s="861" t="s">
        <v>4508</v>
      </c>
    </row>
    <row r="57" spans="4:6">
      <c r="D57" s="952">
        <v>20250409</v>
      </c>
      <c r="F57" s="861" t="s">
        <v>4524</v>
      </c>
    </row>
    <row r="58" spans="4:6">
      <c r="D58" s="952">
        <v>20250418</v>
      </c>
      <c r="F58" s="861" t="s">
        <v>4526</v>
      </c>
    </row>
    <row r="59" spans="4:6">
      <c r="D59" s="952">
        <v>20250526</v>
      </c>
      <c r="F59" s="861" t="s">
        <v>4527</v>
      </c>
    </row>
    <row r="60" spans="4:6">
      <c r="D60" s="952">
        <v>20250527</v>
      </c>
      <c r="F60" s="861" t="s">
        <v>4531</v>
      </c>
    </row>
    <row r="61" spans="4:6">
      <c r="D61" s="952">
        <v>20250612</v>
      </c>
      <c r="F61" s="861" t="s">
        <v>4532</v>
      </c>
    </row>
    <row r="62" spans="4:6">
      <c r="D62" s="952">
        <v>20250629</v>
      </c>
      <c r="F62" s="861" t="s">
        <v>4535</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861" bestFit="1" customWidth="1"/>
    <col min="2" max="2" width="14.125" style="861" bestFit="1" customWidth="1"/>
    <col min="3" max="5" width="9.75" style="861" bestFit="1" customWidth="1"/>
    <col min="6" max="6" width="14.125" style="861" bestFit="1" customWidth="1"/>
    <col min="7" max="7" width="15.25" style="861" customWidth="1"/>
    <col min="8" max="8" width="14.125" style="861" bestFit="1" customWidth="1"/>
    <col min="9" max="9" width="15.25" style="861" bestFit="1" customWidth="1"/>
    <col min="10" max="12" width="13.625" style="861" bestFit="1" customWidth="1"/>
    <col min="13" max="13" width="12" style="861" bestFit="1" customWidth="1"/>
    <col min="14" max="14" width="22.125" style="861" bestFit="1" customWidth="1"/>
    <col min="15" max="16" width="30.125" style="861" bestFit="1" customWidth="1"/>
    <col min="17" max="18" width="21" style="861" bestFit="1" customWidth="1"/>
    <col min="19" max="19" width="18.75" style="861" bestFit="1" customWidth="1"/>
    <col min="20" max="20" width="21" style="861" bestFit="1" customWidth="1"/>
    <col min="21" max="22" width="9.75" style="861" bestFit="1" customWidth="1"/>
    <col min="23" max="23" width="18.875" style="861" bestFit="1" customWidth="1"/>
    <col min="24" max="24" width="9.75" style="861" bestFit="1" customWidth="1"/>
    <col min="25" max="25" width="18.875" style="861" bestFit="1" customWidth="1"/>
    <col min="26" max="27" width="9.75" style="861" bestFit="1" customWidth="1"/>
    <col min="28" max="29" width="12.125" style="861" bestFit="1" customWidth="1"/>
    <col min="30" max="30" width="7.125" style="861" bestFit="1" customWidth="1"/>
    <col min="31" max="31" width="9.75" style="861" bestFit="1" customWidth="1"/>
    <col min="32" max="32" width="15.5" style="861" bestFit="1" customWidth="1"/>
    <col min="33" max="33" width="19.375" style="861" bestFit="1" customWidth="1"/>
    <col min="34" max="34" width="5.75" style="861" bestFit="1" customWidth="1"/>
    <col min="35" max="35" width="9.75" style="861" bestFit="1" customWidth="1"/>
    <col min="36" max="36" width="11.875" style="861" bestFit="1" customWidth="1"/>
    <col min="37" max="37" width="9.125" style="861" bestFit="1" customWidth="1"/>
    <col min="38" max="38" width="10.5" style="861" bestFit="1" customWidth="1"/>
    <col min="39" max="39" width="16.375" style="861" bestFit="1" customWidth="1"/>
    <col min="40" max="40" width="12.125" style="861" bestFit="1" customWidth="1"/>
    <col min="41" max="41" width="10.375" style="861" bestFit="1" customWidth="1"/>
    <col min="42" max="42" width="11.875" style="861" bestFit="1" customWidth="1"/>
    <col min="43" max="51" width="16.375" style="861" bestFit="1" customWidth="1"/>
    <col min="52" max="52" width="10.625" style="861" bestFit="1" customWidth="1"/>
    <col min="53" max="53" width="11.875" style="861" bestFit="1" customWidth="1"/>
    <col min="54" max="54" width="16.375" style="861" bestFit="1" customWidth="1"/>
    <col min="55" max="55" width="20.75" style="861" bestFit="1" customWidth="1"/>
    <col min="56" max="56" width="16.375" style="861" bestFit="1" customWidth="1"/>
    <col min="57" max="57" width="20.75" style="861" bestFit="1" customWidth="1"/>
    <col min="58" max="58" width="16.375" style="861" bestFit="1" customWidth="1"/>
    <col min="59" max="59" width="20.75" style="861" bestFit="1" customWidth="1"/>
    <col min="60" max="60" width="16.375" style="861" bestFit="1" customWidth="1"/>
    <col min="61" max="61" width="20.75" style="861" bestFit="1" customWidth="1"/>
    <col min="62" max="62" width="16.375" style="861" bestFit="1" customWidth="1"/>
    <col min="63" max="63" width="20.75" style="861" bestFit="1" customWidth="1"/>
    <col min="64" max="64" width="14.125" style="861" bestFit="1" customWidth="1"/>
    <col min="65" max="65" width="18.625" style="861" bestFit="1" customWidth="1"/>
    <col min="66" max="66" width="16.375" style="861" bestFit="1" customWidth="1"/>
    <col min="67" max="67" width="20.75" style="861" bestFit="1" customWidth="1"/>
    <col min="68" max="68" width="16.375" style="861" bestFit="1" customWidth="1"/>
    <col min="69" max="69" width="20.75" style="861" bestFit="1" customWidth="1"/>
    <col min="70" max="75" width="23" style="861" bestFit="1" customWidth="1"/>
    <col min="76" max="77" width="18.625" style="861" bestFit="1" customWidth="1"/>
    <col min="78" max="78" width="10.5" style="861" bestFit="1" customWidth="1"/>
    <col min="79" max="79" width="11.875" style="861" bestFit="1" customWidth="1"/>
    <col min="80" max="80" width="10.5" style="861" bestFit="1" customWidth="1"/>
    <col min="81" max="82" width="11.875" style="861" bestFit="1" customWidth="1"/>
    <col min="83" max="83" width="16.375" style="861" bestFit="1" customWidth="1"/>
    <col min="84" max="84" width="17.875" style="861" bestFit="1" customWidth="1"/>
    <col min="85" max="85" width="22.25" style="861" bestFit="1" customWidth="1"/>
    <col min="86" max="86" width="7.75" style="861" bestFit="1" customWidth="1"/>
    <col min="87" max="89" width="11.875" style="861" bestFit="1" customWidth="1"/>
    <col min="90" max="90" width="16.375" style="861" bestFit="1" customWidth="1"/>
    <col min="91" max="93" width="11.875" style="861" bestFit="1" customWidth="1"/>
    <col min="94" max="94" width="14.125" style="861" bestFit="1" customWidth="1"/>
    <col min="95" max="95" width="11.875" style="861" bestFit="1" customWidth="1"/>
    <col min="96" max="96" width="16.375" style="861" bestFit="1" customWidth="1"/>
    <col min="97" max="97" width="18.625" style="861" bestFit="1" customWidth="1"/>
    <col min="98" max="98" width="10.5" style="861" bestFit="1" customWidth="1"/>
    <col min="99" max="99" width="14.25" style="861" bestFit="1" customWidth="1"/>
    <col min="100" max="101" width="13.375" style="861" bestFit="1" customWidth="1"/>
    <col min="102" max="102" width="16.375" style="861" bestFit="1" customWidth="1"/>
    <col min="103" max="103" width="16.5" style="861" bestFit="1" customWidth="1"/>
    <col min="104" max="105" width="20.125" style="861" bestFit="1" customWidth="1"/>
    <col min="106" max="107" width="23" style="861" bestFit="1" customWidth="1"/>
    <col min="108" max="108" width="18.625" style="861" bestFit="1" customWidth="1"/>
    <col min="109" max="109" width="9.25" style="861" bestFit="1" customWidth="1"/>
    <col min="110" max="110" width="7.25" style="861" bestFit="1" customWidth="1"/>
    <col min="111" max="111" width="10.375" style="861" bestFit="1" customWidth="1"/>
    <col min="112" max="113" width="11.875" style="861" bestFit="1" customWidth="1"/>
    <col min="114" max="114" width="14.375" style="861" bestFit="1" customWidth="1"/>
    <col min="115" max="115" width="11.875" style="861" bestFit="1" customWidth="1"/>
    <col min="116" max="117" width="16.375" style="861" bestFit="1" customWidth="1"/>
    <col min="118" max="118" width="11.875" style="861" bestFit="1" customWidth="1"/>
    <col min="119" max="120" width="16.375" style="861" bestFit="1" customWidth="1"/>
    <col min="121" max="121" width="17.875" style="861" bestFit="1" customWidth="1"/>
    <col min="122" max="122" width="16.375" style="861" bestFit="1" customWidth="1"/>
    <col min="123" max="123" width="17.875" style="861" bestFit="1" customWidth="1"/>
    <col min="124" max="124" width="5.75" style="861" bestFit="1" customWidth="1"/>
    <col min="125" max="126" width="9.75" style="861" bestFit="1" customWidth="1"/>
    <col min="127" max="127" width="7.75" style="861" bestFit="1" customWidth="1"/>
    <col min="128" max="128" width="9.75" style="861" bestFit="1" customWidth="1"/>
    <col min="129" max="129" width="59.375" style="861" bestFit="1" customWidth="1"/>
    <col min="130" max="130" width="45.5" style="861" bestFit="1" customWidth="1"/>
    <col min="131" max="131" width="27.625" style="861" bestFit="1" customWidth="1"/>
    <col min="132" max="132" width="11.875" style="861" bestFit="1" customWidth="1"/>
    <col min="133" max="136" width="14.125" style="861" bestFit="1" customWidth="1"/>
    <col min="137" max="137" width="15.625" style="861" bestFit="1" customWidth="1"/>
    <col min="138" max="138" width="14.125" style="861" bestFit="1" customWidth="1"/>
    <col min="139" max="140" width="19.625" style="861" bestFit="1" customWidth="1"/>
    <col min="141" max="141" width="21.875" style="861" bestFit="1" customWidth="1"/>
    <col min="142" max="142" width="19.375" style="861" bestFit="1" customWidth="1"/>
    <col min="143" max="143" width="16.375" style="861" bestFit="1" customWidth="1"/>
    <col min="144" max="144" width="23" style="861" bestFit="1" customWidth="1"/>
    <col min="145" max="146" width="14.125" style="861" bestFit="1" customWidth="1"/>
    <col min="147" max="147" width="23.25" style="861" bestFit="1" customWidth="1"/>
    <col min="148" max="149" width="14.375" style="861" bestFit="1" customWidth="1"/>
    <col min="150" max="150" width="23.125" style="861" bestFit="1" customWidth="1"/>
    <col min="151" max="151" width="18.875" style="861" bestFit="1" customWidth="1"/>
    <col min="152" max="152" width="14.375" style="861" bestFit="1" customWidth="1"/>
    <col min="153" max="153" width="16.5" style="861" bestFit="1" customWidth="1"/>
    <col min="154" max="154" width="25.25" style="861" bestFit="1" customWidth="1"/>
    <col min="155" max="156" width="18.625" style="861" bestFit="1" customWidth="1"/>
    <col min="157" max="157" width="23" style="861" bestFit="1" customWidth="1"/>
    <col min="158" max="159" width="26.75" style="861" bestFit="1" customWidth="1"/>
    <col min="160" max="160" width="25.25" style="861" bestFit="1" customWidth="1"/>
    <col min="161" max="161" width="29.625" style="861" bestFit="1" customWidth="1"/>
    <col min="162" max="162" width="25.25" style="861" bestFit="1" customWidth="1"/>
    <col min="163" max="163" width="29.625" style="861" bestFit="1" customWidth="1"/>
    <col min="164" max="167" width="20.875" style="861" bestFit="1" customWidth="1"/>
    <col min="168" max="168" width="13.875" style="861" bestFit="1" customWidth="1"/>
    <col min="169" max="169" width="16.5" style="861" bestFit="1" customWidth="1"/>
    <col min="170" max="170" width="7.75" style="861" bestFit="1" customWidth="1"/>
    <col min="171" max="171" width="20.75" style="861" bestFit="1" customWidth="1"/>
    <col min="172" max="174" width="16.375" style="861" bestFit="1" customWidth="1"/>
    <col min="175" max="178" width="31" style="861" bestFit="1" customWidth="1"/>
    <col min="179" max="180" width="18.625" style="861" bestFit="1" customWidth="1"/>
    <col min="181" max="181" width="16.375" style="861" bestFit="1" customWidth="1"/>
    <col min="182" max="183" width="18.625" style="861" bestFit="1" customWidth="1"/>
    <col min="184" max="184" width="16.375" style="861" bestFit="1" customWidth="1"/>
    <col min="185" max="186" width="18.625" style="861" bestFit="1" customWidth="1"/>
    <col min="187" max="187" width="20.75" style="861" bestFit="1" customWidth="1"/>
    <col min="188" max="189" width="23" style="861" bestFit="1" customWidth="1"/>
    <col min="190" max="190" width="25.25" style="861" bestFit="1" customWidth="1"/>
    <col min="191" max="191" width="23" style="861" bestFit="1" customWidth="1"/>
    <col min="192" max="192" width="20.75" style="861" bestFit="1" customWidth="1"/>
    <col min="193" max="194" width="23" style="861" bestFit="1" customWidth="1"/>
    <col min="195" max="195" width="25.25" style="861" bestFit="1" customWidth="1"/>
    <col min="196" max="196" width="23" style="861" bestFit="1" customWidth="1"/>
    <col min="197" max="197" width="18.625" style="861" bestFit="1" customWidth="1"/>
    <col min="198" max="200" width="20.75" style="861" bestFit="1" customWidth="1"/>
    <col min="201" max="201" width="19.75" style="861" bestFit="1" customWidth="1"/>
    <col min="202" max="203" width="22" style="861" bestFit="1" customWidth="1"/>
    <col min="204" max="204" width="14.125" style="861" bestFit="1" customWidth="1"/>
    <col min="205" max="206" width="20.75" style="861" bestFit="1" customWidth="1"/>
    <col min="207" max="208" width="18.625" style="861" bestFit="1" customWidth="1"/>
    <col min="209" max="211" width="20.75" style="861" bestFit="1" customWidth="1"/>
    <col min="212" max="213" width="23" style="861" bestFit="1" customWidth="1"/>
    <col min="214" max="214" width="20.75" style="861" bestFit="1" customWidth="1"/>
    <col min="215" max="216" width="23" style="861" bestFit="1" customWidth="1"/>
    <col min="217" max="217" width="25.25" style="861" bestFit="1" customWidth="1"/>
    <col min="218" max="219" width="23" style="861" bestFit="1" customWidth="1"/>
    <col min="220" max="222" width="25.25" style="861" bestFit="1" customWidth="1"/>
    <col min="223" max="224" width="27.5" style="861" bestFit="1" customWidth="1"/>
    <col min="225" max="225" width="25.25" style="861" bestFit="1" customWidth="1"/>
    <col min="226" max="227" width="27.5" style="861" bestFit="1" customWidth="1"/>
    <col min="228" max="228" width="29.625" style="861" bestFit="1" customWidth="1"/>
    <col min="229" max="229" width="27.5" style="861" bestFit="1" customWidth="1"/>
    <col min="230" max="230" width="24.5" style="861" bestFit="1" customWidth="1"/>
    <col min="231" max="231" width="29" style="861" bestFit="1" customWidth="1"/>
    <col min="232" max="233" width="20.75" style="861" bestFit="1" customWidth="1"/>
    <col min="234" max="234" width="27.5" style="861" bestFit="1" customWidth="1"/>
    <col min="235" max="236" width="23" style="861" bestFit="1" customWidth="1"/>
    <col min="237" max="237" width="29.625" style="861" bestFit="1" customWidth="1"/>
    <col min="238" max="238" width="9.125" style="861" bestFit="1" customWidth="1"/>
    <col min="239" max="241" width="18.125" style="861" bestFit="1" customWidth="1"/>
    <col min="242" max="242" width="20.375" style="861" bestFit="1" customWidth="1"/>
    <col min="243" max="243" width="25.25" style="861" bestFit="1" customWidth="1"/>
    <col min="244" max="244" width="27.5" style="861" bestFit="1" customWidth="1"/>
    <col min="245" max="246" width="9.125" style="861" bestFit="1" customWidth="1"/>
    <col min="247" max="247" width="11.25" style="861" bestFit="1" customWidth="1"/>
    <col min="248" max="248" width="15" style="861" bestFit="1" customWidth="1"/>
    <col min="249" max="249" width="16.375" style="861" bestFit="1" customWidth="1"/>
    <col min="250" max="252" width="23.25" style="861" bestFit="1" customWidth="1"/>
    <col min="253" max="254" width="20.75" style="861" bestFit="1" customWidth="1"/>
    <col min="255" max="255" width="6.625" style="861" bestFit="1" customWidth="1"/>
    <col min="256" max="256" width="9" style="861"/>
    <col min="257" max="257" width="16.375" style="861" bestFit="1" customWidth="1"/>
    <col min="258" max="258" width="14.125" style="861" bestFit="1" customWidth="1"/>
    <col min="259" max="261" width="9.75" style="861" bestFit="1" customWidth="1"/>
    <col min="262" max="262" width="14.125" style="861" bestFit="1" customWidth="1"/>
    <col min="263" max="263" width="15.25" style="861" customWidth="1"/>
    <col min="264" max="264" width="14.125" style="861" bestFit="1" customWidth="1"/>
    <col min="265" max="265" width="15.25" style="861" bestFit="1" customWidth="1"/>
    <col min="266" max="268" width="13.625" style="861" bestFit="1" customWidth="1"/>
    <col min="269" max="269" width="12" style="861" bestFit="1" customWidth="1"/>
    <col min="270" max="270" width="22.125" style="861" bestFit="1" customWidth="1"/>
    <col min="271" max="272" width="30.125" style="861" bestFit="1" customWidth="1"/>
    <col min="273" max="274" width="21" style="861" bestFit="1" customWidth="1"/>
    <col min="275" max="275" width="18.75" style="861" bestFit="1" customWidth="1"/>
    <col min="276" max="276" width="21" style="861" bestFit="1" customWidth="1"/>
    <col min="277" max="278" width="9.75" style="861" bestFit="1" customWidth="1"/>
    <col min="279" max="279" width="18.875" style="861" bestFit="1" customWidth="1"/>
    <col min="280" max="280" width="9.75" style="861" bestFit="1" customWidth="1"/>
    <col min="281" max="281" width="18.875" style="861" bestFit="1" customWidth="1"/>
    <col min="282" max="283" width="9.75" style="861" bestFit="1" customWidth="1"/>
    <col min="284" max="285" width="12.125" style="861" bestFit="1" customWidth="1"/>
    <col min="286" max="286" width="7.125" style="861" bestFit="1" customWidth="1"/>
    <col min="287" max="287" width="9.75" style="861" bestFit="1" customWidth="1"/>
    <col min="288" max="288" width="15.5" style="861" bestFit="1" customWidth="1"/>
    <col min="289" max="289" width="19.375" style="861" bestFit="1" customWidth="1"/>
    <col min="290" max="290" width="5.75" style="861" bestFit="1" customWidth="1"/>
    <col min="291" max="291" width="9.75" style="861" bestFit="1" customWidth="1"/>
    <col min="292" max="292" width="11.875" style="861" bestFit="1" customWidth="1"/>
    <col min="293" max="293" width="9.125" style="861" bestFit="1" customWidth="1"/>
    <col min="294" max="294" width="10.5" style="861" bestFit="1" customWidth="1"/>
    <col min="295" max="295" width="16.375" style="861" bestFit="1" customWidth="1"/>
    <col min="296" max="296" width="12.125" style="861" bestFit="1" customWidth="1"/>
    <col min="297" max="297" width="10.375" style="861" bestFit="1" customWidth="1"/>
    <col min="298" max="298" width="11.875" style="861" bestFit="1" customWidth="1"/>
    <col min="299" max="307" width="16.375" style="861" bestFit="1" customWidth="1"/>
    <col min="308" max="308" width="10.625" style="861" bestFit="1" customWidth="1"/>
    <col min="309" max="309" width="11.875" style="861" bestFit="1" customWidth="1"/>
    <col min="310" max="310" width="16.375" style="861" bestFit="1" customWidth="1"/>
    <col min="311" max="311" width="20.75" style="861" bestFit="1" customWidth="1"/>
    <col min="312" max="312" width="16.375" style="861" bestFit="1" customWidth="1"/>
    <col min="313" max="313" width="20.75" style="861" bestFit="1" customWidth="1"/>
    <col min="314" max="314" width="16.375" style="861" bestFit="1" customWidth="1"/>
    <col min="315" max="315" width="20.75" style="861" bestFit="1" customWidth="1"/>
    <col min="316" max="316" width="16.375" style="861" bestFit="1" customWidth="1"/>
    <col min="317" max="317" width="20.75" style="861" bestFit="1" customWidth="1"/>
    <col min="318" max="318" width="16.375" style="861" bestFit="1" customWidth="1"/>
    <col min="319" max="319" width="20.75" style="861" bestFit="1" customWidth="1"/>
    <col min="320" max="320" width="14.125" style="861" bestFit="1" customWidth="1"/>
    <col min="321" max="321" width="18.625" style="861" bestFit="1" customWidth="1"/>
    <col min="322" max="322" width="16.375" style="861" bestFit="1" customWidth="1"/>
    <col min="323" max="323" width="20.75" style="861" bestFit="1" customWidth="1"/>
    <col min="324" max="324" width="16.375" style="861" bestFit="1" customWidth="1"/>
    <col min="325" max="325" width="20.75" style="861" bestFit="1" customWidth="1"/>
    <col min="326" max="331" width="23" style="861" bestFit="1" customWidth="1"/>
    <col min="332" max="333" width="18.625" style="861" bestFit="1" customWidth="1"/>
    <col min="334" max="334" width="10.5" style="861" bestFit="1" customWidth="1"/>
    <col min="335" max="335" width="11.875" style="861" bestFit="1" customWidth="1"/>
    <col min="336" max="336" width="10.5" style="861" bestFit="1" customWidth="1"/>
    <col min="337" max="338" width="11.875" style="861" bestFit="1" customWidth="1"/>
    <col min="339" max="339" width="16.375" style="861" bestFit="1" customWidth="1"/>
    <col min="340" max="340" width="17.875" style="861" bestFit="1" customWidth="1"/>
    <col min="341" max="341" width="22.25" style="861" bestFit="1" customWidth="1"/>
    <col min="342" max="342" width="7.75" style="861" bestFit="1" customWidth="1"/>
    <col min="343" max="345" width="11.875" style="861" bestFit="1" customWidth="1"/>
    <col min="346" max="346" width="16.375" style="861" bestFit="1" customWidth="1"/>
    <col min="347" max="349" width="11.875" style="861" bestFit="1" customWidth="1"/>
    <col min="350" max="350" width="14.125" style="861" bestFit="1" customWidth="1"/>
    <col min="351" max="351" width="11.875" style="861" bestFit="1" customWidth="1"/>
    <col min="352" max="352" width="16.375" style="861" bestFit="1" customWidth="1"/>
    <col min="353" max="353" width="18.625" style="861" bestFit="1" customWidth="1"/>
    <col min="354" max="354" width="10.5" style="861" bestFit="1" customWidth="1"/>
    <col min="355" max="355" width="14.25" style="861" bestFit="1" customWidth="1"/>
    <col min="356" max="357" width="13.375" style="861" bestFit="1" customWidth="1"/>
    <col min="358" max="358" width="16.375" style="861" bestFit="1" customWidth="1"/>
    <col min="359" max="359" width="16.5" style="861" bestFit="1" customWidth="1"/>
    <col min="360" max="361" width="20.125" style="861" bestFit="1" customWidth="1"/>
    <col min="362" max="363" width="23" style="861" bestFit="1" customWidth="1"/>
    <col min="364" max="364" width="18.625" style="861" bestFit="1" customWidth="1"/>
    <col min="365" max="365" width="9.25" style="861" bestFit="1" customWidth="1"/>
    <col min="366" max="366" width="7.25" style="861" bestFit="1" customWidth="1"/>
    <col min="367" max="367" width="10.375" style="861" bestFit="1" customWidth="1"/>
    <col min="368" max="369" width="11.875" style="861" bestFit="1" customWidth="1"/>
    <col min="370" max="370" width="14.375" style="861" bestFit="1" customWidth="1"/>
    <col min="371" max="371" width="11.875" style="861" bestFit="1" customWidth="1"/>
    <col min="372" max="373" width="16.375" style="861" bestFit="1" customWidth="1"/>
    <col min="374" max="374" width="11.875" style="861" bestFit="1" customWidth="1"/>
    <col min="375" max="376" width="16.375" style="861" bestFit="1" customWidth="1"/>
    <col min="377" max="377" width="17.875" style="861" bestFit="1" customWidth="1"/>
    <col min="378" max="378" width="16.375" style="861" bestFit="1" customWidth="1"/>
    <col min="379" max="379" width="17.875" style="861" bestFit="1" customWidth="1"/>
    <col min="380" max="380" width="5.75" style="861" bestFit="1" customWidth="1"/>
    <col min="381" max="382" width="9.75" style="861" bestFit="1" customWidth="1"/>
    <col min="383" max="383" width="7.75" style="861" bestFit="1" customWidth="1"/>
    <col min="384" max="384" width="9.75" style="861" bestFit="1" customWidth="1"/>
    <col min="385" max="385" width="59.375" style="861" bestFit="1" customWidth="1"/>
    <col min="386" max="386" width="45.5" style="861" bestFit="1" customWidth="1"/>
    <col min="387" max="387" width="27.625" style="861" bestFit="1" customWidth="1"/>
    <col min="388" max="388" width="11.875" style="861" bestFit="1" customWidth="1"/>
    <col min="389" max="392" width="14.125" style="861" bestFit="1" customWidth="1"/>
    <col min="393" max="393" width="15.625" style="861" bestFit="1" customWidth="1"/>
    <col min="394" max="394" width="14.125" style="861" bestFit="1" customWidth="1"/>
    <col min="395" max="396" width="19.625" style="861" bestFit="1" customWidth="1"/>
    <col min="397" max="397" width="21.875" style="861" bestFit="1" customWidth="1"/>
    <col min="398" max="398" width="19.375" style="861" bestFit="1" customWidth="1"/>
    <col min="399" max="399" width="16.375" style="861" bestFit="1" customWidth="1"/>
    <col min="400" max="400" width="23" style="861" bestFit="1" customWidth="1"/>
    <col min="401" max="402" width="14.125" style="861" bestFit="1" customWidth="1"/>
    <col min="403" max="403" width="23.25" style="861" bestFit="1" customWidth="1"/>
    <col min="404" max="405" width="14.375" style="861" bestFit="1" customWidth="1"/>
    <col min="406" max="406" width="23.125" style="861" bestFit="1" customWidth="1"/>
    <col min="407" max="407" width="18.875" style="861" bestFit="1" customWidth="1"/>
    <col min="408" max="408" width="14.375" style="861" bestFit="1" customWidth="1"/>
    <col min="409" max="409" width="16.5" style="861" bestFit="1" customWidth="1"/>
    <col min="410" max="410" width="25.25" style="861" bestFit="1" customWidth="1"/>
    <col min="411" max="412" width="18.625" style="861" bestFit="1" customWidth="1"/>
    <col min="413" max="413" width="23" style="861" bestFit="1" customWidth="1"/>
    <col min="414" max="415" width="26.75" style="861" bestFit="1" customWidth="1"/>
    <col min="416" max="416" width="25.25" style="861" bestFit="1" customWidth="1"/>
    <col min="417" max="417" width="29.625" style="861" bestFit="1" customWidth="1"/>
    <col min="418" max="418" width="25.25" style="861" bestFit="1" customWidth="1"/>
    <col min="419" max="419" width="29.625" style="861" bestFit="1" customWidth="1"/>
    <col min="420" max="423" width="20.875" style="861" bestFit="1" customWidth="1"/>
    <col min="424" max="424" width="13.875" style="861" bestFit="1" customWidth="1"/>
    <col min="425" max="425" width="16.5" style="861" bestFit="1" customWidth="1"/>
    <col min="426" max="426" width="7.75" style="861" bestFit="1" customWidth="1"/>
    <col min="427" max="427" width="20.75" style="861" bestFit="1" customWidth="1"/>
    <col min="428" max="430" width="16.375" style="861" bestFit="1" customWidth="1"/>
    <col min="431" max="434" width="31" style="861" bestFit="1" customWidth="1"/>
    <col min="435" max="436" width="18.625" style="861" bestFit="1" customWidth="1"/>
    <col min="437" max="437" width="16.375" style="861" bestFit="1" customWidth="1"/>
    <col min="438" max="439" width="18.625" style="861" bestFit="1" customWidth="1"/>
    <col min="440" max="440" width="16.375" style="861" bestFit="1" customWidth="1"/>
    <col min="441" max="442" width="18.625" style="861" bestFit="1" customWidth="1"/>
    <col min="443" max="443" width="20.75" style="861" bestFit="1" customWidth="1"/>
    <col min="444" max="445" width="23" style="861" bestFit="1" customWidth="1"/>
    <col min="446" max="446" width="25.25" style="861" bestFit="1" customWidth="1"/>
    <col min="447" max="447" width="23" style="861" bestFit="1" customWidth="1"/>
    <col min="448" max="448" width="20.75" style="861" bestFit="1" customWidth="1"/>
    <col min="449" max="450" width="23" style="861" bestFit="1" customWidth="1"/>
    <col min="451" max="451" width="25.25" style="861" bestFit="1" customWidth="1"/>
    <col min="452" max="452" width="23" style="861" bestFit="1" customWidth="1"/>
    <col min="453" max="453" width="18.625" style="861" bestFit="1" customWidth="1"/>
    <col min="454" max="456" width="20.75" style="861" bestFit="1" customWidth="1"/>
    <col min="457" max="457" width="19.75" style="861" bestFit="1" customWidth="1"/>
    <col min="458" max="459" width="22" style="861" bestFit="1" customWidth="1"/>
    <col min="460" max="460" width="14.125" style="861" bestFit="1" customWidth="1"/>
    <col min="461" max="462" width="20.75" style="861" bestFit="1" customWidth="1"/>
    <col min="463" max="464" width="18.625" style="861" bestFit="1" customWidth="1"/>
    <col min="465" max="467" width="20.75" style="861" bestFit="1" customWidth="1"/>
    <col min="468" max="469" width="23" style="861" bestFit="1" customWidth="1"/>
    <col min="470" max="470" width="20.75" style="861" bestFit="1" customWidth="1"/>
    <col min="471" max="472" width="23" style="861" bestFit="1" customWidth="1"/>
    <col min="473" max="473" width="25.25" style="861" bestFit="1" customWidth="1"/>
    <col min="474" max="475" width="23" style="861" bestFit="1" customWidth="1"/>
    <col min="476" max="478" width="25.25" style="861" bestFit="1" customWidth="1"/>
    <col min="479" max="480" width="27.5" style="861" bestFit="1" customWidth="1"/>
    <col min="481" max="481" width="25.25" style="861" bestFit="1" customWidth="1"/>
    <col min="482" max="483" width="27.5" style="861" bestFit="1" customWidth="1"/>
    <col min="484" max="484" width="29.625" style="861" bestFit="1" customWidth="1"/>
    <col min="485" max="485" width="27.5" style="861" bestFit="1" customWidth="1"/>
    <col min="486" max="486" width="24.5" style="861" bestFit="1" customWidth="1"/>
    <col min="487" max="487" width="29" style="861" bestFit="1" customWidth="1"/>
    <col min="488" max="489" width="20.75" style="861" bestFit="1" customWidth="1"/>
    <col min="490" max="490" width="27.5" style="861" bestFit="1" customWidth="1"/>
    <col min="491" max="492" width="23" style="861" bestFit="1" customWidth="1"/>
    <col min="493" max="493" width="29.625" style="861" bestFit="1" customWidth="1"/>
    <col min="494" max="494" width="9.125" style="861" bestFit="1" customWidth="1"/>
    <col min="495" max="497" width="18.125" style="861" bestFit="1" customWidth="1"/>
    <col min="498" max="498" width="20.375" style="861" bestFit="1" customWidth="1"/>
    <col min="499" max="499" width="25.25" style="861" bestFit="1" customWidth="1"/>
    <col min="500" max="500" width="27.5" style="861" bestFit="1" customWidth="1"/>
    <col min="501" max="502" width="9.125" style="861" bestFit="1" customWidth="1"/>
    <col min="503" max="503" width="11.25" style="861" bestFit="1" customWidth="1"/>
    <col min="504" max="504" width="15" style="861" bestFit="1" customWidth="1"/>
    <col min="505" max="505" width="16.375" style="861" bestFit="1" customWidth="1"/>
    <col min="506" max="508" width="23.25" style="861" bestFit="1" customWidth="1"/>
    <col min="509" max="510" width="20.75" style="861" bestFit="1" customWidth="1"/>
    <col min="511" max="511" width="6.625" style="861" bestFit="1" customWidth="1"/>
    <col min="512" max="512" width="9" style="861"/>
    <col min="513" max="513" width="16.375" style="861" bestFit="1" customWidth="1"/>
    <col min="514" max="514" width="14.125" style="861" bestFit="1" customWidth="1"/>
    <col min="515" max="517" width="9.75" style="861" bestFit="1" customWidth="1"/>
    <col min="518" max="518" width="14.125" style="861" bestFit="1" customWidth="1"/>
    <col min="519" max="519" width="15.25" style="861" customWidth="1"/>
    <col min="520" max="520" width="14.125" style="861" bestFit="1" customWidth="1"/>
    <col min="521" max="521" width="15.25" style="861" bestFit="1" customWidth="1"/>
    <col min="522" max="524" width="13.625" style="861" bestFit="1" customWidth="1"/>
    <col min="525" max="525" width="12" style="861" bestFit="1" customWidth="1"/>
    <col min="526" max="526" width="22.125" style="861" bestFit="1" customWidth="1"/>
    <col min="527" max="528" width="30.125" style="861" bestFit="1" customWidth="1"/>
    <col min="529" max="530" width="21" style="861" bestFit="1" customWidth="1"/>
    <col min="531" max="531" width="18.75" style="861" bestFit="1" customWidth="1"/>
    <col min="532" max="532" width="21" style="861" bestFit="1" customWidth="1"/>
    <col min="533" max="534" width="9.75" style="861" bestFit="1" customWidth="1"/>
    <col min="535" max="535" width="18.875" style="861" bestFit="1" customWidth="1"/>
    <col min="536" max="536" width="9.75" style="861" bestFit="1" customWidth="1"/>
    <col min="537" max="537" width="18.875" style="861" bestFit="1" customWidth="1"/>
    <col min="538" max="539" width="9.75" style="861" bestFit="1" customWidth="1"/>
    <col min="540" max="541" width="12.125" style="861" bestFit="1" customWidth="1"/>
    <col min="542" max="542" width="7.125" style="861" bestFit="1" customWidth="1"/>
    <col min="543" max="543" width="9.75" style="861" bestFit="1" customWidth="1"/>
    <col min="544" max="544" width="15.5" style="861" bestFit="1" customWidth="1"/>
    <col min="545" max="545" width="19.375" style="861" bestFit="1" customWidth="1"/>
    <col min="546" max="546" width="5.75" style="861" bestFit="1" customWidth="1"/>
    <col min="547" max="547" width="9.75" style="861" bestFit="1" customWidth="1"/>
    <col min="548" max="548" width="11.875" style="861" bestFit="1" customWidth="1"/>
    <col min="549" max="549" width="9.125" style="861" bestFit="1" customWidth="1"/>
    <col min="550" max="550" width="10.5" style="861" bestFit="1" customWidth="1"/>
    <col min="551" max="551" width="16.375" style="861" bestFit="1" customWidth="1"/>
    <col min="552" max="552" width="12.125" style="861" bestFit="1" customWidth="1"/>
    <col min="553" max="553" width="10.375" style="861" bestFit="1" customWidth="1"/>
    <col min="554" max="554" width="11.875" style="861" bestFit="1" customWidth="1"/>
    <col min="555" max="563" width="16.375" style="861" bestFit="1" customWidth="1"/>
    <col min="564" max="564" width="10.625" style="861" bestFit="1" customWidth="1"/>
    <col min="565" max="565" width="11.875" style="861" bestFit="1" customWidth="1"/>
    <col min="566" max="566" width="16.375" style="861" bestFit="1" customWidth="1"/>
    <col min="567" max="567" width="20.75" style="861" bestFit="1" customWidth="1"/>
    <col min="568" max="568" width="16.375" style="861" bestFit="1" customWidth="1"/>
    <col min="569" max="569" width="20.75" style="861" bestFit="1" customWidth="1"/>
    <col min="570" max="570" width="16.375" style="861" bestFit="1" customWidth="1"/>
    <col min="571" max="571" width="20.75" style="861" bestFit="1" customWidth="1"/>
    <col min="572" max="572" width="16.375" style="861" bestFit="1" customWidth="1"/>
    <col min="573" max="573" width="20.75" style="861" bestFit="1" customWidth="1"/>
    <col min="574" max="574" width="16.375" style="861" bestFit="1" customWidth="1"/>
    <col min="575" max="575" width="20.75" style="861" bestFit="1" customWidth="1"/>
    <col min="576" max="576" width="14.125" style="861" bestFit="1" customWidth="1"/>
    <col min="577" max="577" width="18.625" style="861" bestFit="1" customWidth="1"/>
    <col min="578" max="578" width="16.375" style="861" bestFit="1" customWidth="1"/>
    <col min="579" max="579" width="20.75" style="861" bestFit="1" customWidth="1"/>
    <col min="580" max="580" width="16.375" style="861" bestFit="1" customWidth="1"/>
    <col min="581" max="581" width="20.75" style="861" bestFit="1" customWidth="1"/>
    <col min="582" max="587" width="23" style="861" bestFit="1" customWidth="1"/>
    <col min="588" max="589" width="18.625" style="861" bestFit="1" customWidth="1"/>
    <col min="590" max="590" width="10.5" style="861" bestFit="1" customWidth="1"/>
    <col min="591" max="591" width="11.875" style="861" bestFit="1" customWidth="1"/>
    <col min="592" max="592" width="10.5" style="861" bestFit="1" customWidth="1"/>
    <col min="593" max="594" width="11.875" style="861" bestFit="1" customWidth="1"/>
    <col min="595" max="595" width="16.375" style="861" bestFit="1" customWidth="1"/>
    <col min="596" max="596" width="17.875" style="861" bestFit="1" customWidth="1"/>
    <col min="597" max="597" width="22.25" style="861" bestFit="1" customWidth="1"/>
    <col min="598" max="598" width="7.75" style="861" bestFit="1" customWidth="1"/>
    <col min="599" max="601" width="11.875" style="861" bestFit="1" customWidth="1"/>
    <col min="602" max="602" width="16.375" style="861" bestFit="1" customWidth="1"/>
    <col min="603" max="605" width="11.875" style="861" bestFit="1" customWidth="1"/>
    <col min="606" max="606" width="14.125" style="861" bestFit="1" customWidth="1"/>
    <col min="607" max="607" width="11.875" style="861" bestFit="1" customWidth="1"/>
    <col min="608" max="608" width="16.375" style="861" bestFit="1" customWidth="1"/>
    <col min="609" max="609" width="18.625" style="861" bestFit="1" customWidth="1"/>
    <col min="610" max="610" width="10.5" style="861" bestFit="1" customWidth="1"/>
    <col min="611" max="611" width="14.25" style="861" bestFit="1" customWidth="1"/>
    <col min="612" max="613" width="13.375" style="861" bestFit="1" customWidth="1"/>
    <col min="614" max="614" width="16.375" style="861" bestFit="1" customWidth="1"/>
    <col min="615" max="615" width="16.5" style="861" bestFit="1" customWidth="1"/>
    <col min="616" max="617" width="20.125" style="861" bestFit="1" customWidth="1"/>
    <col min="618" max="619" width="23" style="861" bestFit="1" customWidth="1"/>
    <col min="620" max="620" width="18.625" style="861" bestFit="1" customWidth="1"/>
    <col min="621" max="621" width="9.25" style="861" bestFit="1" customWidth="1"/>
    <col min="622" max="622" width="7.25" style="861" bestFit="1" customWidth="1"/>
    <col min="623" max="623" width="10.375" style="861" bestFit="1" customWidth="1"/>
    <col min="624" max="625" width="11.875" style="861" bestFit="1" customWidth="1"/>
    <col min="626" max="626" width="14.375" style="861" bestFit="1" customWidth="1"/>
    <col min="627" max="627" width="11.875" style="861" bestFit="1" customWidth="1"/>
    <col min="628" max="629" width="16.375" style="861" bestFit="1" customWidth="1"/>
    <col min="630" max="630" width="11.875" style="861" bestFit="1" customWidth="1"/>
    <col min="631" max="632" width="16.375" style="861" bestFit="1" customWidth="1"/>
    <col min="633" max="633" width="17.875" style="861" bestFit="1" customWidth="1"/>
    <col min="634" max="634" width="16.375" style="861" bestFit="1" customWidth="1"/>
    <col min="635" max="635" width="17.875" style="861" bestFit="1" customWidth="1"/>
    <col min="636" max="636" width="5.75" style="861" bestFit="1" customWidth="1"/>
    <col min="637" max="638" width="9.75" style="861" bestFit="1" customWidth="1"/>
    <col min="639" max="639" width="7.75" style="861" bestFit="1" customWidth="1"/>
    <col min="640" max="640" width="9.75" style="861" bestFit="1" customWidth="1"/>
    <col min="641" max="641" width="59.375" style="861" bestFit="1" customWidth="1"/>
    <col min="642" max="642" width="45.5" style="861" bestFit="1" customWidth="1"/>
    <col min="643" max="643" width="27.625" style="861" bestFit="1" customWidth="1"/>
    <col min="644" max="644" width="11.875" style="861" bestFit="1" customWidth="1"/>
    <col min="645" max="648" width="14.125" style="861" bestFit="1" customWidth="1"/>
    <col min="649" max="649" width="15.625" style="861" bestFit="1" customWidth="1"/>
    <col min="650" max="650" width="14.125" style="861" bestFit="1" customWidth="1"/>
    <col min="651" max="652" width="19.625" style="861" bestFit="1" customWidth="1"/>
    <col min="653" max="653" width="21.875" style="861" bestFit="1" customWidth="1"/>
    <col min="654" max="654" width="19.375" style="861" bestFit="1" customWidth="1"/>
    <col min="655" max="655" width="16.375" style="861" bestFit="1" customWidth="1"/>
    <col min="656" max="656" width="23" style="861" bestFit="1" customWidth="1"/>
    <col min="657" max="658" width="14.125" style="861" bestFit="1" customWidth="1"/>
    <col min="659" max="659" width="23.25" style="861" bestFit="1" customWidth="1"/>
    <col min="660" max="661" width="14.375" style="861" bestFit="1" customWidth="1"/>
    <col min="662" max="662" width="23.125" style="861" bestFit="1" customWidth="1"/>
    <col min="663" max="663" width="18.875" style="861" bestFit="1" customWidth="1"/>
    <col min="664" max="664" width="14.375" style="861" bestFit="1" customWidth="1"/>
    <col min="665" max="665" width="16.5" style="861" bestFit="1" customWidth="1"/>
    <col min="666" max="666" width="25.25" style="861" bestFit="1" customWidth="1"/>
    <col min="667" max="668" width="18.625" style="861" bestFit="1" customWidth="1"/>
    <col min="669" max="669" width="23" style="861" bestFit="1" customWidth="1"/>
    <col min="670" max="671" width="26.75" style="861" bestFit="1" customWidth="1"/>
    <col min="672" max="672" width="25.25" style="861" bestFit="1" customWidth="1"/>
    <col min="673" max="673" width="29.625" style="861" bestFit="1" customWidth="1"/>
    <col min="674" max="674" width="25.25" style="861" bestFit="1" customWidth="1"/>
    <col min="675" max="675" width="29.625" style="861" bestFit="1" customWidth="1"/>
    <col min="676" max="679" width="20.875" style="861" bestFit="1" customWidth="1"/>
    <col min="680" max="680" width="13.875" style="861" bestFit="1" customWidth="1"/>
    <col min="681" max="681" width="16.5" style="861" bestFit="1" customWidth="1"/>
    <col min="682" max="682" width="7.75" style="861" bestFit="1" customWidth="1"/>
    <col min="683" max="683" width="20.75" style="861" bestFit="1" customWidth="1"/>
    <col min="684" max="686" width="16.375" style="861" bestFit="1" customWidth="1"/>
    <col min="687" max="690" width="31" style="861" bestFit="1" customWidth="1"/>
    <col min="691" max="692" width="18.625" style="861" bestFit="1" customWidth="1"/>
    <col min="693" max="693" width="16.375" style="861" bestFit="1" customWidth="1"/>
    <col min="694" max="695" width="18.625" style="861" bestFit="1" customWidth="1"/>
    <col min="696" max="696" width="16.375" style="861" bestFit="1" customWidth="1"/>
    <col min="697" max="698" width="18.625" style="861" bestFit="1" customWidth="1"/>
    <col min="699" max="699" width="20.75" style="861" bestFit="1" customWidth="1"/>
    <col min="700" max="701" width="23" style="861" bestFit="1" customWidth="1"/>
    <col min="702" max="702" width="25.25" style="861" bestFit="1" customWidth="1"/>
    <col min="703" max="703" width="23" style="861" bestFit="1" customWidth="1"/>
    <col min="704" max="704" width="20.75" style="861" bestFit="1" customWidth="1"/>
    <col min="705" max="706" width="23" style="861" bestFit="1" customWidth="1"/>
    <col min="707" max="707" width="25.25" style="861" bestFit="1" customWidth="1"/>
    <col min="708" max="708" width="23" style="861" bestFit="1" customWidth="1"/>
    <col min="709" max="709" width="18.625" style="861" bestFit="1" customWidth="1"/>
    <col min="710" max="712" width="20.75" style="861" bestFit="1" customWidth="1"/>
    <col min="713" max="713" width="19.75" style="861" bestFit="1" customWidth="1"/>
    <col min="714" max="715" width="22" style="861" bestFit="1" customWidth="1"/>
    <col min="716" max="716" width="14.125" style="861" bestFit="1" customWidth="1"/>
    <col min="717" max="718" width="20.75" style="861" bestFit="1" customWidth="1"/>
    <col min="719" max="720" width="18.625" style="861" bestFit="1" customWidth="1"/>
    <col min="721" max="723" width="20.75" style="861" bestFit="1" customWidth="1"/>
    <col min="724" max="725" width="23" style="861" bestFit="1" customWidth="1"/>
    <col min="726" max="726" width="20.75" style="861" bestFit="1" customWidth="1"/>
    <col min="727" max="728" width="23" style="861" bestFit="1" customWidth="1"/>
    <col min="729" max="729" width="25.25" style="861" bestFit="1" customWidth="1"/>
    <col min="730" max="731" width="23" style="861" bestFit="1" customWidth="1"/>
    <col min="732" max="734" width="25.25" style="861" bestFit="1" customWidth="1"/>
    <col min="735" max="736" width="27.5" style="861" bestFit="1" customWidth="1"/>
    <col min="737" max="737" width="25.25" style="861" bestFit="1" customWidth="1"/>
    <col min="738" max="739" width="27.5" style="861" bestFit="1" customWidth="1"/>
    <col min="740" max="740" width="29.625" style="861" bestFit="1" customWidth="1"/>
    <col min="741" max="741" width="27.5" style="861" bestFit="1" customWidth="1"/>
    <col min="742" max="742" width="24.5" style="861" bestFit="1" customWidth="1"/>
    <col min="743" max="743" width="29" style="861" bestFit="1" customWidth="1"/>
    <col min="744" max="745" width="20.75" style="861" bestFit="1" customWidth="1"/>
    <col min="746" max="746" width="27.5" style="861" bestFit="1" customWidth="1"/>
    <col min="747" max="748" width="23" style="861" bestFit="1" customWidth="1"/>
    <col min="749" max="749" width="29.625" style="861" bestFit="1" customWidth="1"/>
    <col min="750" max="750" width="9.125" style="861" bestFit="1" customWidth="1"/>
    <col min="751" max="753" width="18.125" style="861" bestFit="1" customWidth="1"/>
    <col min="754" max="754" width="20.375" style="861" bestFit="1" customWidth="1"/>
    <col min="755" max="755" width="25.25" style="861" bestFit="1" customWidth="1"/>
    <col min="756" max="756" width="27.5" style="861" bestFit="1" customWidth="1"/>
    <col min="757" max="758" width="9.125" style="861" bestFit="1" customWidth="1"/>
    <col min="759" max="759" width="11.25" style="861" bestFit="1" customWidth="1"/>
    <col min="760" max="760" width="15" style="861" bestFit="1" customWidth="1"/>
    <col min="761" max="761" width="16.375" style="861" bestFit="1" customWidth="1"/>
    <col min="762" max="764" width="23.25" style="861" bestFit="1" customWidth="1"/>
    <col min="765" max="766" width="20.75" style="861" bestFit="1" customWidth="1"/>
    <col min="767" max="767" width="6.625" style="861" bestFit="1" customWidth="1"/>
    <col min="768" max="768" width="9" style="861"/>
    <col min="769" max="769" width="16.375" style="861" bestFit="1" customWidth="1"/>
    <col min="770" max="770" width="14.125" style="861" bestFit="1" customWidth="1"/>
    <col min="771" max="773" width="9.75" style="861" bestFit="1" customWidth="1"/>
    <col min="774" max="774" width="14.125" style="861" bestFit="1" customWidth="1"/>
    <col min="775" max="775" width="15.25" style="861" customWidth="1"/>
    <col min="776" max="776" width="14.125" style="861" bestFit="1" customWidth="1"/>
    <col min="777" max="777" width="15.25" style="861" bestFit="1" customWidth="1"/>
    <col min="778" max="780" width="13.625" style="861" bestFit="1" customWidth="1"/>
    <col min="781" max="781" width="12" style="861" bestFit="1" customWidth="1"/>
    <col min="782" max="782" width="22.125" style="861" bestFit="1" customWidth="1"/>
    <col min="783" max="784" width="30.125" style="861" bestFit="1" customWidth="1"/>
    <col min="785" max="786" width="21" style="861" bestFit="1" customWidth="1"/>
    <col min="787" max="787" width="18.75" style="861" bestFit="1" customWidth="1"/>
    <col min="788" max="788" width="21" style="861" bestFit="1" customWidth="1"/>
    <col min="789" max="790" width="9.75" style="861" bestFit="1" customWidth="1"/>
    <col min="791" max="791" width="18.875" style="861" bestFit="1" customWidth="1"/>
    <col min="792" max="792" width="9.75" style="861" bestFit="1" customWidth="1"/>
    <col min="793" max="793" width="18.875" style="861" bestFit="1" customWidth="1"/>
    <col min="794" max="795" width="9.75" style="861" bestFit="1" customWidth="1"/>
    <col min="796" max="797" width="12.125" style="861" bestFit="1" customWidth="1"/>
    <col min="798" max="798" width="7.125" style="861" bestFit="1" customWidth="1"/>
    <col min="799" max="799" width="9.75" style="861" bestFit="1" customWidth="1"/>
    <col min="800" max="800" width="15.5" style="861" bestFit="1" customWidth="1"/>
    <col min="801" max="801" width="19.375" style="861" bestFit="1" customWidth="1"/>
    <col min="802" max="802" width="5.75" style="861" bestFit="1" customWidth="1"/>
    <col min="803" max="803" width="9.75" style="861" bestFit="1" customWidth="1"/>
    <col min="804" max="804" width="11.875" style="861" bestFit="1" customWidth="1"/>
    <col min="805" max="805" width="9.125" style="861" bestFit="1" customWidth="1"/>
    <col min="806" max="806" width="10.5" style="861" bestFit="1" customWidth="1"/>
    <col min="807" max="807" width="16.375" style="861" bestFit="1" customWidth="1"/>
    <col min="808" max="808" width="12.125" style="861" bestFit="1" customWidth="1"/>
    <col min="809" max="809" width="10.375" style="861" bestFit="1" customWidth="1"/>
    <col min="810" max="810" width="11.875" style="861" bestFit="1" customWidth="1"/>
    <col min="811" max="819" width="16.375" style="861" bestFit="1" customWidth="1"/>
    <col min="820" max="820" width="10.625" style="861" bestFit="1" customWidth="1"/>
    <col min="821" max="821" width="11.875" style="861" bestFit="1" customWidth="1"/>
    <col min="822" max="822" width="16.375" style="861" bestFit="1" customWidth="1"/>
    <col min="823" max="823" width="20.75" style="861" bestFit="1" customWidth="1"/>
    <col min="824" max="824" width="16.375" style="861" bestFit="1" customWidth="1"/>
    <col min="825" max="825" width="20.75" style="861" bestFit="1" customWidth="1"/>
    <col min="826" max="826" width="16.375" style="861" bestFit="1" customWidth="1"/>
    <col min="827" max="827" width="20.75" style="861" bestFit="1" customWidth="1"/>
    <col min="828" max="828" width="16.375" style="861" bestFit="1" customWidth="1"/>
    <col min="829" max="829" width="20.75" style="861" bestFit="1" customWidth="1"/>
    <col min="830" max="830" width="16.375" style="861" bestFit="1" customWidth="1"/>
    <col min="831" max="831" width="20.75" style="861" bestFit="1" customWidth="1"/>
    <col min="832" max="832" width="14.125" style="861" bestFit="1" customWidth="1"/>
    <col min="833" max="833" width="18.625" style="861" bestFit="1" customWidth="1"/>
    <col min="834" max="834" width="16.375" style="861" bestFit="1" customWidth="1"/>
    <col min="835" max="835" width="20.75" style="861" bestFit="1" customWidth="1"/>
    <col min="836" max="836" width="16.375" style="861" bestFit="1" customWidth="1"/>
    <col min="837" max="837" width="20.75" style="861" bestFit="1" customWidth="1"/>
    <col min="838" max="843" width="23" style="861" bestFit="1" customWidth="1"/>
    <col min="844" max="845" width="18.625" style="861" bestFit="1" customWidth="1"/>
    <col min="846" max="846" width="10.5" style="861" bestFit="1" customWidth="1"/>
    <col min="847" max="847" width="11.875" style="861" bestFit="1" customWidth="1"/>
    <col min="848" max="848" width="10.5" style="861" bestFit="1" customWidth="1"/>
    <col min="849" max="850" width="11.875" style="861" bestFit="1" customWidth="1"/>
    <col min="851" max="851" width="16.375" style="861" bestFit="1" customWidth="1"/>
    <col min="852" max="852" width="17.875" style="861" bestFit="1" customWidth="1"/>
    <col min="853" max="853" width="22.25" style="861" bestFit="1" customWidth="1"/>
    <col min="854" max="854" width="7.75" style="861" bestFit="1" customWidth="1"/>
    <col min="855" max="857" width="11.875" style="861" bestFit="1" customWidth="1"/>
    <col min="858" max="858" width="16.375" style="861" bestFit="1" customWidth="1"/>
    <col min="859" max="861" width="11.875" style="861" bestFit="1" customWidth="1"/>
    <col min="862" max="862" width="14.125" style="861" bestFit="1" customWidth="1"/>
    <col min="863" max="863" width="11.875" style="861" bestFit="1" customWidth="1"/>
    <col min="864" max="864" width="16.375" style="861" bestFit="1" customWidth="1"/>
    <col min="865" max="865" width="18.625" style="861" bestFit="1" customWidth="1"/>
    <col min="866" max="866" width="10.5" style="861" bestFit="1" customWidth="1"/>
    <col min="867" max="867" width="14.25" style="861" bestFit="1" customWidth="1"/>
    <col min="868" max="869" width="13.375" style="861" bestFit="1" customWidth="1"/>
    <col min="870" max="870" width="16.375" style="861" bestFit="1" customWidth="1"/>
    <col min="871" max="871" width="16.5" style="861" bestFit="1" customWidth="1"/>
    <col min="872" max="873" width="20.125" style="861" bestFit="1" customWidth="1"/>
    <col min="874" max="875" width="23" style="861" bestFit="1" customWidth="1"/>
    <col min="876" max="876" width="18.625" style="861" bestFit="1" customWidth="1"/>
    <col min="877" max="877" width="9.25" style="861" bestFit="1" customWidth="1"/>
    <col min="878" max="878" width="7.25" style="861" bestFit="1" customWidth="1"/>
    <col min="879" max="879" width="10.375" style="861" bestFit="1" customWidth="1"/>
    <col min="880" max="881" width="11.875" style="861" bestFit="1" customWidth="1"/>
    <col min="882" max="882" width="14.375" style="861" bestFit="1" customWidth="1"/>
    <col min="883" max="883" width="11.875" style="861" bestFit="1" customWidth="1"/>
    <col min="884" max="885" width="16.375" style="861" bestFit="1" customWidth="1"/>
    <col min="886" max="886" width="11.875" style="861" bestFit="1" customWidth="1"/>
    <col min="887" max="888" width="16.375" style="861" bestFit="1" customWidth="1"/>
    <col min="889" max="889" width="17.875" style="861" bestFit="1" customWidth="1"/>
    <col min="890" max="890" width="16.375" style="861" bestFit="1" customWidth="1"/>
    <col min="891" max="891" width="17.875" style="861" bestFit="1" customWidth="1"/>
    <col min="892" max="892" width="5.75" style="861" bestFit="1" customWidth="1"/>
    <col min="893" max="894" width="9.75" style="861" bestFit="1" customWidth="1"/>
    <col min="895" max="895" width="7.75" style="861" bestFit="1" customWidth="1"/>
    <col min="896" max="896" width="9.75" style="861" bestFit="1" customWidth="1"/>
    <col min="897" max="897" width="59.375" style="861" bestFit="1" customWidth="1"/>
    <col min="898" max="898" width="45.5" style="861" bestFit="1" customWidth="1"/>
    <col min="899" max="899" width="27.625" style="861" bestFit="1" customWidth="1"/>
    <col min="900" max="900" width="11.875" style="861" bestFit="1" customWidth="1"/>
    <col min="901" max="904" width="14.125" style="861" bestFit="1" customWidth="1"/>
    <col min="905" max="905" width="15.625" style="861" bestFit="1" customWidth="1"/>
    <col min="906" max="906" width="14.125" style="861" bestFit="1" customWidth="1"/>
    <col min="907" max="908" width="19.625" style="861" bestFit="1" customWidth="1"/>
    <col min="909" max="909" width="21.875" style="861" bestFit="1" customWidth="1"/>
    <col min="910" max="910" width="19.375" style="861" bestFit="1" customWidth="1"/>
    <col min="911" max="911" width="16.375" style="861" bestFit="1" customWidth="1"/>
    <col min="912" max="912" width="23" style="861" bestFit="1" customWidth="1"/>
    <col min="913" max="914" width="14.125" style="861" bestFit="1" customWidth="1"/>
    <col min="915" max="915" width="23.25" style="861" bestFit="1" customWidth="1"/>
    <col min="916" max="917" width="14.375" style="861" bestFit="1" customWidth="1"/>
    <col min="918" max="918" width="23.125" style="861" bestFit="1" customWidth="1"/>
    <col min="919" max="919" width="18.875" style="861" bestFit="1" customWidth="1"/>
    <col min="920" max="920" width="14.375" style="861" bestFit="1" customWidth="1"/>
    <col min="921" max="921" width="16.5" style="861" bestFit="1" customWidth="1"/>
    <col min="922" max="922" width="25.25" style="861" bestFit="1" customWidth="1"/>
    <col min="923" max="924" width="18.625" style="861" bestFit="1" customWidth="1"/>
    <col min="925" max="925" width="23" style="861" bestFit="1" customWidth="1"/>
    <col min="926" max="927" width="26.75" style="861" bestFit="1" customWidth="1"/>
    <col min="928" max="928" width="25.25" style="861" bestFit="1" customWidth="1"/>
    <col min="929" max="929" width="29.625" style="861" bestFit="1" customWidth="1"/>
    <col min="930" max="930" width="25.25" style="861" bestFit="1" customWidth="1"/>
    <col min="931" max="931" width="29.625" style="861" bestFit="1" customWidth="1"/>
    <col min="932" max="935" width="20.875" style="861" bestFit="1" customWidth="1"/>
    <col min="936" max="936" width="13.875" style="861" bestFit="1" customWidth="1"/>
    <col min="937" max="937" width="16.5" style="861" bestFit="1" customWidth="1"/>
    <col min="938" max="938" width="7.75" style="861" bestFit="1" customWidth="1"/>
    <col min="939" max="939" width="20.75" style="861" bestFit="1" customWidth="1"/>
    <col min="940" max="942" width="16.375" style="861" bestFit="1" customWidth="1"/>
    <col min="943" max="946" width="31" style="861" bestFit="1" customWidth="1"/>
    <col min="947" max="948" width="18.625" style="861" bestFit="1" customWidth="1"/>
    <col min="949" max="949" width="16.375" style="861" bestFit="1" customWidth="1"/>
    <col min="950" max="951" width="18.625" style="861" bestFit="1" customWidth="1"/>
    <col min="952" max="952" width="16.375" style="861" bestFit="1" customWidth="1"/>
    <col min="953" max="954" width="18.625" style="861" bestFit="1" customWidth="1"/>
    <col min="955" max="955" width="20.75" style="861" bestFit="1" customWidth="1"/>
    <col min="956" max="957" width="23" style="861" bestFit="1" customWidth="1"/>
    <col min="958" max="958" width="25.25" style="861" bestFit="1" customWidth="1"/>
    <col min="959" max="959" width="23" style="861" bestFit="1" customWidth="1"/>
    <col min="960" max="960" width="20.75" style="861" bestFit="1" customWidth="1"/>
    <col min="961" max="962" width="23" style="861" bestFit="1" customWidth="1"/>
    <col min="963" max="963" width="25.25" style="861" bestFit="1" customWidth="1"/>
    <col min="964" max="964" width="23" style="861" bestFit="1" customWidth="1"/>
    <col min="965" max="965" width="18.625" style="861" bestFit="1" customWidth="1"/>
    <col min="966" max="968" width="20.75" style="861" bestFit="1" customWidth="1"/>
    <col min="969" max="969" width="19.75" style="861" bestFit="1" customWidth="1"/>
    <col min="970" max="971" width="22" style="861" bestFit="1" customWidth="1"/>
    <col min="972" max="972" width="14.125" style="861" bestFit="1" customWidth="1"/>
    <col min="973" max="974" width="20.75" style="861" bestFit="1" customWidth="1"/>
    <col min="975" max="976" width="18.625" style="861" bestFit="1" customWidth="1"/>
    <col min="977" max="979" width="20.75" style="861" bestFit="1" customWidth="1"/>
    <col min="980" max="981" width="23" style="861" bestFit="1" customWidth="1"/>
    <col min="982" max="982" width="20.75" style="861" bestFit="1" customWidth="1"/>
    <col min="983" max="984" width="23" style="861" bestFit="1" customWidth="1"/>
    <col min="985" max="985" width="25.25" style="861" bestFit="1" customWidth="1"/>
    <col min="986" max="987" width="23" style="861" bestFit="1" customWidth="1"/>
    <col min="988" max="990" width="25.25" style="861" bestFit="1" customWidth="1"/>
    <col min="991" max="992" width="27.5" style="861" bestFit="1" customWidth="1"/>
    <col min="993" max="993" width="25.25" style="861" bestFit="1" customWidth="1"/>
    <col min="994" max="995" width="27.5" style="861" bestFit="1" customWidth="1"/>
    <col min="996" max="996" width="29.625" style="861" bestFit="1" customWidth="1"/>
    <col min="997" max="997" width="27.5" style="861" bestFit="1" customWidth="1"/>
    <col min="998" max="998" width="24.5" style="861" bestFit="1" customWidth="1"/>
    <col min="999" max="999" width="29" style="861" bestFit="1" customWidth="1"/>
    <col min="1000" max="1001" width="20.75" style="861" bestFit="1" customWidth="1"/>
    <col min="1002" max="1002" width="27.5" style="861" bestFit="1" customWidth="1"/>
    <col min="1003" max="1004" width="23" style="861" bestFit="1" customWidth="1"/>
    <col min="1005" max="1005" width="29.625" style="861" bestFit="1" customWidth="1"/>
    <col min="1006" max="1006" width="9.125" style="861" bestFit="1" customWidth="1"/>
    <col min="1007" max="1009" width="18.125" style="861" bestFit="1" customWidth="1"/>
    <col min="1010" max="1010" width="20.375" style="861" bestFit="1" customWidth="1"/>
    <col min="1011" max="1011" width="25.25" style="861" bestFit="1" customWidth="1"/>
    <col min="1012" max="1012" width="27.5" style="861" bestFit="1" customWidth="1"/>
    <col min="1013" max="1014" width="9.125" style="861" bestFit="1" customWidth="1"/>
    <col min="1015" max="1015" width="11.25" style="861" bestFit="1" customWidth="1"/>
    <col min="1016" max="1016" width="15" style="861" bestFit="1" customWidth="1"/>
    <col min="1017" max="1017" width="16.375" style="861" bestFit="1" customWidth="1"/>
    <col min="1018" max="1020" width="23.25" style="861" bestFit="1" customWidth="1"/>
    <col min="1021" max="1022" width="20.75" style="861" bestFit="1" customWidth="1"/>
    <col min="1023" max="1023" width="6.625" style="861" bestFit="1" customWidth="1"/>
    <col min="1024" max="1024" width="9" style="861"/>
    <col min="1025" max="1025" width="16.375" style="861" bestFit="1" customWidth="1"/>
    <col min="1026" max="1026" width="14.125" style="861" bestFit="1" customWidth="1"/>
    <col min="1027" max="1029" width="9.75" style="861" bestFit="1" customWidth="1"/>
    <col min="1030" max="1030" width="14.125" style="861" bestFit="1" customWidth="1"/>
    <col min="1031" max="1031" width="15.25" style="861" customWidth="1"/>
    <col min="1032" max="1032" width="14.125" style="861" bestFit="1" customWidth="1"/>
    <col min="1033" max="1033" width="15.25" style="861" bestFit="1" customWidth="1"/>
    <col min="1034" max="1036" width="13.625" style="861" bestFit="1" customWidth="1"/>
    <col min="1037" max="1037" width="12" style="861" bestFit="1" customWidth="1"/>
    <col min="1038" max="1038" width="22.125" style="861" bestFit="1" customWidth="1"/>
    <col min="1039" max="1040" width="30.125" style="861" bestFit="1" customWidth="1"/>
    <col min="1041" max="1042" width="21" style="861" bestFit="1" customWidth="1"/>
    <col min="1043" max="1043" width="18.75" style="861" bestFit="1" customWidth="1"/>
    <col min="1044" max="1044" width="21" style="861" bestFit="1" customWidth="1"/>
    <col min="1045" max="1046" width="9.75" style="861" bestFit="1" customWidth="1"/>
    <col min="1047" max="1047" width="18.875" style="861" bestFit="1" customWidth="1"/>
    <col min="1048" max="1048" width="9.75" style="861" bestFit="1" customWidth="1"/>
    <col min="1049" max="1049" width="18.875" style="861" bestFit="1" customWidth="1"/>
    <col min="1050" max="1051" width="9.75" style="861" bestFit="1" customWidth="1"/>
    <col min="1052" max="1053" width="12.125" style="861" bestFit="1" customWidth="1"/>
    <col min="1054" max="1054" width="7.125" style="861" bestFit="1" customWidth="1"/>
    <col min="1055" max="1055" width="9.75" style="861" bestFit="1" customWidth="1"/>
    <col min="1056" max="1056" width="15.5" style="861" bestFit="1" customWidth="1"/>
    <col min="1057" max="1057" width="19.375" style="861" bestFit="1" customWidth="1"/>
    <col min="1058" max="1058" width="5.75" style="861" bestFit="1" customWidth="1"/>
    <col min="1059" max="1059" width="9.75" style="861" bestFit="1" customWidth="1"/>
    <col min="1060" max="1060" width="11.875" style="861" bestFit="1" customWidth="1"/>
    <col min="1061" max="1061" width="9.125" style="861" bestFit="1" customWidth="1"/>
    <col min="1062" max="1062" width="10.5" style="861" bestFit="1" customWidth="1"/>
    <col min="1063" max="1063" width="16.375" style="861" bestFit="1" customWidth="1"/>
    <col min="1064" max="1064" width="12.125" style="861" bestFit="1" customWidth="1"/>
    <col min="1065" max="1065" width="10.375" style="861" bestFit="1" customWidth="1"/>
    <col min="1066" max="1066" width="11.875" style="861" bestFit="1" customWidth="1"/>
    <col min="1067" max="1075" width="16.375" style="861" bestFit="1" customWidth="1"/>
    <col min="1076" max="1076" width="10.625" style="861" bestFit="1" customWidth="1"/>
    <col min="1077" max="1077" width="11.875" style="861" bestFit="1" customWidth="1"/>
    <col min="1078" max="1078" width="16.375" style="861" bestFit="1" customWidth="1"/>
    <col min="1079" max="1079" width="20.75" style="861" bestFit="1" customWidth="1"/>
    <col min="1080" max="1080" width="16.375" style="861" bestFit="1" customWidth="1"/>
    <col min="1081" max="1081" width="20.75" style="861" bestFit="1" customWidth="1"/>
    <col min="1082" max="1082" width="16.375" style="861" bestFit="1" customWidth="1"/>
    <col min="1083" max="1083" width="20.75" style="861" bestFit="1" customWidth="1"/>
    <col min="1084" max="1084" width="16.375" style="861" bestFit="1" customWidth="1"/>
    <col min="1085" max="1085" width="20.75" style="861" bestFit="1" customWidth="1"/>
    <col min="1086" max="1086" width="16.375" style="861" bestFit="1" customWidth="1"/>
    <col min="1087" max="1087" width="20.75" style="861" bestFit="1" customWidth="1"/>
    <col min="1088" max="1088" width="14.125" style="861" bestFit="1" customWidth="1"/>
    <col min="1089" max="1089" width="18.625" style="861" bestFit="1" customWidth="1"/>
    <col min="1090" max="1090" width="16.375" style="861" bestFit="1" customWidth="1"/>
    <col min="1091" max="1091" width="20.75" style="861" bestFit="1" customWidth="1"/>
    <col min="1092" max="1092" width="16.375" style="861" bestFit="1" customWidth="1"/>
    <col min="1093" max="1093" width="20.75" style="861" bestFit="1" customWidth="1"/>
    <col min="1094" max="1099" width="23" style="861" bestFit="1" customWidth="1"/>
    <col min="1100" max="1101" width="18.625" style="861" bestFit="1" customWidth="1"/>
    <col min="1102" max="1102" width="10.5" style="861" bestFit="1" customWidth="1"/>
    <col min="1103" max="1103" width="11.875" style="861" bestFit="1" customWidth="1"/>
    <col min="1104" max="1104" width="10.5" style="861" bestFit="1" customWidth="1"/>
    <col min="1105" max="1106" width="11.875" style="861" bestFit="1" customWidth="1"/>
    <col min="1107" max="1107" width="16.375" style="861" bestFit="1" customWidth="1"/>
    <col min="1108" max="1108" width="17.875" style="861" bestFit="1" customWidth="1"/>
    <col min="1109" max="1109" width="22.25" style="861" bestFit="1" customWidth="1"/>
    <col min="1110" max="1110" width="7.75" style="861" bestFit="1" customWidth="1"/>
    <col min="1111" max="1113" width="11.875" style="861" bestFit="1" customWidth="1"/>
    <col min="1114" max="1114" width="16.375" style="861" bestFit="1" customWidth="1"/>
    <col min="1115" max="1117" width="11.875" style="861" bestFit="1" customWidth="1"/>
    <col min="1118" max="1118" width="14.125" style="861" bestFit="1" customWidth="1"/>
    <col min="1119" max="1119" width="11.875" style="861" bestFit="1" customWidth="1"/>
    <col min="1120" max="1120" width="16.375" style="861" bestFit="1" customWidth="1"/>
    <col min="1121" max="1121" width="18.625" style="861" bestFit="1" customWidth="1"/>
    <col min="1122" max="1122" width="10.5" style="861" bestFit="1" customWidth="1"/>
    <col min="1123" max="1123" width="14.25" style="861" bestFit="1" customWidth="1"/>
    <col min="1124" max="1125" width="13.375" style="861" bestFit="1" customWidth="1"/>
    <col min="1126" max="1126" width="16.375" style="861" bestFit="1" customWidth="1"/>
    <col min="1127" max="1127" width="16.5" style="861" bestFit="1" customWidth="1"/>
    <col min="1128" max="1129" width="20.125" style="861" bestFit="1" customWidth="1"/>
    <col min="1130" max="1131" width="23" style="861" bestFit="1" customWidth="1"/>
    <col min="1132" max="1132" width="18.625" style="861" bestFit="1" customWidth="1"/>
    <col min="1133" max="1133" width="9.25" style="861" bestFit="1" customWidth="1"/>
    <col min="1134" max="1134" width="7.25" style="861" bestFit="1" customWidth="1"/>
    <col min="1135" max="1135" width="10.375" style="861" bestFit="1" customWidth="1"/>
    <col min="1136" max="1137" width="11.875" style="861" bestFit="1" customWidth="1"/>
    <col min="1138" max="1138" width="14.375" style="861" bestFit="1" customWidth="1"/>
    <col min="1139" max="1139" width="11.875" style="861" bestFit="1" customWidth="1"/>
    <col min="1140" max="1141" width="16.375" style="861" bestFit="1" customWidth="1"/>
    <col min="1142" max="1142" width="11.875" style="861" bestFit="1" customWidth="1"/>
    <col min="1143" max="1144" width="16.375" style="861" bestFit="1" customWidth="1"/>
    <col min="1145" max="1145" width="17.875" style="861" bestFit="1" customWidth="1"/>
    <col min="1146" max="1146" width="16.375" style="861" bestFit="1" customWidth="1"/>
    <col min="1147" max="1147" width="17.875" style="861" bestFit="1" customWidth="1"/>
    <col min="1148" max="1148" width="5.75" style="861" bestFit="1" customWidth="1"/>
    <col min="1149" max="1150" width="9.75" style="861" bestFit="1" customWidth="1"/>
    <col min="1151" max="1151" width="7.75" style="861" bestFit="1" customWidth="1"/>
    <col min="1152" max="1152" width="9.75" style="861" bestFit="1" customWidth="1"/>
    <col min="1153" max="1153" width="59.375" style="861" bestFit="1" customWidth="1"/>
    <col min="1154" max="1154" width="45.5" style="861" bestFit="1" customWidth="1"/>
    <col min="1155" max="1155" width="27.625" style="861" bestFit="1" customWidth="1"/>
    <col min="1156" max="1156" width="11.875" style="861" bestFit="1" customWidth="1"/>
    <col min="1157" max="1160" width="14.125" style="861" bestFit="1" customWidth="1"/>
    <col min="1161" max="1161" width="15.625" style="861" bestFit="1" customWidth="1"/>
    <col min="1162" max="1162" width="14.125" style="861" bestFit="1" customWidth="1"/>
    <col min="1163" max="1164" width="19.625" style="861" bestFit="1" customWidth="1"/>
    <col min="1165" max="1165" width="21.875" style="861" bestFit="1" customWidth="1"/>
    <col min="1166" max="1166" width="19.375" style="861" bestFit="1" customWidth="1"/>
    <col min="1167" max="1167" width="16.375" style="861" bestFit="1" customWidth="1"/>
    <col min="1168" max="1168" width="23" style="861" bestFit="1" customWidth="1"/>
    <col min="1169" max="1170" width="14.125" style="861" bestFit="1" customWidth="1"/>
    <col min="1171" max="1171" width="23.25" style="861" bestFit="1" customWidth="1"/>
    <col min="1172" max="1173" width="14.375" style="861" bestFit="1" customWidth="1"/>
    <col min="1174" max="1174" width="23.125" style="861" bestFit="1" customWidth="1"/>
    <col min="1175" max="1175" width="18.875" style="861" bestFit="1" customWidth="1"/>
    <col min="1176" max="1176" width="14.375" style="861" bestFit="1" customWidth="1"/>
    <col min="1177" max="1177" width="16.5" style="861" bestFit="1" customWidth="1"/>
    <col min="1178" max="1178" width="25.25" style="861" bestFit="1" customWidth="1"/>
    <col min="1179" max="1180" width="18.625" style="861" bestFit="1" customWidth="1"/>
    <col min="1181" max="1181" width="23" style="861" bestFit="1" customWidth="1"/>
    <col min="1182" max="1183" width="26.75" style="861" bestFit="1" customWidth="1"/>
    <col min="1184" max="1184" width="25.25" style="861" bestFit="1" customWidth="1"/>
    <col min="1185" max="1185" width="29.625" style="861" bestFit="1" customWidth="1"/>
    <col min="1186" max="1186" width="25.25" style="861" bestFit="1" customWidth="1"/>
    <col min="1187" max="1187" width="29.625" style="861" bestFit="1" customWidth="1"/>
    <col min="1188" max="1191" width="20.875" style="861" bestFit="1" customWidth="1"/>
    <col min="1192" max="1192" width="13.875" style="861" bestFit="1" customWidth="1"/>
    <col min="1193" max="1193" width="16.5" style="861" bestFit="1" customWidth="1"/>
    <col min="1194" max="1194" width="7.75" style="861" bestFit="1" customWidth="1"/>
    <col min="1195" max="1195" width="20.75" style="861" bestFit="1" customWidth="1"/>
    <col min="1196" max="1198" width="16.375" style="861" bestFit="1" customWidth="1"/>
    <col min="1199" max="1202" width="31" style="861" bestFit="1" customWidth="1"/>
    <col min="1203" max="1204" width="18.625" style="861" bestFit="1" customWidth="1"/>
    <col min="1205" max="1205" width="16.375" style="861" bestFit="1" customWidth="1"/>
    <col min="1206" max="1207" width="18.625" style="861" bestFit="1" customWidth="1"/>
    <col min="1208" max="1208" width="16.375" style="861" bestFit="1" customWidth="1"/>
    <col min="1209" max="1210" width="18.625" style="861" bestFit="1" customWidth="1"/>
    <col min="1211" max="1211" width="20.75" style="861" bestFit="1" customWidth="1"/>
    <col min="1212" max="1213" width="23" style="861" bestFit="1" customWidth="1"/>
    <col min="1214" max="1214" width="25.25" style="861" bestFit="1" customWidth="1"/>
    <col min="1215" max="1215" width="23" style="861" bestFit="1" customWidth="1"/>
    <col min="1216" max="1216" width="20.75" style="861" bestFit="1" customWidth="1"/>
    <col min="1217" max="1218" width="23" style="861" bestFit="1" customWidth="1"/>
    <col min="1219" max="1219" width="25.25" style="861" bestFit="1" customWidth="1"/>
    <col min="1220" max="1220" width="23" style="861" bestFit="1" customWidth="1"/>
    <col min="1221" max="1221" width="18.625" style="861" bestFit="1" customWidth="1"/>
    <col min="1222" max="1224" width="20.75" style="861" bestFit="1" customWidth="1"/>
    <col min="1225" max="1225" width="19.75" style="861" bestFit="1" customWidth="1"/>
    <col min="1226" max="1227" width="22" style="861" bestFit="1" customWidth="1"/>
    <col min="1228" max="1228" width="14.125" style="861" bestFit="1" customWidth="1"/>
    <col min="1229" max="1230" width="20.75" style="861" bestFit="1" customWidth="1"/>
    <col min="1231" max="1232" width="18.625" style="861" bestFit="1" customWidth="1"/>
    <col min="1233" max="1235" width="20.75" style="861" bestFit="1" customWidth="1"/>
    <col min="1236" max="1237" width="23" style="861" bestFit="1" customWidth="1"/>
    <col min="1238" max="1238" width="20.75" style="861" bestFit="1" customWidth="1"/>
    <col min="1239" max="1240" width="23" style="861" bestFit="1" customWidth="1"/>
    <col min="1241" max="1241" width="25.25" style="861" bestFit="1" customWidth="1"/>
    <col min="1242" max="1243" width="23" style="861" bestFit="1" customWidth="1"/>
    <col min="1244" max="1246" width="25.25" style="861" bestFit="1" customWidth="1"/>
    <col min="1247" max="1248" width="27.5" style="861" bestFit="1" customWidth="1"/>
    <col min="1249" max="1249" width="25.25" style="861" bestFit="1" customWidth="1"/>
    <col min="1250" max="1251" width="27.5" style="861" bestFit="1" customWidth="1"/>
    <col min="1252" max="1252" width="29.625" style="861" bestFit="1" customWidth="1"/>
    <col min="1253" max="1253" width="27.5" style="861" bestFit="1" customWidth="1"/>
    <col min="1254" max="1254" width="24.5" style="861" bestFit="1" customWidth="1"/>
    <col min="1255" max="1255" width="29" style="861" bestFit="1" customWidth="1"/>
    <col min="1256" max="1257" width="20.75" style="861" bestFit="1" customWidth="1"/>
    <col min="1258" max="1258" width="27.5" style="861" bestFit="1" customWidth="1"/>
    <col min="1259" max="1260" width="23" style="861" bestFit="1" customWidth="1"/>
    <col min="1261" max="1261" width="29.625" style="861" bestFit="1" customWidth="1"/>
    <col min="1262" max="1262" width="9.125" style="861" bestFit="1" customWidth="1"/>
    <col min="1263" max="1265" width="18.125" style="861" bestFit="1" customWidth="1"/>
    <col min="1266" max="1266" width="20.375" style="861" bestFit="1" customWidth="1"/>
    <col min="1267" max="1267" width="25.25" style="861" bestFit="1" customWidth="1"/>
    <col min="1268" max="1268" width="27.5" style="861" bestFit="1" customWidth="1"/>
    <col min="1269" max="1270" width="9.125" style="861" bestFit="1" customWidth="1"/>
    <col min="1271" max="1271" width="11.25" style="861" bestFit="1" customWidth="1"/>
    <col min="1272" max="1272" width="15" style="861" bestFit="1" customWidth="1"/>
    <col min="1273" max="1273" width="16.375" style="861" bestFit="1" customWidth="1"/>
    <col min="1274" max="1276" width="23.25" style="861" bestFit="1" customWidth="1"/>
    <col min="1277" max="1278" width="20.75" style="861" bestFit="1" customWidth="1"/>
    <col min="1279" max="1279" width="6.625" style="861" bestFit="1" customWidth="1"/>
    <col min="1280" max="1280" width="9" style="861"/>
    <col min="1281" max="1281" width="16.375" style="861" bestFit="1" customWidth="1"/>
    <col min="1282" max="1282" width="14.125" style="861" bestFit="1" customWidth="1"/>
    <col min="1283" max="1285" width="9.75" style="861" bestFit="1" customWidth="1"/>
    <col min="1286" max="1286" width="14.125" style="861" bestFit="1" customWidth="1"/>
    <col min="1287" max="1287" width="15.25" style="861" customWidth="1"/>
    <col min="1288" max="1288" width="14.125" style="861" bestFit="1" customWidth="1"/>
    <col min="1289" max="1289" width="15.25" style="861" bestFit="1" customWidth="1"/>
    <col min="1290" max="1292" width="13.625" style="861" bestFit="1" customWidth="1"/>
    <col min="1293" max="1293" width="12" style="861" bestFit="1" customWidth="1"/>
    <col min="1294" max="1294" width="22.125" style="861" bestFit="1" customWidth="1"/>
    <col min="1295" max="1296" width="30.125" style="861" bestFit="1" customWidth="1"/>
    <col min="1297" max="1298" width="21" style="861" bestFit="1" customWidth="1"/>
    <col min="1299" max="1299" width="18.75" style="861" bestFit="1" customWidth="1"/>
    <col min="1300" max="1300" width="21" style="861" bestFit="1" customWidth="1"/>
    <col min="1301" max="1302" width="9.75" style="861" bestFit="1" customWidth="1"/>
    <col min="1303" max="1303" width="18.875" style="861" bestFit="1" customWidth="1"/>
    <col min="1304" max="1304" width="9.75" style="861" bestFit="1" customWidth="1"/>
    <col min="1305" max="1305" width="18.875" style="861" bestFit="1" customWidth="1"/>
    <col min="1306" max="1307" width="9.75" style="861" bestFit="1" customWidth="1"/>
    <col min="1308" max="1309" width="12.125" style="861" bestFit="1" customWidth="1"/>
    <col min="1310" max="1310" width="7.125" style="861" bestFit="1" customWidth="1"/>
    <col min="1311" max="1311" width="9.75" style="861" bestFit="1" customWidth="1"/>
    <col min="1312" max="1312" width="15.5" style="861" bestFit="1" customWidth="1"/>
    <col min="1313" max="1313" width="19.375" style="861" bestFit="1" customWidth="1"/>
    <col min="1314" max="1314" width="5.75" style="861" bestFit="1" customWidth="1"/>
    <col min="1315" max="1315" width="9.75" style="861" bestFit="1" customWidth="1"/>
    <col min="1316" max="1316" width="11.875" style="861" bestFit="1" customWidth="1"/>
    <col min="1317" max="1317" width="9.125" style="861" bestFit="1" customWidth="1"/>
    <col min="1318" max="1318" width="10.5" style="861" bestFit="1" customWidth="1"/>
    <col min="1319" max="1319" width="16.375" style="861" bestFit="1" customWidth="1"/>
    <col min="1320" max="1320" width="12.125" style="861" bestFit="1" customWidth="1"/>
    <col min="1321" max="1321" width="10.375" style="861" bestFit="1" customWidth="1"/>
    <col min="1322" max="1322" width="11.875" style="861" bestFit="1" customWidth="1"/>
    <col min="1323" max="1331" width="16.375" style="861" bestFit="1" customWidth="1"/>
    <col min="1332" max="1332" width="10.625" style="861" bestFit="1" customWidth="1"/>
    <col min="1333" max="1333" width="11.875" style="861" bestFit="1" customWidth="1"/>
    <col min="1334" max="1334" width="16.375" style="861" bestFit="1" customWidth="1"/>
    <col min="1335" max="1335" width="20.75" style="861" bestFit="1" customWidth="1"/>
    <col min="1336" max="1336" width="16.375" style="861" bestFit="1" customWidth="1"/>
    <col min="1337" max="1337" width="20.75" style="861" bestFit="1" customWidth="1"/>
    <col min="1338" max="1338" width="16.375" style="861" bestFit="1" customWidth="1"/>
    <col min="1339" max="1339" width="20.75" style="861" bestFit="1" customWidth="1"/>
    <col min="1340" max="1340" width="16.375" style="861" bestFit="1" customWidth="1"/>
    <col min="1341" max="1341" width="20.75" style="861" bestFit="1" customWidth="1"/>
    <col min="1342" max="1342" width="16.375" style="861" bestFit="1" customWidth="1"/>
    <col min="1343" max="1343" width="20.75" style="861" bestFit="1" customWidth="1"/>
    <col min="1344" max="1344" width="14.125" style="861" bestFit="1" customWidth="1"/>
    <col min="1345" max="1345" width="18.625" style="861" bestFit="1" customWidth="1"/>
    <col min="1346" max="1346" width="16.375" style="861" bestFit="1" customWidth="1"/>
    <col min="1347" max="1347" width="20.75" style="861" bestFit="1" customWidth="1"/>
    <col min="1348" max="1348" width="16.375" style="861" bestFit="1" customWidth="1"/>
    <col min="1349" max="1349" width="20.75" style="861" bestFit="1" customWidth="1"/>
    <col min="1350" max="1355" width="23" style="861" bestFit="1" customWidth="1"/>
    <col min="1356" max="1357" width="18.625" style="861" bestFit="1" customWidth="1"/>
    <col min="1358" max="1358" width="10.5" style="861" bestFit="1" customWidth="1"/>
    <col min="1359" max="1359" width="11.875" style="861" bestFit="1" customWidth="1"/>
    <col min="1360" max="1360" width="10.5" style="861" bestFit="1" customWidth="1"/>
    <col min="1361" max="1362" width="11.875" style="861" bestFit="1" customWidth="1"/>
    <col min="1363" max="1363" width="16.375" style="861" bestFit="1" customWidth="1"/>
    <col min="1364" max="1364" width="17.875" style="861" bestFit="1" customWidth="1"/>
    <col min="1365" max="1365" width="22.25" style="861" bestFit="1" customWidth="1"/>
    <col min="1366" max="1366" width="7.75" style="861" bestFit="1" customWidth="1"/>
    <col min="1367" max="1369" width="11.875" style="861" bestFit="1" customWidth="1"/>
    <col min="1370" max="1370" width="16.375" style="861" bestFit="1" customWidth="1"/>
    <col min="1371" max="1373" width="11.875" style="861" bestFit="1" customWidth="1"/>
    <col min="1374" max="1374" width="14.125" style="861" bestFit="1" customWidth="1"/>
    <col min="1375" max="1375" width="11.875" style="861" bestFit="1" customWidth="1"/>
    <col min="1376" max="1376" width="16.375" style="861" bestFit="1" customWidth="1"/>
    <col min="1377" max="1377" width="18.625" style="861" bestFit="1" customWidth="1"/>
    <col min="1378" max="1378" width="10.5" style="861" bestFit="1" customWidth="1"/>
    <col min="1379" max="1379" width="14.25" style="861" bestFit="1" customWidth="1"/>
    <col min="1380" max="1381" width="13.375" style="861" bestFit="1" customWidth="1"/>
    <col min="1382" max="1382" width="16.375" style="861" bestFit="1" customWidth="1"/>
    <col min="1383" max="1383" width="16.5" style="861" bestFit="1" customWidth="1"/>
    <col min="1384" max="1385" width="20.125" style="861" bestFit="1" customWidth="1"/>
    <col min="1386" max="1387" width="23" style="861" bestFit="1" customWidth="1"/>
    <col min="1388" max="1388" width="18.625" style="861" bestFit="1" customWidth="1"/>
    <col min="1389" max="1389" width="9.25" style="861" bestFit="1" customWidth="1"/>
    <col min="1390" max="1390" width="7.25" style="861" bestFit="1" customWidth="1"/>
    <col min="1391" max="1391" width="10.375" style="861" bestFit="1" customWidth="1"/>
    <col min="1392" max="1393" width="11.875" style="861" bestFit="1" customWidth="1"/>
    <col min="1394" max="1394" width="14.375" style="861" bestFit="1" customWidth="1"/>
    <col min="1395" max="1395" width="11.875" style="861" bestFit="1" customWidth="1"/>
    <col min="1396" max="1397" width="16.375" style="861" bestFit="1" customWidth="1"/>
    <col min="1398" max="1398" width="11.875" style="861" bestFit="1" customWidth="1"/>
    <col min="1399" max="1400" width="16.375" style="861" bestFit="1" customWidth="1"/>
    <col min="1401" max="1401" width="17.875" style="861" bestFit="1" customWidth="1"/>
    <col min="1402" max="1402" width="16.375" style="861" bestFit="1" customWidth="1"/>
    <col min="1403" max="1403" width="17.875" style="861" bestFit="1" customWidth="1"/>
    <col min="1404" max="1404" width="5.75" style="861" bestFit="1" customWidth="1"/>
    <col min="1405" max="1406" width="9.75" style="861" bestFit="1" customWidth="1"/>
    <col min="1407" max="1407" width="7.75" style="861" bestFit="1" customWidth="1"/>
    <col min="1408" max="1408" width="9.75" style="861" bestFit="1" customWidth="1"/>
    <col min="1409" max="1409" width="59.375" style="861" bestFit="1" customWidth="1"/>
    <col min="1410" max="1410" width="45.5" style="861" bestFit="1" customWidth="1"/>
    <col min="1411" max="1411" width="27.625" style="861" bestFit="1" customWidth="1"/>
    <col min="1412" max="1412" width="11.875" style="861" bestFit="1" customWidth="1"/>
    <col min="1413" max="1416" width="14.125" style="861" bestFit="1" customWidth="1"/>
    <col min="1417" max="1417" width="15.625" style="861" bestFit="1" customWidth="1"/>
    <col min="1418" max="1418" width="14.125" style="861" bestFit="1" customWidth="1"/>
    <col min="1419" max="1420" width="19.625" style="861" bestFit="1" customWidth="1"/>
    <col min="1421" max="1421" width="21.875" style="861" bestFit="1" customWidth="1"/>
    <col min="1422" max="1422" width="19.375" style="861" bestFit="1" customWidth="1"/>
    <col min="1423" max="1423" width="16.375" style="861" bestFit="1" customWidth="1"/>
    <col min="1424" max="1424" width="23" style="861" bestFit="1" customWidth="1"/>
    <col min="1425" max="1426" width="14.125" style="861" bestFit="1" customWidth="1"/>
    <col min="1427" max="1427" width="23.25" style="861" bestFit="1" customWidth="1"/>
    <col min="1428" max="1429" width="14.375" style="861" bestFit="1" customWidth="1"/>
    <col min="1430" max="1430" width="23.125" style="861" bestFit="1" customWidth="1"/>
    <col min="1431" max="1431" width="18.875" style="861" bestFit="1" customWidth="1"/>
    <col min="1432" max="1432" width="14.375" style="861" bestFit="1" customWidth="1"/>
    <col min="1433" max="1433" width="16.5" style="861" bestFit="1" customWidth="1"/>
    <col min="1434" max="1434" width="25.25" style="861" bestFit="1" customWidth="1"/>
    <col min="1435" max="1436" width="18.625" style="861" bestFit="1" customWidth="1"/>
    <col min="1437" max="1437" width="23" style="861" bestFit="1" customWidth="1"/>
    <col min="1438" max="1439" width="26.75" style="861" bestFit="1" customWidth="1"/>
    <col min="1440" max="1440" width="25.25" style="861" bestFit="1" customWidth="1"/>
    <col min="1441" max="1441" width="29.625" style="861" bestFit="1" customWidth="1"/>
    <col min="1442" max="1442" width="25.25" style="861" bestFit="1" customWidth="1"/>
    <col min="1443" max="1443" width="29.625" style="861" bestFit="1" customWidth="1"/>
    <col min="1444" max="1447" width="20.875" style="861" bestFit="1" customWidth="1"/>
    <col min="1448" max="1448" width="13.875" style="861" bestFit="1" customWidth="1"/>
    <col min="1449" max="1449" width="16.5" style="861" bestFit="1" customWidth="1"/>
    <col min="1450" max="1450" width="7.75" style="861" bestFit="1" customWidth="1"/>
    <col min="1451" max="1451" width="20.75" style="861" bestFit="1" customWidth="1"/>
    <col min="1452" max="1454" width="16.375" style="861" bestFit="1" customWidth="1"/>
    <col min="1455" max="1458" width="31" style="861" bestFit="1" customWidth="1"/>
    <col min="1459" max="1460" width="18.625" style="861" bestFit="1" customWidth="1"/>
    <col min="1461" max="1461" width="16.375" style="861" bestFit="1" customWidth="1"/>
    <col min="1462" max="1463" width="18.625" style="861" bestFit="1" customWidth="1"/>
    <col min="1464" max="1464" width="16.375" style="861" bestFit="1" customWidth="1"/>
    <col min="1465" max="1466" width="18.625" style="861" bestFit="1" customWidth="1"/>
    <col min="1467" max="1467" width="20.75" style="861" bestFit="1" customWidth="1"/>
    <col min="1468" max="1469" width="23" style="861" bestFit="1" customWidth="1"/>
    <col min="1470" max="1470" width="25.25" style="861" bestFit="1" customWidth="1"/>
    <col min="1471" max="1471" width="23" style="861" bestFit="1" customWidth="1"/>
    <col min="1472" max="1472" width="20.75" style="861" bestFit="1" customWidth="1"/>
    <col min="1473" max="1474" width="23" style="861" bestFit="1" customWidth="1"/>
    <col min="1475" max="1475" width="25.25" style="861" bestFit="1" customWidth="1"/>
    <col min="1476" max="1476" width="23" style="861" bestFit="1" customWidth="1"/>
    <col min="1477" max="1477" width="18.625" style="861" bestFit="1" customWidth="1"/>
    <col min="1478" max="1480" width="20.75" style="861" bestFit="1" customWidth="1"/>
    <col min="1481" max="1481" width="19.75" style="861" bestFit="1" customWidth="1"/>
    <col min="1482" max="1483" width="22" style="861" bestFit="1" customWidth="1"/>
    <col min="1484" max="1484" width="14.125" style="861" bestFit="1" customWidth="1"/>
    <col min="1485" max="1486" width="20.75" style="861" bestFit="1" customWidth="1"/>
    <col min="1487" max="1488" width="18.625" style="861" bestFit="1" customWidth="1"/>
    <col min="1489" max="1491" width="20.75" style="861" bestFit="1" customWidth="1"/>
    <col min="1492" max="1493" width="23" style="861" bestFit="1" customWidth="1"/>
    <col min="1494" max="1494" width="20.75" style="861" bestFit="1" customWidth="1"/>
    <col min="1495" max="1496" width="23" style="861" bestFit="1" customWidth="1"/>
    <col min="1497" max="1497" width="25.25" style="861" bestFit="1" customWidth="1"/>
    <col min="1498" max="1499" width="23" style="861" bestFit="1" customWidth="1"/>
    <col min="1500" max="1502" width="25.25" style="861" bestFit="1" customWidth="1"/>
    <col min="1503" max="1504" width="27.5" style="861" bestFit="1" customWidth="1"/>
    <col min="1505" max="1505" width="25.25" style="861" bestFit="1" customWidth="1"/>
    <col min="1506" max="1507" width="27.5" style="861" bestFit="1" customWidth="1"/>
    <col min="1508" max="1508" width="29.625" style="861" bestFit="1" customWidth="1"/>
    <col min="1509" max="1509" width="27.5" style="861" bestFit="1" customWidth="1"/>
    <col min="1510" max="1510" width="24.5" style="861" bestFit="1" customWidth="1"/>
    <col min="1511" max="1511" width="29" style="861" bestFit="1" customWidth="1"/>
    <col min="1512" max="1513" width="20.75" style="861" bestFit="1" customWidth="1"/>
    <col min="1514" max="1514" width="27.5" style="861" bestFit="1" customWidth="1"/>
    <col min="1515" max="1516" width="23" style="861" bestFit="1" customWidth="1"/>
    <col min="1517" max="1517" width="29.625" style="861" bestFit="1" customWidth="1"/>
    <col min="1518" max="1518" width="9.125" style="861" bestFit="1" customWidth="1"/>
    <col min="1519" max="1521" width="18.125" style="861" bestFit="1" customWidth="1"/>
    <col min="1522" max="1522" width="20.375" style="861" bestFit="1" customWidth="1"/>
    <col min="1523" max="1523" width="25.25" style="861" bestFit="1" customWidth="1"/>
    <col min="1524" max="1524" width="27.5" style="861" bestFit="1" customWidth="1"/>
    <col min="1525" max="1526" width="9.125" style="861" bestFit="1" customWidth="1"/>
    <col min="1527" max="1527" width="11.25" style="861" bestFit="1" customWidth="1"/>
    <col min="1528" max="1528" width="15" style="861" bestFit="1" customWidth="1"/>
    <col min="1529" max="1529" width="16.375" style="861" bestFit="1" customWidth="1"/>
    <col min="1530" max="1532" width="23.25" style="861" bestFit="1" customWidth="1"/>
    <col min="1533" max="1534" width="20.75" style="861" bestFit="1" customWidth="1"/>
    <col min="1535" max="1535" width="6.625" style="861" bestFit="1" customWidth="1"/>
    <col min="1536" max="1536" width="9" style="861"/>
    <col min="1537" max="1537" width="16.375" style="861" bestFit="1" customWidth="1"/>
    <col min="1538" max="1538" width="14.125" style="861" bestFit="1" customWidth="1"/>
    <col min="1539" max="1541" width="9.75" style="861" bestFit="1" customWidth="1"/>
    <col min="1542" max="1542" width="14.125" style="861" bestFit="1" customWidth="1"/>
    <col min="1543" max="1543" width="15.25" style="861" customWidth="1"/>
    <col min="1544" max="1544" width="14.125" style="861" bestFit="1" customWidth="1"/>
    <col min="1545" max="1545" width="15.25" style="861" bestFit="1" customWidth="1"/>
    <col min="1546" max="1548" width="13.625" style="861" bestFit="1" customWidth="1"/>
    <col min="1549" max="1549" width="12" style="861" bestFit="1" customWidth="1"/>
    <col min="1550" max="1550" width="22.125" style="861" bestFit="1" customWidth="1"/>
    <col min="1551" max="1552" width="30.125" style="861" bestFit="1" customWidth="1"/>
    <col min="1553" max="1554" width="21" style="861" bestFit="1" customWidth="1"/>
    <col min="1555" max="1555" width="18.75" style="861" bestFit="1" customWidth="1"/>
    <col min="1556" max="1556" width="21" style="861" bestFit="1" customWidth="1"/>
    <col min="1557" max="1558" width="9.75" style="861" bestFit="1" customWidth="1"/>
    <col min="1559" max="1559" width="18.875" style="861" bestFit="1" customWidth="1"/>
    <col min="1560" max="1560" width="9.75" style="861" bestFit="1" customWidth="1"/>
    <col min="1561" max="1561" width="18.875" style="861" bestFit="1" customWidth="1"/>
    <col min="1562" max="1563" width="9.75" style="861" bestFit="1" customWidth="1"/>
    <col min="1564" max="1565" width="12.125" style="861" bestFit="1" customWidth="1"/>
    <col min="1566" max="1566" width="7.125" style="861" bestFit="1" customWidth="1"/>
    <col min="1567" max="1567" width="9.75" style="861" bestFit="1" customWidth="1"/>
    <col min="1568" max="1568" width="15.5" style="861" bestFit="1" customWidth="1"/>
    <col min="1569" max="1569" width="19.375" style="861" bestFit="1" customWidth="1"/>
    <col min="1570" max="1570" width="5.75" style="861" bestFit="1" customWidth="1"/>
    <col min="1571" max="1571" width="9.75" style="861" bestFit="1" customWidth="1"/>
    <col min="1572" max="1572" width="11.875" style="861" bestFit="1" customWidth="1"/>
    <col min="1573" max="1573" width="9.125" style="861" bestFit="1" customWidth="1"/>
    <col min="1574" max="1574" width="10.5" style="861" bestFit="1" customWidth="1"/>
    <col min="1575" max="1575" width="16.375" style="861" bestFit="1" customWidth="1"/>
    <col min="1576" max="1576" width="12.125" style="861" bestFit="1" customWidth="1"/>
    <col min="1577" max="1577" width="10.375" style="861" bestFit="1" customWidth="1"/>
    <col min="1578" max="1578" width="11.875" style="861" bestFit="1" customWidth="1"/>
    <col min="1579" max="1587" width="16.375" style="861" bestFit="1" customWidth="1"/>
    <col min="1588" max="1588" width="10.625" style="861" bestFit="1" customWidth="1"/>
    <col min="1589" max="1589" width="11.875" style="861" bestFit="1" customWidth="1"/>
    <col min="1590" max="1590" width="16.375" style="861" bestFit="1" customWidth="1"/>
    <col min="1591" max="1591" width="20.75" style="861" bestFit="1" customWidth="1"/>
    <col min="1592" max="1592" width="16.375" style="861" bestFit="1" customWidth="1"/>
    <col min="1593" max="1593" width="20.75" style="861" bestFit="1" customWidth="1"/>
    <col min="1594" max="1594" width="16.375" style="861" bestFit="1" customWidth="1"/>
    <col min="1595" max="1595" width="20.75" style="861" bestFit="1" customWidth="1"/>
    <col min="1596" max="1596" width="16.375" style="861" bestFit="1" customWidth="1"/>
    <col min="1597" max="1597" width="20.75" style="861" bestFit="1" customWidth="1"/>
    <col min="1598" max="1598" width="16.375" style="861" bestFit="1" customWidth="1"/>
    <col min="1599" max="1599" width="20.75" style="861" bestFit="1" customWidth="1"/>
    <col min="1600" max="1600" width="14.125" style="861" bestFit="1" customWidth="1"/>
    <col min="1601" max="1601" width="18.625" style="861" bestFit="1" customWidth="1"/>
    <col min="1602" max="1602" width="16.375" style="861" bestFit="1" customWidth="1"/>
    <col min="1603" max="1603" width="20.75" style="861" bestFit="1" customWidth="1"/>
    <col min="1604" max="1604" width="16.375" style="861" bestFit="1" customWidth="1"/>
    <col min="1605" max="1605" width="20.75" style="861" bestFit="1" customWidth="1"/>
    <col min="1606" max="1611" width="23" style="861" bestFit="1" customWidth="1"/>
    <col min="1612" max="1613" width="18.625" style="861" bestFit="1" customWidth="1"/>
    <col min="1614" max="1614" width="10.5" style="861" bestFit="1" customWidth="1"/>
    <col min="1615" max="1615" width="11.875" style="861" bestFit="1" customWidth="1"/>
    <col min="1616" max="1616" width="10.5" style="861" bestFit="1" customWidth="1"/>
    <col min="1617" max="1618" width="11.875" style="861" bestFit="1" customWidth="1"/>
    <col min="1619" max="1619" width="16.375" style="861" bestFit="1" customWidth="1"/>
    <col min="1620" max="1620" width="17.875" style="861" bestFit="1" customWidth="1"/>
    <col min="1621" max="1621" width="22.25" style="861" bestFit="1" customWidth="1"/>
    <col min="1622" max="1622" width="7.75" style="861" bestFit="1" customWidth="1"/>
    <col min="1623" max="1625" width="11.875" style="861" bestFit="1" customWidth="1"/>
    <col min="1626" max="1626" width="16.375" style="861" bestFit="1" customWidth="1"/>
    <col min="1627" max="1629" width="11.875" style="861" bestFit="1" customWidth="1"/>
    <col min="1630" max="1630" width="14.125" style="861" bestFit="1" customWidth="1"/>
    <col min="1631" max="1631" width="11.875" style="861" bestFit="1" customWidth="1"/>
    <col min="1632" max="1632" width="16.375" style="861" bestFit="1" customWidth="1"/>
    <col min="1633" max="1633" width="18.625" style="861" bestFit="1" customWidth="1"/>
    <col min="1634" max="1634" width="10.5" style="861" bestFit="1" customWidth="1"/>
    <col min="1635" max="1635" width="14.25" style="861" bestFit="1" customWidth="1"/>
    <col min="1636" max="1637" width="13.375" style="861" bestFit="1" customWidth="1"/>
    <col min="1638" max="1638" width="16.375" style="861" bestFit="1" customWidth="1"/>
    <col min="1639" max="1639" width="16.5" style="861" bestFit="1" customWidth="1"/>
    <col min="1640" max="1641" width="20.125" style="861" bestFit="1" customWidth="1"/>
    <col min="1642" max="1643" width="23" style="861" bestFit="1" customWidth="1"/>
    <col min="1644" max="1644" width="18.625" style="861" bestFit="1" customWidth="1"/>
    <col min="1645" max="1645" width="9.25" style="861" bestFit="1" customWidth="1"/>
    <col min="1646" max="1646" width="7.25" style="861" bestFit="1" customWidth="1"/>
    <col min="1647" max="1647" width="10.375" style="861" bestFit="1" customWidth="1"/>
    <col min="1648" max="1649" width="11.875" style="861" bestFit="1" customWidth="1"/>
    <col min="1650" max="1650" width="14.375" style="861" bestFit="1" customWidth="1"/>
    <col min="1651" max="1651" width="11.875" style="861" bestFit="1" customWidth="1"/>
    <col min="1652" max="1653" width="16.375" style="861" bestFit="1" customWidth="1"/>
    <col min="1654" max="1654" width="11.875" style="861" bestFit="1" customWidth="1"/>
    <col min="1655" max="1656" width="16.375" style="861" bestFit="1" customWidth="1"/>
    <col min="1657" max="1657" width="17.875" style="861" bestFit="1" customWidth="1"/>
    <col min="1658" max="1658" width="16.375" style="861" bestFit="1" customWidth="1"/>
    <col min="1659" max="1659" width="17.875" style="861" bestFit="1" customWidth="1"/>
    <col min="1660" max="1660" width="5.75" style="861" bestFit="1" customWidth="1"/>
    <col min="1661" max="1662" width="9.75" style="861" bestFit="1" customWidth="1"/>
    <col min="1663" max="1663" width="7.75" style="861" bestFit="1" customWidth="1"/>
    <col min="1664" max="1664" width="9.75" style="861" bestFit="1" customWidth="1"/>
    <col min="1665" max="1665" width="59.375" style="861" bestFit="1" customWidth="1"/>
    <col min="1666" max="1666" width="45.5" style="861" bestFit="1" customWidth="1"/>
    <col min="1667" max="1667" width="27.625" style="861" bestFit="1" customWidth="1"/>
    <col min="1668" max="1668" width="11.875" style="861" bestFit="1" customWidth="1"/>
    <col min="1669" max="1672" width="14.125" style="861" bestFit="1" customWidth="1"/>
    <col min="1673" max="1673" width="15.625" style="861" bestFit="1" customWidth="1"/>
    <col min="1674" max="1674" width="14.125" style="861" bestFit="1" customWidth="1"/>
    <col min="1675" max="1676" width="19.625" style="861" bestFit="1" customWidth="1"/>
    <col min="1677" max="1677" width="21.875" style="861" bestFit="1" customWidth="1"/>
    <col min="1678" max="1678" width="19.375" style="861" bestFit="1" customWidth="1"/>
    <col min="1679" max="1679" width="16.375" style="861" bestFit="1" customWidth="1"/>
    <col min="1680" max="1680" width="23" style="861" bestFit="1" customWidth="1"/>
    <col min="1681" max="1682" width="14.125" style="861" bestFit="1" customWidth="1"/>
    <col min="1683" max="1683" width="23.25" style="861" bestFit="1" customWidth="1"/>
    <col min="1684" max="1685" width="14.375" style="861" bestFit="1" customWidth="1"/>
    <col min="1686" max="1686" width="23.125" style="861" bestFit="1" customWidth="1"/>
    <col min="1687" max="1687" width="18.875" style="861" bestFit="1" customWidth="1"/>
    <col min="1688" max="1688" width="14.375" style="861" bestFit="1" customWidth="1"/>
    <col min="1689" max="1689" width="16.5" style="861" bestFit="1" customWidth="1"/>
    <col min="1690" max="1690" width="25.25" style="861" bestFit="1" customWidth="1"/>
    <col min="1691" max="1692" width="18.625" style="861" bestFit="1" customWidth="1"/>
    <col min="1693" max="1693" width="23" style="861" bestFit="1" customWidth="1"/>
    <col min="1694" max="1695" width="26.75" style="861" bestFit="1" customWidth="1"/>
    <col min="1696" max="1696" width="25.25" style="861" bestFit="1" customWidth="1"/>
    <col min="1697" max="1697" width="29.625" style="861" bestFit="1" customWidth="1"/>
    <col min="1698" max="1698" width="25.25" style="861" bestFit="1" customWidth="1"/>
    <col min="1699" max="1699" width="29.625" style="861" bestFit="1" customWidth="1"/>
    <col min="1700" max="1703" width="20.875" style="861" bestFit="1" customWidth="1"/>
    <col min="1704" max="1704" width="13.875" style="861" bestFit="1" customWidth="1"/>
    <col min="1705" max="1705" width="16.5" style="861" bestFit="1" customWidth="1"/>
    <col min="1706" max="1706" width="7.75" style="861" bestFit="1" customWidth="1"/>
    <col min="1707" max="1707" width="20.75" style="861" bestFit="1" customWidth="1"/>
    <col min="1708" max="1710" width="16.375" style="861" bestFit="1" customWidth="1"/>
    <col min="1711" max="1714" width="31" style="861" bestFit="1" customWidth="1"/>
    <col min="1715" max="1716" width="18.625" style="861" bestFit="1" customWidth="1"/>
    <col min="1717" max="1717" width="16.375" style="861" bestFit="1" customWidth="1"/>
    <col min="1718" max="1719" width="18.625" style="861" bestFit="1" customWidth="1"/>
    <col min="1720" max="1720" width="16.375" style="861" bestFit="1" customWidth="1"/>
    <col min="1721" max="1722" width="18.625" style="861" bestFit="1" customWidth="1"/>
    <col min="1723" max="1723" width="20.75" style="861" bestFit="1" customWidth="1"/>
    <col min="1724" max="1725" width="23" style="861" bestFit="1" customWidth="1"/>
    <col min="1726" max="1726" width="25.25" style="861" bestFit="1" customWidth="1"/>
    <col min="1727" max="1727" width="23" style="861" bestFit="1" customWidth="1"/>
    <col min="1728" max="1728" width="20.75" style="861" bestFit="1" customWidth="1"/>
    <col min="1729" max="1730" width="23" style="861" bestFit="1" customWidth="1"/>
    <col min="1731" max="1731" width="25.25" style="861" bestFit="1" customWidth="1"/>
    <col min="1732" max="1732" width="23" style="861" bestFit="1" customWidth="1"/>
    <col min="1733" max="1733" width="18.625" style="861" bestFit="1" customWidth="1"/>
    <col min="1734" max="1736" width="20.75" style="861" bestFit="1" customWidth="1"/>
    <col min="1737" max="1737" width="19.75" style="861" bestFit="1" customWidth="1"/>
    <col min="1738" max="1739" width="22" style="861" bestFit="1" customWidth="1"/>
    <col min="1740" max="1740" width="14.125" style="861" bestFit="1" customWidth="1"/>
    <col min="1741" max="1742" width="20.75" style="861" bestFit="1" customWidth="1"/>
    <col min="1743" max="1744" width="18.625" style="861" bestFit="1" customWidth="1"/>
    <col min="1745" max="1747" width="20.75" style="861" bestFit="1" customWidth="1"/>
    <col min="1748" max="1749" width="23" style="861" bestFit="1" customWidth="1"/>
    <col min="1750" max="1750" width="20.75" style="861" bestFit="1" customWidth="1"/>
    <col min="1751" max="1752" width="23" style="861" bestFit="1" customWidth="1"/>
    <col min="1753" max="1753" width="25.25" style="861" bestFit="1" customWidth="1"/>
    <col min="1754" max="1755" width="23" style="861" bestFit="1" customWidth="1"/>
    <col min="1756" max="1758" width="25.25" style="861" bestFit="1" customWidth="1"/>
    <col min="1759" max="1760" width="27.5" style="861" bestFit="1" customWidth="1"/>
    <col min="1761" max="1761" width="25.25" style="861" bestFit="1" customWidth="1"/>
    <col min="1762" max="1763" width="27.5" style="861" bestFit="1" customWidth="1"/>
    <col min="1764" max="1764" width="29.625" style="861" bestFit="1" customWidth="1"/>
    <col min="1765" max="1765" width="27.5" style="861" bestFit="1" customWidth="1"/>
    <col min="1766" max="1766" width="24.5" style="861" bestFit="1" customWidth="1"/>
    <col min="1767" max="1767" width="29" style="861" bestFit="1" customWidth="1"/>
    <col min="1768" max="1769" width="20.75" style="861" bestFit="1" customWidth="1"/>
    <col min="1770" max="1770" width="27.5" style="861" bestFit="1" customWidth="1"/>
    <col min="1771" max="1772" width="23" style="861" bestFit="1" customWidth="1"/>
    <col min="1773" max="1773" width="29.625" style="861" bestFit="1" customWidth="1"/>
    <col min="1774" max="1774" width="9.125" style="861" bestFit="1" customWidth="1"/>
    <col min="1775" max="1777" width="18.125" style="861" bestFit="1" customWidth="1"/>
    <col min="1778" max="1778" width="20.375" style="861" bestFit="1" customWidth="1"/>
    <col min="1779" max="1779" width="25.25" style="861" bestFit="1" customWidth="1"/>
    <col min="1780" max="1780" width="27.5" style="861" bestFit="1" customWidth="1"/>
    <col min="1781" max="1782" width="9.125" style="861" bestFit="1" customWidth="1"/>
    <col min="1783" max="1783" width="11.25" style="861" bestFit="1" customWidth="1"/>
    <col min="1784" max="1784" width="15" style="861" bestFit="1" customWidth="1"/>
    <col min="1785" max="1785" width="16.375" style="861" bestFit="1" customWidth="1"/>
    <col min="1786" max="1788" width="23.25" style="861" bestFit="1" customWidth="1"/>
    <col min="1789" max="1790" width="20.75" style="861" bestFit="1" customWidth="1"/>
    <col min="1791" max="1791" width="6.625" style="861" bestFit="1" customWidth="1"/>
    <col min="1792" max="1792" width="9" style="861"/>
    <col min="1793" max="1793" width="16.375" style="861" bestFit="1" customWidth="1"/>
    <col min="1794" max="1794" width="14.125" style="861" bestFit="1" customWidth="1"/>
    <col min="1795" max="1797" width="9.75" style="861" bestFit="1" customWidth="1"/>
    <col min="1798" max="1798" width="14.125" style="861" bestFit="1" customWidth="1"/>
    <col min="1799" max="1799" width="15.25" style="861" customWidth="1"/>
    <col min="1800" max="1800" width="14.125" style="861" bestFit="1" customWidth="1"/>
    <col min="1801" max="1801" width="15.25" style="861" bestFit="1" customWidth="1"/>
    <col min="1802" max="1804" width="13.625" style="861" bestFit="1" customWidth="1"/>
    <col min="1805" max="1805" width="12" style="861" bestFit="1" customWidth="1"/>
    <col min="1806" max="1806" width="22.125" style="861" bestFit="1" customWidth="1"/>
    <col min="1807" max="1808" width="30.125" style="861" bestFit="1" customWidth="1"/>
    <col min="1809" max="1810" width="21" style="861" bestFit="1" customWidth="1"/>
    <col min="1811" max="1811" width="18.75" style="861" bestFit="1" customWidth="1"/>
    <col min="1812" max="1812" width="21" style="861" bestFit="1" customWidth="1"/>
    <col min="1813" max="1814" width="9.75" style="861" bestFit="1" customWidth="1"/>
    <col min="1815" max="1815" width="18.875" style="861" bestFit="1" customWidth="1"/>
    <col min="1816" max="1816" width="9.75" style="861" bestFit="1" customWidth="1"/>
    <col min="1817" max="1817" width="18.875" style="861" bestFit="1" customWidth="1"/>
    <col min="1818" max="1819" width="9.75" style="861" bestFit="1" customWidth="1"/>
    <col min="1820" max="1821" width="12.125" style="861" bestFit="1" customWidth="1"/>
    <col min="1822" max="1822" width="7.125" style="861" bestFit="1" customWidth="1"/>
    <col min="1823" max="1823" width="9.75" style="861" bestFit="1" customWidth="1"/>
    <col min="1824" max="1824" width="15.5" style="861" bestFit="1" customWidth="1"/>
    <col min="1825" max="1825" width="19.375" style="861" bestFit="1" customWidth="1"/>
    <col min="1826" max="1826" width="5.75" style="861" bestFit="1" customWidth="1"/>
    <col min="1827" max="1827" width="9.75" style="861" bestFit="1" customWidth="1"/>
    <col min="1828" max="1828" width="11.875" style="861" bestFit="1" customWidth="1"/>
    <col min="1829" max="1829" width="9.125" style="861" bestFit="1" customWidth="1"/>
    <col min="1830" max="1830" width="10.5" style="861" bestFit="1" customWidth="1"/>
    <col min="1831" max="1831" width="16.375" style="861" bestFit="1" customWidth="1"/>
    <col min="1832" max="1832" width="12.125" style="861" bestFit="1" customWidth="1"/>
    <col min="1833" max="1833" width="10.375" style="861" bestFit="1" customWidth="1"/>
    <col min="1834" max="1834" width="11.875" style="861" bestFit="1" customWidth="1"/>
    <col min="1835" max="1843" width="16.375" style="861" bestFit="1" customWidth="1"/>
    <col min="1844" max="1844" width="10.625" style="861" bestFit="1" customWidth="1"/>
    <col min="1845" max="1845" width="11.875" style="861" bestFit="1" customWidth="1"/>
    <col min="1846" max="1846" width="16.375" style="861" bestFit="1" customWidth="1"/>
    <col min="1847" max="1847" width="20.75" style="861" bestFit="1" customWidth="1"/>
    <col min="1848" max="1848" width="16.375" style="861" bestFit="1" customWidth="1"/>
    <col min="1849" max="1849" width="20.75" style="861" bestFit="1" customWidth="1"/>
    <col min="1850" max="1850" width="16.375" style="861" bestFit="1" customWidth="1"/>
    <col min="1851" max="1851" width="20.75" style="861" bestFit="1" customWidth="1"/>
    <col min="1852" max="1852" width="16.375" style="861" bestFit="1" customWidth="1"/>
    <col min="1853" max="1853" width="20.75" style="861" bestFit="1" customWidth="1"/>
    <col min="1854" max="1854" width="16.375" style="861" bestFit="1" customWidth="1"/>
    <col min="1855" max="1855" width="20.75" style="861" bestFit="1" customWidth="1"/>
    <col min="1856" max="1856" width="14.125" style="861" bestFit="1" customWidth="1"/>
    <col min="1857" max="1857" width="18.625" style="861" bestFit="1" customWidth="1"/>
    <col min="1858" max="1858" width="16.375" style="861" bestFit="1" customWidth="1"/>
    <col min="1859" max="1859" width="20.75" style="861" bestFit="1" customWidth="1"/>
    <col min="1860" max="1860" width="16.375" style="861" bestFit="1" customWidth="1"/>
    <col min="1861" max="1861" width="20.75" style="861" bestFit="1" customWidth="1"/>
    <col min="1862" max="1867" width="23" style="861" bestFit="1" customWidth="1"/>
    <col min="1868" max="1869" width="18.625" style="861" bestFit="1" customWidth="1"/>
    <col min="1870" max="1870" width="10.5" style="861" bestFit="1" customWidth="1"/>
    <col min="1871" max="1871" width="11.875" style="861" bestFit="1" customWidth="1"/>
    <col min="1872" max="1872" width="10.5" style="861" bestFit="1" customWidth="1"/>
    <col min="1873" max="1874" width="11.875" style="861" bestFit="1" customWidth="1"/>
    <col min="1875" max="1875" width="16.375" style="861" bestFit="1" customWidth="1"/>
    <col min="1876" max="1876" width="17.875" style="861" bestFit="1" customWidth="1"/>
    <col min="1877" max="1877" width="22.25" style="861" bestFit="1" customWidth="1"/>
    <col min="1878" max="1878" width="7.75" style="861" bestFit="1" customWidth="1"/>
    <col min="1879" max="1881" width="11.875" style="861" bestFit="1" customWidth="1"/>
    <col min="1882" max="1882" width="16.375" style="861" bestFit="1" customWidth="1"/>
    <col min="1883" max="1885" width="11.875" style="861" bestFit="1" customWidth="1"/>
    <col min="1886" max="1886" width="14.125" style="861" bestFit="1" customWidth="1"/>
    <col min="1887" max="1887" width="11.875" style="861" bestFit="1" customWidth="1"/>
    <col min="1888" max="1888" width="16.375" style="861" bestFit="1" customWidth="1"/>
    <col min="1889" max="1889" width="18.625" style="861" bestFit="1" customWidth="1"/>
    <col min="1890" max="1890" width="10.5" style="861" bestFit="1" customWidth="1"/>
    <col min="1891" max="1891" width="14.25" style="861" bestFit="1" customWidth="1"/>
    <col min="1892" max="1893" width="13.375" style="861" bestFit="1" customWidth="1"/>
    <col min="1894" max="1894" width="16.375" style="861" bestFit="1" customWidth="1"/>
    <col min="1895" max="1895" width="16.5" style="861" bestFit="1" customWidth="1"/>
    <col min="1896" max="1897" width="20.125" style="861" bestFit="1" customWidth="1"/>
    <col min="1898" max="1899" width="23" style="861" bestFit="1" customWidth="1"/>
    <col min="1900" max="1900" width="18.625" style="861" bestFit="1" customWidth="1"/>
    <col min="1901" max="1901" width="9.25" style="861" bestFit="1" customWidth="1"/>
    <col min="1902" max="1902" width="7.25" style="861" bestFit="1" customWidth="1"/>
    <col min="1903" max="1903" width="10.375" style="861" bestFit="1" customWidth="1"/>
    <col min="1904" max="1905" width="11.875" style="861" bestFit="1" customWidth="1"/>
    <col min="1906" max="1906" width="14.375" style="861" bestFit="1" customWidth="1"/>
    <col min="1907" max="1907" width="11.875" style="861" bestFit="1" customWidth="1"/>
    <col min="1908" max="1909" width="16.375" style="861" bestFit="1" customWidth="1"/>
    <col min="1910" max="1910" width="11.875" style="861" bestFit="1" customWidth="1"/>
    <col min="1911" max="1912" width="16.375" style="861" bestFit="1" customWidth="1"/>
    <col min="1913" max="1913" width="17.875" style="861" bestFit="1" customWidth="1"/>
    <col min="1914" max="1914" width="16.375" style="861" bestFit="1" customWidth="1"/>
    <col min="1915" max="1915" width="17.875" style="861" bestFit="1" customWidth="1"/>
    <col min="1916" max="1916" width="5.75" style="861" bestFit="1" customWidth="1"/>
    <col min="1917" max="1918" width="9.75" style="861" bestFit="1" customWidth="1"/>
    <col min="1919" max="1919" width="7.75" style="861" bestFit="1" customWidth="1"/>
    <col min="1920" max="1920" width="9.75" style="861" bestFit="1" customWidth="1"/>
    <col min="1921" max="1921" width="59.375" style="861" bestFit="1" customWidth="1"/>
    <col min="1922" max="1922" width="45.5" style="861" bestFit="1" customWidth="1"/>
    <col min="1923" max="1923" width="27.625" style="861" bestFit="1" customWidth="1"/>
    <col min="1924" max="1924" width="11.875" style="861" bestFit="1" customWidth="1"/>
    <col min="1925" max="1928" width="14.125" style="861" bestFit="1" customWidth="1"/>
    <col min="1929" max="1929" width="15.625" style="861" bestFit="1" customWidth="1"/>
    <col min="1930" max="1930" width="14.125" style="861" bestFit="1" customWidth="1"/>
    <col min="1931" max="1932" width="19.625" style="861" bestFit="1" customWidth="1"/>
    <col min="1933" max="1933" width="21.875" style="861" bestFit="1" customWidth="1"/>
    <col min="1934" max="1934" width="19.375" style="861" bestFit="1" customWidth="1"/>
    <col min="1935" max="1935" width="16.375" style="861" bestFit="1" customWidth="1"/>
    <col min="1936" max="1936" width="23" style="861" bestFit="1" customWidth="1"/>
    <col min="1937" max="1938" width="14.125" style="861" bestFit="1" customWidth="1"/>
    <col min="1939" max="1939" width="23.25" style="861" bestFit="1" customWidth="1"/>
    <col min="1940" max="1941" width="14.375" style="861" bestFit="1" customWidth="1"/>
    <col min="1942" max="1942" width="23.125" style="861" bestFit="1" customWidth="1"/>
    <col min="1943" max="1943" width="18.875" style="861" bestFit="1" customWidth="1"/>
    <col min="1944" max="1944" width="14.375" style="861" bestFit="1" customWidth="1"/>
    <col min="1945" max="1945" width="16.5" style="861" bestFit="1" customWidth="1"/>
    <col min="1946" max="1946" width="25.25" style="861" bestFit="1" customWidth="1"/>
    <col min="1947" max="1948" width="18.625" style="861" bestFit="1" customWidth="1"/>
    <col min="1949" max="1949" width="23" style="861" bestFit="1" customWidth="1"/>
    <col min="1950" max="1951" width="26.75" style="861" bestFit="1" customWidth="1"/>
    <col min="1952" max="1952" width="25.25" style="861" bestFit="1" customWidth="1"/>
    <col min="1953" max="1953" width="29.625" style="861" bestFit="1" customWidth="1"/>
    <col min="1954" max="1954" width="25.25" style="861" bestFit="1" customWidth="1"/>
    <col min="1955" max="1955" width="29.625" style="861" bestFit="1" customWidth="1"/>
    <col min="1956" max="1959" width="20.875" style="861" bestFit="1" customWidth="1"/>
    <col min="1960" max="1960" width="13.875" style="861" bestFit="1" customWidth="1"/>
    <col min="1961" max="1961" width="16.5" style="861" bestFit="1" customWidth="1"/>
    <col min="1962" max="1962" width="7.75" style="861" bestFit="1" customWidth="1"/>
    <col min="1963" max="1963" width="20.75" style="861" bestFit="1" customWidth="1"/>
    <col min="1964" max="1966" width="16.375" style="861" bestFit="1" customWidth="1"/>
    <col min="1967" max="1970" width="31" style="861" bestFit="1" customWidth="1"/>
    <col min="1971" max="1972" width="18.625" style="861" bestFit="1" customWidth="1"/>
    <col min="1973" max="1973" width="16.375" style="861" bestFit="1" customWidth="1"/>
    <col min="1974" max="1975" width="18.625" style="861" bestFit="1" customWidth="1"/>
    <col min="1976" max="1976" width="16.375" style="861" bestFit="1" customWidth="1"/>
    <col min="1977" max="1978" width="18.625" style="861" bestFit="1" customWidth="1"/>
    <col min="1979" max="1979" width="20.75" style="861" bestFit="1" customWidth="1"/>
    <col min="1980" max="1981" width="23" style="861" bestFit="1" customWidth="1"/>
    <col min="1982" max="1982" width="25.25" style="861" bestFit="1" customWidth="1"/>
    <col min="1983" max="1983" width="23" style="861" bestFit="1" customWidth="1"/>
    <col min="1984" max="1984" width="20.75" style="861" bestFit="1" customWidth="1"/>
    <col min="1985" max="1986" width="23" style="861" bestFit="1" customWidth="1"/>
    <col min="1987" max="1987" width="25.25" style="861" bestFit="1" customWidth="1"/>
    <col min="1988" max="1988" width="23" style="861" bestFit="1" customWidth="1"/>
    <col min="1989" max="1989" width="18.625" style="861" bestFit="1" customWidth="1"/>
    <col min="1990" max="1992" width="20.75" style="861" bestFit="1" customWidth="1"/>
    <col min="1993" max="1993" width="19.75" style="861" bestFit="1" customWidth="1"/>
    <col min="1994" max="1995" width="22" style="861" bestFit="1" customWidth="1"/>
    <col min="1996" max="1996" width="14.125" style="861" bestFit="1" customWidth="1"/>
    <col min="1997" max="1998" width="20.75" style="861" bestFit="1" customWidth="1"/>
    <col min="1999" max="2000" width="18.625" style="861" bestFit="1" customWidth="1"/>
    <col min="2001" max="2003" width="20.75" style="861" bestFit="1" customWidth="1"/>
    <col min="2004" max="2005" width="23" style="861" bestFit="1" customWidth="1"/>
    <col min="2006" max="2006" width="20.75" style="861" bestFit="1" customWidth="1"/>
    <col min="2007" max="2008" width="23" style="861" bestFit="1" customWidth="1"/>
    <col min="2009" max="2009" width="25.25" style="861" bestFit="1" customWidth="1"/>
    <col min="2010" max="2011" width="23" style="861" bestFit="1" customWidth="1"/>
    <col min="2012" max="2014" width="25.25" style="861" bestFit="1" customWidth="1"/>
    <col min="2015" max="2016" width="27.5" style="861" bestFit="1" customWidth="1"/>
    <col min="2017" max="2017" width="25.25" style="861" bestFit="1" customWidth="1"/>
    <col min="2018" max="2019" width="27.5" style="861" bestFit="1" customWidth="1"/>
    <col min="2020" max="2020" width="29.625" style="861" bestFit="1" customWidth="1"/>
    <col min="2021" max="2021" width="27.5" style="861" bestFit="1" customWidth="1"/>
    <col min="2022" max="2022" width="24.5" style="861" bestFit="1" customWidth="1"/>
    <col min="2023" max="2023" width="29" style="861" bestFit="1" customWidth="1"/>
    <col min="2024" max="2025" width="20.75" style="861" bestFit="1" customWidth="1"/>
    <col min="2026" max="2026" width="27.5" style="861" bestFit="1" customWidth="1"/>
    <col min="2027" max="2028" width="23" style="861" bestFit="1" customWidth="1"/>
    <col min="2029" max="2029" width="29.625" style="861" bestFit="1" customWidth="1"/>
    <col min="2030" max="2030" width="9.125" style="861" bestFit="1" customWidth="1"/>
    <col min="2031" max="2033" width="18.125" style="861" bestFit="1" customWidth="1"/>
    <col min="2034" max="2034" width="20.375" style="861" bestFit="1" customWidth="1"/>
    <col min="2035" max="2035" width="25.25" style="861" bestFit="1" customWidth="1"/>
    <col min="2036" max="2036" width="27.5" style="861" bestFit="1" customWidth="1"/>
    <col min="2037" max="2038" width="9.125" style="861" bestFit="1" customWidth="1"/>
    <col min="2039" max="2039" width="11.25" style="861" bestFit="1" customWidth="1"/>
    <col min="2040" max="2040" width="15" style="861" bestFit="1" customWidth="1"/>
    <col min="2041" max="2041" width="16.375" style="861" bestFit="1" customWidth="1"/>
    <col min="2042" max="2044" width="23.25" style="861" bestFit="1" customWidth="1"/>
    <col min="2045" max="2046" width="20.75" style="861" bestFit="1" customWidth="1"/>
    <col min="2047" max="2047" width="6.625" style="861" bestFit="1" customWidth="1"/>
    <col min="2048" max="2048" width="9" style="861"/>
    <col min="2049" max="2049" width="16.375" style="861" bestFit="1" customWidth="1"/>
    <col min="2050" max="2050" width="14.125" style="861" bestFit="1" customWidth="1"/>
    <col min="2051" max="2053" width="9.75" style="861" bestFit="1" customWidth="1"/>
    <col min="2054" max="2054" width="14.125" style="861" bestFit="1" customWidth="1"/>
    <col min="2055" max="2055" width="15.25" style="861" customWidth="1"/>
    <col min="2056" max="2056" width="14.125" style="861" bestFit="1" customWidth="1"/>
    <col min="2057" max="2057" width="15.25" style="861" bestFit="1" customWidth="1"/>
    <col min="2058" max="2060" width="13.625" style="861" bestFit="1" customWidth="1"/>
    <col min="2061" max="2061" width="12" style="861" bestFit="1" customWidth="1"/>
    <col min="2062" max="2062" width="22.125" style="861" bestFit="1" customWidth="1"/>
    <col min="2063" max="2064" width="30.125" style="861" bestFit="1" customWidth="1"/>
    <col min="2065" max="2066" width="21" style="861" bestFit="1" customWidth="1"/>
    <col min="2067" max="2067" width="18.75" style="861" bestFit="1" customWidth="1"/>
    <col min="2068" max="2068" width="21" style="861" bestFit="1" customWidth="1"/>
    <col min="2069" max="2070" width="9.75" style="861" bestFit="1" customWidth="1"/>
    <col min="2071" max="2071" width="18.875" style="861" bestFit="1" customWidth="1"/>
    <col min="2072" max="2072" width="9.75" style="861" bestFit="1" customWidth="1"/>
    <col min="2073" max="2073" width="18.875" style="861" bestFit="1" customWidth="1"/>
    <col min="2074" max="2075" width="9.75" style="861" bestFit="1" customWidth="1"/>
    <col min="2076" max="2077" width="12.125" style="861" bestFit="1" customWidth="1"/>
    <col min="2078" max="2078" width="7.125" style="861" bestFit="1" customWidth="1"/>
    <col min="2079" max="2079" width="9.75" style="861" bestFit="1" customWidth="1"/>
    <col min="2080" max="2080" width="15.5" style="861" bestFit="1" customWidth="1"/>
    <col min="2081" max="2081" width="19.375" style="861" bestFit="1" customWidth="1"/>
    <col min="2082" max="2082" width="5.75" style="861" bestFit="1" customWidth="1"/>
    <col min="2083" max="2083" width="9.75" style="861" bestFit="1" customWidth="1"/>
    <col min="2084" max="2084" width="11.875" style="861" bestFit="1" customWidth="1"/>
    <col min="2085" max="2085" width="9.125" style="861" bestFit="1" customWidth="1"/>
    <col min="2086" max="2086" width="10.5" style="861" bestFit="1" customWidth="1"/>
    <col min="2087" max="2087" width="16.375" style="861" bestFit="1" customWidth="1"/>
    <col min="2088" max="2088" width="12.125" style="861" bestFit="1" customWidth="1"/>
    <col min="2089" max="2089" width="10.375" style="861" bestFit="1" customWidth="1"/>
    <col min="2090" max="2090" width="11.875" style="861" bestFit="1" customWidth="1"/>
    <col min="2091" max="2099" width="16.375" style="861" bestFit="1" customWidth="1"/>
    <col min="2100" max="2100" width="10.625" style="861" bestFit="1" customWidth="1"/>
    <col min="2101" max="2101" width="11.875" style="861" bestFit="1" customWidth="1"/>
    <col min="2102" max="2102" width="16.375" style="861" bestFit="1" customWidth="1"/>
    <col min="2103" max="2103" width="20.75" style="861" bestFit="1" customWidth="1"/>
    <col min="2104" max="2104" width="16.375" style="861" bestFit="1" customWidth="1"/>
    <col min="2105" max="2105" width="20.75" style="861" bestFit="1" customWidth="1"/>
    <col min="2106" max="2106" width="16.375" style="861" bestFit="1" customWidth="1"/>
    <col min="2107" max="2107" width="20.75" style="861" bestFit="1" customWidth="1"/>
    <col min="2108" max="2108" width="16.375" style="861" bestFit="1" customWidth="1"/>
    <col min="2109" max="2109" width="20.75" style="861" bestFit="1" customWidth="1"/>
    <col min="2110" max="2110" width="16.375" style="861" bestFit="1" customWidth="1"/>
    <col min="2111" max="2111" width="20.75" style="861" bestFit="1" customWidth="1"/>
    <col min="2112" max="2112" width="14.125" style="861" bestFit="1" customWidth="1"/>
    <col min="2113" max="2113" width="18.625" style="861" bestFit="1" customWidth="1"/>
    <col min="2114" max="2114" width="16.375" style="861" bestFit="1" customWidth="1"/>
    <col min="2115" max="2115" width="20.75" style="861" bestFit="1" customWidth="1"/>
    <col min="2116" max="2116" width="16.375" style="861" bestFit="1" customWidth="1"/>
    <col min="2117" max="2117" width="20.75" style="861" bestFit="1" customWidth="1"/>
    <col min="2118" max="2123" width="23" style="861" bestFit="1" customWidth="1"/>
    <col min="2124" max="2125" width="18.625" style="861" bestFit="1" customWidth="1"/>
    <col min="2126" max="2126" width="10.5" style="861" bestFit="1" customWidth="1"/>
    <col min="2127" max="2127" width="11.875" style="861" bestFit="1" customWidth="1"/>
    <col min="2128" max="2128" width="10.5" style="861" bestFit="1" customWidth="1"/>
    <col min="2129" max="2130" width="11.875" style="861" bestFit="1" customWidth="1"/>
    <col min="2131" max="2131" width="16.375" style="861" bestFit="1" customWidth="1"/>
    <col min="2132" max="2132" width="17.875" style="861" bestFit="1" customWidth="1"/>
    <col min="2133" max="2133" width="22.25" style="861" bestFit="1" customWidth="1"/>
    <col min="2134" max="2134" width="7.75" style="861" bestFit="1" customWidth="1"/>
    <col min="2135" max="2137" width="11.875" style="861" bestFit="1" customWidth="1"/>
    <col min="2138" max="2138" width="16.375" style="861" bestFit="1" customWidth="1"/>
    <col min="2139" max="2141" width="11.875" style="861" bestFit="1" customWidth="1"/>
    <col min="2142" max="2142" width="14.125" style="861" bestFit="1" customWidth="1"/>
    <col min="2143" max="2143" width="11.875" style="861" bestFit="1" customWidth="1"/>
    <col min="2144" max="2144" width="16.375" style="861" bestFit="1" customWidth="1"/>
    <col min="2145" max="2145" width="18.625" style="861" bestFit="1" customWidth="1"/>
    <col min="2146" max="2146" width="10.5" style="861" bestFit="1" customWidth="1"/>
    <col min="2147" max="2147" width="14.25" style="861" bestFit="1" customWidth="1"/>
    <col min="2148" max="2149" width="13.375" style="861" bestFit="1" customWidth="1"/>
    <col min="2150" max="2150" width="16.375" style="861" bestFit="1" customWidth="1"/>
    <col min="2151" max="2151" width="16.5" style="861" bestFit="1" customWidth="1"/>
    <col min="2152" max="2153" width="20.125" style="861" bestFit="1" customWidth="1"/>
    <col min="2154" max="2155" width="23" style="861" bestFit="1" customWidth="1"/>
    <col min="2156" max="2156" width="18.625" style="861" bestFit="1" customWidth="1"/>
    <col min="2157" max="2157" width="9.25" style="861" bestFit="1" customWidth="1"/>
    <col min="2158" max="2158" width="7.25" style="861" bestFit="1" customWidth="1"/>
    <col min="2159" max="2159" width="10.375" style="861" bestFit="1" customWidth="1"/>
    <col min="2160" max="2161" width="11.875" style="861" bestFit="1" customWidth="1"/>
    <col min="2162" max="2162" width="14.375" style="861" bestFit="1" customWidth="1"/>
    <col min="2163" max="2163" width="11.875" style="861" bestFit="1" customWidth="1"/>
    <col min="2164" max="2165" width="16.375" style="861" bestFit="1" customWidth="1"/>
    <col min="2166" max="2166" width="11.875" style="861" bestFit="1" customWidth="1"/>
    <col min="2167" max="2168" width="16.375" style="861" bestFit="1" customWidth="1"/>
    <col min="2169" max="2169" width="17.875" style="861" bestFit="1" customWidth="1"/>
    <col min="2170" max="2170" width="16.375" style="861" bestFit="1" customWidth="1"/>
    <col min="2171" max="2171" width="17.875" style="861" bestFit="1" customWidth="1"/>
    <col min="2172" max="2172" width="5.75" style="861" bestFit="1" customWidth="1"/>
    <col min="2173" max="2174" width="9.75" style="861" bestFit="1" customWidth="1"/>
    <col min="2175" max="2175" width="7.75" style="861" bestFit="1" customWidth="1"/>
    <col min="2176" max="2176" width="9.75" style="861" bestFit="1" customWidth="1"/>
    <col min="2177" max="2177" width="59.375" style="861" bestFit="1" customWidth="1"/>
    <col min="2178" max="2178" width="45.5" style="861" bestFit="1" customWidth="1"/>
    <col min="2179" max="2179" width="27.625" style="861" bestFit="1" customWidth="1"/>
    <col min="2180" max="2180" width="11.875" style="861" bestFit="1" customWidth="1"/>
    <col min="2181" max="2184" width="14.125" style="861" bestFit="1" customWidth="1"/>
    <col min="2185" max="2185" width="15.625" style="861" bestFit="1" customWidth="1"/>
    <col min="2186" max="2186" width="14.125" style="861" bestFit="1" customWidth="1"/>
    <col min="2187" max="2188" width="19.625" style="861" bestFit="1" customWidth="1"/>
    <col min="2189" max="2189" width="21.875" style="861" bestFit="1" customWidth="1"/>
    <col min="2190" max="2190" width="19.375" style="861" bestFit="1" customWidth="1"/>
    <col min="2191" max="2191" width="16.375" style="861" bestFit="1" customWidth="1"/>
    <col min="2192" max="2192" width="23" style="861" bestFit="1" customWidth="1"/>
    <col min="2193" max="2194" width="14.125" style="861" bestFit="1" customWidth="1"/>
    <col min="2195" max="2195" width="23.25" style="861" bestFit="1" customWidth="1"/>
    <col min="2196" max="2197" width="14.375" style="861" bestFit="1" customWidth="1"/>
    <col min="2198" max="2198" width="23.125" style="861" bestFit="1" customWidth="1"/>
    <col min="2199" max="2199" width="18.875" style="861" bestFit="1" customWidth="1"/>
    <col min="2200" max="2200" width="14.375" style="861" bestFit="1" customWidth="1"/>
    <col min="2201" max="2201" width="16.5" style="861" bestFit="1" customWidth="1"/>
    <col min="2202" max="2202" width="25.25" style="861" bestFit="1" customWidth="1"/>
    <col min="2203" max="2204" width="18.625" style="861" bestFit="1" customWidth="1"/>
    <col min="2205" max="2205" width="23" style="861" bestFit="1" customWidth="1"/>
    <col min="2206" max="2207" width="26.75" style="861" bestFit="1" customWidth="1"/>
    <col min="2208" max="2208" width="25.25" style="861" bestFit="1" customWidth="1"/>
    <col min="2209" max="2209" width="29.625" style="861" bestFit="1" customWidth="1"/>
    <col min="2210" max="2210" width="25.25" style="861" bestFit="1" customWidth="1"/>
    <col min="2211" max="2211" width="29.625" style="861" bestFit="1" customWidth="1"/>
    <col min="2212" max="2215" width="20.875" style="861" bestFit="1" customWidth="1"/>
    <col min="2216" max="2216" width="13.875" style="861" bestFit="1" customWidth="1"/>
    <col min="2217" max="2217" width="16.5" style="861" bestFit="1" customWidth="1"/>
    <col min="2218" max="2218" width="7.75" style="861" bestFit="1" customWidth="1"/>
    <col min="2219" max="2219" width="20.75" style="861" bestFit="1" customWidth="1"/>
    <col min="2220" max="2222" width="16.375" style="861" bestFit="1" customWidth="1"/>
    <col min="2223" max="2226" width="31" style="861" bestFit="1" customWidth="1"/>
    <col min="2227" max="2228" width="18.625" style="861" bestFit="1" customWidth="1"/>
    <col min="2229" max="2229" width="16.375" style="861" bestFit="1" customWidth="1"/>
    <col min="2230" max="2231" width="18.625" style="861" bestFit="1" customWidth="1"/>
    <col min="2232" max="2232" width="16.375" style="861" bestFit="1" customWidth="1"/>
    <col min="2233" max="2234" width="18.625" style="861" bestFit="1" customWidth="1"/>
    <col min="2235" max="2235" width="20.75" style="861" bestFit="1" customWidth="1"/>
    <col min="2236" max="2237" width="23" style="861" bestFit="1" customWidth="1"/>
    <col min="2238" max="2238" width="25.25" style="861" bestFit="1" customWidth="1"/>
    <col min="2239" max="2239" width="23" style="861" bestFit="1" customWidth="1"/>
    <col min="2240" max="2240" width="20.75" style="861" bestFit="1" customWidth="1"/>
    <col min="2241" max="2242" width="23" style="861" bestFit="1" customWidth="1"/>
    <col min="2243" max="2243" width="25.25" style="861" bestFit="1" customWidth="1"/>
    <col min="2244" max="2244" width="23" style="861" bestFit="1" customWidth="1"/>
    <col min="2245" max="2245" width="18.625" style="861" bestFit="1" customWidth="1"/>
    <col min="2246" max="2248" width="20.75" style="861" bestFit="1" customWidth="1"/>
    <col min="2249" max="2249" width="19.75" style="861" bestFit="1" customWidth="1"/>
    <col min="2250" max="2251" width="22" style="861" bestFit="1" customWidth="1"/>
    <col min="2252" max="2252" width="14.125" style="861" bestFit="1" customWidth="1"/>
    <col min="2253" max="2254" width="20.75" style="861" bestFit="1" customWidth="1"/>
    <col min="2255" max="2256" width="18.625" style="861" bestFit="1" customWidth="1"/>
    <col min="2257" max="2259" width="20.75" style="861" bestFit="1" customWidth="1"/>
    <col min="2260" max="2261" width="23" style="861" bestFit="1" customWidth="1"/>
    <col min="2262" max="2262" width="20.75" style="861" bestFit="1" customWidth="1"/>
    <col min="2263" max="2264" width="23" style="861" bestFit="1" customWidth="1"/>
    <col min="2265" max="2265" width="25.25" style="861" bestFit="1" customWidth="1"/>
    <col min="2266" max="2267" width="23" style="861" bestFit="1" customWidth="1"/>
    <col min="2268" max="2270" width="25.25" style="861" bestFit="1" customWidth="1"/>
    <col min="2271" max="2272" width="27.5" style="861" bestFit="1" customWidth="1"/>
    <col min="2273" max="2273" width="25.25" style="861" bestFit="1" customWidth="1"/>
    <col min="2274" max="2275" width="27.5" style="861" bestFit="1" customWidth="1"/>
    <col min="2276" max="2276" width="29.625" style="861" bestFit="1" customWidth="1"/>
    <col min="2277" max="2277" width="27.5" style="861" bestFit="1" customWidth="1"/>
    <col min="2278" max="2278" width="24.5" style="861" bestFit="1" customWidth="1"/>
    <col min="2279" max="2279" width="29" style="861" bestFit="1" customWidth="1"/>
    <col min="2280" max="2281" width="20.75" style="861" bestFit="1" customWidth="1"/>
    <col min="2282" max="2282" width="27.5" style="861" bestFit="1" customWidth="1"/>
    <col min="2283" max="2284" width="23" style="861" bestFit="1" customWidth="1"/>
    <col min="2285" max="2285" width="29.625" style="861" bestFit="1" customWidth="1"/>
    <col min="2286" max="2286" width="9.125" style="861" bestFit="1" customWidth="1"/>
    <col min="2287" max="2289" width="18.125" style="861" bestFit="1" customWidth="1"/>
    <col min="2290" max="2290" width="20.375" style="861" bestFit="1" customWidth="1"/>
    <col min="2291" max="2291" width="25.25" style="861" bestFit="1" customWidth="1"/>
    <col min="2292" max="2292" width="27.5" style="861" bestFit="1" customWidth="1"/>
    <col min="2293" max="2294" width="9.125" style="861" bestFit="1" customWidth="1"/>
    <col min="2295" max="2295" width="11.25" style="861" bestFit="1" customWidth="1"/>
    <col min="2296" max="2296" width="15" style="861" bestFit="1" customWidth="1"/>
    <col min="2297" max="2297" width="16.375" style="861" bestFit="1" customWidth="1"/>
    <col min="2298" max="2300" width="23.25" style="861" bestFit="1" customWidth="1"/>
    <col min="2301" max="2302" width="20.75" style="861" bestFit="1" customWidth="1"/>
    <col min="2303" max="2303" width="6.625" style="861" bestFit="1" customWidth="1"/>
    <col min="2304" max="2304" width="9" style="861"/>
    <col min="2305" max="2305" width="16.375" style="861" bestFit="1" customWidth="1"/>
    <col min="2306" max="2306" width="14.125" style="861" bestFit="1" customWidth="1"/>
    <col min="2307" max="2309" width="9.75" style="861" bestFit="1" customWidth="1"/>
    <col min="2310" max="2310" width="14.125" style="861" bestFit="1" customWidth="1"/>
    <col min="2311" max="2311" width="15.25" style="861" customWidth="1"/>
    <col min="2312" max="2312" width="14.125" style="861" bestFit="1" customWidth="1"/>
    <col min="2313" max="2313" width="15.25" style="861" bestFit="1" customWidth="1"/>
    <col min="2314" max="2316" width="13.625" style="861" bestFit="1" customWidth="1"/>
    <col min="2317" max="2317" width="12" style="861" bestFit="1" customWidth="1"/>
    <col min="2318" max="2318" width="22.125" style="861" bestFit="1" customWidth="1"/>
    <col min="2319" max="2320" width="30.125" style="861" bestFit="1" customWidth="1"/>
    <col min="2321" max="2322" width="21" style="861" bestFit="1" customWidth="1"/>
    <col min="2323" max="2323" width="18.75" style="861" bestFit="1" customWidth="1"/>
    <col min="2324" max="2324" width="21" style="861" bestFit="1" customWidth="1"/>
    <col min="2325" max="2326" width="9.75" style="861" bestFit="1" customWidth="1"/>
    <col min="2327" max="2327" width="18.875" style="861" bestFit="1" customWidth="1"/>
    <col min="2328" max="2328" width="9.75" style="861" bestFit="1" customWidth="1"/>
    <col min="2329" max="2329" width="18.875" style="861" bestFit="1" customWidth="1"/>
    <col min="2330" max="2331" width="9.75" style="861" bestFit="1" customWidth="1"/>
    <col min="2332" max="2333" width="12.125" style="861" bestFit="1" customWidth="1"/>
    <col min="2334" max="2334" width="7.125" style="861" bestFit="1" customWidth="1"/>
    <col min="2335" max="2335" width="9.75" style="861" bestFit="1" customWidth="1"/>
    <col min="2336" max="2336" width="15.5" style="861" bestFit="1" customWidth="1"/>
    <col min="2337" max="2337" width="19.375" style="861" bestFit="1" customWidth="1"/>
    <col min="2338" max="2338" width="5.75" style="861" bestFit="1" customWidth="1"/>
    <col min="2339" max="2339" width="9.75" style="861" bestFit="1" customWidth="1"/>
    <col min="2340" max="2340" width="11.875" style="861" bestFit="1" customWidth="1"/>
    <col min="2341" max="2341" width="9.125" style="861" bestFit="1" customWidth="1"/>
    <col min="2342" max="2342" width="10.5" style="861" bestFit="1" customWidth="1"/>
    <col min="2343" max="2343" width="16.375" style="861" bestFit="1" customWidth="1"/>
    <col min="2344" max="2344" width="12.125" style="861" bestFit="1" customWidth="1"/>
    <col min="2345" max="2345" width="10.375" style="861" bestFit="1" customWidth="1"/>
    <col min="2346" max="2346" width="11.875" style="861" bestFit="1" customWidth="1"/>
    <col min="2347" max="2355" width="16.375" style="861" bestFit="1" customWidth="1"/>
    <col min="2356" max="2356" width="10.625" style="861" bestFit="1" customWidth="1"/>
    <col min="2357" max="2357" width="11.875" style="861" bestFit="1" customWidth="1"/>
    <col min="2358" max="2358" width="16.375" style="861" bestFit="1" customWidth="1"/>
    <col min="2359" max="2359" width="20.75" style="861" bestFit="1" customWidth="1"/>
    <col min="2360" max="2360" width="16.375" style="861" bestFit="1" customWidth="1"/>
    <col min="2361" max="2361" width="20.75" style="861" bestFit="1" customWidth="1"/>
    <col min="2362" max="2362" width="16.375" style="861" bestFit="1" customWidth="1"/>
    <col min="2363" max="2363" width="20.75" style="861" bestFit="1" customWidth="1"/>
    <col min="2364" max="2364" width="16.375" style="861" bestFit="1" customWidth="1"/>
    <col min="2365" max="2365" width="20.75" style="861" bestFit="1" customWidth="1"/>
    <col min="2366" max="2366" width="16.375" style="861" bestFit="1" customWidth="1"/>
    <col min="2367" max="2367" width="20.75" style="861" bestFit="1" customWidth="1"/>
    <col min="2368" max="2368" width="14.125" style="861" bestFit="1" customWidth="1"/>
    <col min="2369" max="2369" width="18.625" style="861" bestFit="1" customWidth="1"/>
    <col min="2370" max="2370" width="16.375" style="861" bestFit="1" customWidth="1"/>
    <col min="2371" max="2371" width="20.75" style="861" bestFit="1" customWidth="1"/>
    <col min="2372" max="2372" width="16.375" style="861" bestFit="1" customWidth="1"/>
    <col min="2373" max="2373" width="20.75" style="861" bestFit="1" customWidth="1"/>
    <col min="2374" max="2379" width="23" style="861" bestFit="1" customWidth="1"/>
    <col min="2380" max="2381" width="18.625" style="861" bestFit="1" customWidth="1"/>
    <col min="2382" max="2382" width="10.5" style="861" bestFit="1" customWidth="1"/>
    <col min="2383" max="2383" width="11.875" style="861" bestFit="1" customWidth="1"/>
    <col min="2384" max="2384" width="10.5" style="861" bestFit="1" customWidth="1"/>
    <col min="2385" max="2386" width="11.875" style="861" bestFit="1" customWidth="1"/>
    <col min="2387" max="2387" width="16.375" style="861" bestFit="1" customWidth="1"/>
    <col min="2388" max="2388" width="17.875" style="861" bestFit="1" customWidth="1"/>
    <col min="2389" max="2389" width="22.25" style="861" bestFit="1" customWidth="1"/>
    <col min="2390" max="2390" width="7.75" style="861" bestFit="1" customWidth="1"/>
    <col min="2391" max="2393" width="11.875" style="861" bestFit="1" customWidth="1"/>
    <col min="2394" max="2394" width="16.375" style="861" bestFit="1" customWidth="1"/>
    <col min="2395" max="2397" width="11.875" style="861" bestFit="1" customWidth="1"/>
    <col min="2398" max="2398" width="14.125" style="861" bestFit="1" customWidth="1"/>
    <col min="2399" max="2399" width="11.875" style="861" bestFit="1" customWidth="1"/>
    <col min="2400" max="2400" width="16.375" style="861" bestFit="1" customWidth="1"/>
    <col min="2401" max="2401" width="18.625" style="861" bestFit="1" customWidth="1"/>
    <col min="2402" max="2402" width="10.5" style="861" bestFit="1" customWidth="1"/>
    <col min="2403" max="2403" width="14.25" style="861" bestFit="1" customWidth="1"/>
    <col min="2404" max="2405" width="13.375" style="861" bestFit="1" customWidth="1"/>
    <col min="2406" max="2406" width="16.375" style="861" bestFit="1" customWidth="1"/>
    <col min="2407" max="2407" width="16.5" style="861" bestFit="1" customWidth="1"/>
    <col min="2408" max="2409" width="20.125" style="861" bestFit="1" customWidth="1"/>
    <col min="2410" max="2411" width="23" style="861" bestFit="1" customWidth="1"/>
    <col min="2412" max="2412" width="18.625" style="861" bestFit="1" customWidth="1"/>
    <col min="2413" max="2413" width="9.25" style="861" bestFit="1" customWidth="1"/>
    <col min="2414" max="2414" width="7.25" style="861" bestFit="1" customWidth="1"/>
    <col min="2415" max="2415" width="10.375" style="861" bestFit="1" customWidth="1"/>
    <col min="2416" max="2417" width="11.875" style="861" bestFit="1" customWidth="1"/>
    <col min="2418" max="2418" width="14.375" style="861" bestFit="1" customWidth="1"/>
    <col min="2419" max="2419" width="11.875" style="861" bestFit="1" customWidth="1"/>
    <col min="2420" max="2421" width="16.375" style="861" bestFit="1" customWidth="1"/>
    <col min="2422" max="2422" width="11.875" style="861" bestFit="1" customWidth="1"/>
    <col min="2423" max="2424" width="16.375" style="861" bestFit="1" customWidth="1"/>
    <col min="2425" max="2425" width="17.875" style="861" bestFit="1" customWidth="1"/>
    <col min="2426" max="2426" width="16.375" style="861" bestFit="1" customWidth="1"/>
    <col min="2427" max="2427" width="17.875" style="861" bestFit="1" customWidth="1"/>
    <col min="2428" max="2428" width="5.75" style="861" bestFit="1" customWidth="1"/>
    <col min="2429" max="2430" width="9.75" style="861" bestFit="1" customWidth="1"/>
    <col min="2431" max="2431" width="7.75" style="861" bestFit="1" customWidth="1"/>
    <col min="2432" max="2432" width="9.75" style="861" bestFit="1" customWidth="1"/>
    <col min="2433" max="2433" width="59.375" style="861" bestFit="1" customWidth="1"/>
    <col min="2434" max="2434" width="45.5" style="861" bestFit="1" customWidth="1"/>
    <col min="2435" max="2435" width="27.625" style="861" bestFit="1" customWidth="1"/>
    <col min="2436" max="2436" width="11.875" style="861" bestFit="1" customWidth="1"/>
    <col min="2437" max="2440" width="14.125" style="861" bestFit="1" customWidth="1"/>
    <col min="2441" max="2441" width="15.625" style="861" bestFit="1" customWidth="1"/>
    <col min="2442" max="2442" width="14.125" style="861" bestFit="1" customWidth="1"/>
    <col min="2443" max="2444" width="19.625" style="861" bestFit="1" customWidth="1"/>
    <col min="2445" max="2445" width="21.875" style="861" bestFit="1" customWidth="1"/>
    <col min="2446" max="2446" width="19.375" style="861" bestFit="1" customWidth="1"/>
    <col min="2447" max="2447" width="16.375" style="861" bestFit="1" customWidth="1"/>
    <col min="2448" max="2448" width="23" style="861" bestFit="1" customWidth="1"/>
    <col min="2449" max="2450" width="14.125" style="861" bestFit="1" customWidth="1"/>
    <col min="2451" max="2451" width="23.25" style="861" bestFit="1" customWidth="1"/>
    <col min="2452" max="2453" width="14.375" style="861" bestFit="1" customWidth="1"/>
    <col min="2454" max="2454" width="23.125" style="861" bestFit="1" customWidth="1"/>
    <col min="2455" max="2455" width="18.875" style="861" bestFit="1" customWidth="1"/>
    <col min="2456" max="2456" width="14.375" style="861" bestFit="1" customWidth="1"/>
    <col min="2457" max="2457" width="16.5" style="861" bestFit="1" customWidth="1"/>
    <col min="2458" max="2458" width="25.25" style="861" bestFit="1" customWidth="1"/>
    <col min="2459" max="2460" width="18.625" style="861" bestFit="1" customWidth="1"/>
    <col min="2461" max="2461" width="23" style="861" bestFit="1" customWidth="1"/>
    <col min="2462" max="2463" width="26.75" style="861" bestFit="1" customWidth="1"/>
    <col min="2464" max="2464" width="25.25" style="861" bestFit="1" customWidth="1"/>
    <col min="2465" max="2465" width="29.625" style="861" bestFit="1" customWidth="1"/>
    <col min="2466" max="2466" width="25.25" style="861" bestFit="1" customWidth="1"/>
    <col min="2467" max="2467" width="29.625" style="861" bestFit="1" customWidth="1"/>
    <col min="2468" max="2471" width="20.875" style="861" bestFit="1" customWidth="1"/>
    <col min="2472" max="2472" width="13.875" style="861" bestFit="1" customWidth="1"/>
    <col min="2473" max="2473" width="16.5" style="861" bestFit="1" customWidth="1"/>
    <col min="2474" max="2474" width="7.75" style="861" bestFit="1" customWidth="1"/>
    <col min="2475" max="2475" width="20.75" style="861" bestFit="1" customWidth="1"/>
    <col min="2476" max="2478" width="16.375" style="861" bestFit="1" customWidth="1"/>
    <col min="2479" max="2482" width="31" style="861" bestFit="1" customWidth="1"/>
    <col min="2483" max="2484" width="18.625" style="861" bestFit="1" customWidth="1"/>
    <col min="2485" max="2485" width="16.375" style="861" bestFit="1" customWidth="1"/>
    <col min="2486" max="2487" width="18.625" style="861" bestFit="1" customWidth="1"/>
    <col min="2488" max="2488" width="16.375" style="861" bestFit="1" customWidth="1"/>
    <col min="2489" max="2490" width="18.625" style="861" bestFit="1" customWidth="1"/>
    <col min="2491" max="2491" width="20.75" style="861" bestFit="1" customWidth="1"/>
    <col min="2492" max="2493" width="23" style="861" bestFit="1" customWidth="1"/>
    <col min="2494" max="2494" width="25.25" style="861" bestFit="1" customWidth="1"/>
    <col min="2495" max="2495" width="23" style="861" bestFit="1" customWidth="1"/>
    <col min="2496" max="2496" width="20.75" style="861" bestFit="1" customWidth="1"/>
    <col min="2497" max="2498" width="23" style="861" bestFit="1" customWidth="1"/>
    <col min="2499" max="2499" width="25.25" style="861" bestFit="1" customWidth="1"/>
    <col min="2500" max="2500" width="23" style="861" bestFit="1" customWidth="1"/>
    <col min="2501" max="2501" width="18.625" style="861" bestFit="1" customWidth="1"/>
    <col min="2502" max="2504" width="20.75" style="861" bestFit="1" customWidth="1"/>
    <col min="2505" max="2505" width="19.75" style="861" bestFit="1" customWidth="1"/>
    <col min="2506" max="2507" width="22" style="861" bestFit="1" customWidth="1"/>
    <col min="2508" max="2508" width="14.125" style="861" bestFit="1" customWidth="1"/>
    <col min="2509" max="2510" width="20.75" style="861" bestFit="1" customWidth="1"/>
    <col min="2511" max="2512" width="18.625" style="861" bestFit="1" customWidth="1"/>
    <col min="2513" max="2515" width="20.75" style="861" bestFit="1" customWidth="1"/>
    <col min="2516" max="2517" width="23" style="861" bestFit="1" customWidth="1"/>
    <col min="2518" max="2518" width="20.75" style="861" bestFit="1" customWidth="1"/>
    <col min="2519" max="2520" width="23" style="861" bestFit="1" customWidth="1"/>
    <col min="2521" max="2521" width="25.25" style="861" bestFit="1" customWidth="1"/>
    <col min="2522" max="2523" width="23" style="861" bestFit="1" customWidth="1"/>
    <col min="2524" max="2526" width="25.25" style="861" bestFit="1" customWidth="1"/>
    <col min="2527" max="2528" width="27.5" style="861" bestFit="1" customWidth="1"/>
    <col min="2529" max="2529" width="25.25" style="861" bestFit="1" customWidth="1"/>
    <col min="2530" max="2531" width="27.5" style="861" bestFit="1" customWidth="1"/>
    <col min="2532" max="2532" width="29.625" style="861" bestFit="1" customWidth="1"/>
    <col min="2533" max="2533" width="27.5" style="861" bestFit="1" customWidth="1"/>
    <col min="2534" max="2534" width="24.5" style="861" bestFit="1" customWidth="1"/>
    <col min="2535" max="2535" width="29" style="861" bestFit="1" customWidth="1"/>
    <col min="2536" max="2537" width="20.75" style="861" bestFit="1" customWidth="1"/>
    <col min="2538" max="2538" width="27.5" style="861" bestFit="1" customWidth="1"/>
    <col min="2539" max="2540" width="23" style="861" bestFit="1" customWidth="1"/>
    <col min="2541" max="2541" width="29.625" style="861" bestFit="1" customWidth="1"/>
    <col min="2542" max="2542" width="9.125" style="861" bestFit="1" customWidth="1"/>
    <col min="2543" max="2545" width="18.125" style="861" bestFit="1" customWidth="1"/>
    <col min="2546" max="2546" width="20.375" style="861" bestFit="1" customWidth="1"/>
    <col min="2547" max="2547" width="25.25" style="861" bestFit="1" customWidth="1"/>
    <col min="2548" max="2548" width="27.5" style="861" bestFit="1" customWidth="1"/>
    <col min="2549" max="2550" width="9.125" style="861" bestFit="1" customWidth="1"/>
    <col min="2551" max="2551" width="11.25" style="861" bestFit="1" customWidth="1"/>
    <col min="2552" max="2552" width="15" style="861" bestFit="1" customWidth="1"/>
    <col min="2553" max="2553" width="16.375" style="861" bestFit="1" customWidth="1"/>
    <col min="2554" max="2556" width="23.25" style="861" bestFit="1" customWidth="1"/>
    <col min="2557" max="2558" width="20.75" style="861" bestFit="1" customWidth="1"/>
    <col min="2559" max="2559" width="6.625" style="861" bestFit="1" customWidth="1"/>
    <col min="2560" max="2560" width="9" style="861"/>
    <col min="2561" max="2561" width="16.375" style="861" bestFit="1" customWidth="1"/>
    <col min="2562" max="2562" width="14.125" style="861" bestFit="1" customWidth="1"/>
    <col min="2563" max="2565" width="9.75" style="861" bestFit="1" customWidth="1"/>
    <col min="2566" max="2566" width="14.125" style="861" bestFit="1" customWidth="1"/>
    <col min="2567" max="2567" width="15.25" style="861" customWidth="1"/>
    <col min="2568" max="2568" width="14.125" style="861" bestFit="1" customWidth="1"/>
    <col min="2569" max="2569" width="15.25" style="861" bestFit="1" customWidth="1"/>
    <col min="2570" max="2572" width="13.625" style="861" bestFit="1" customWidth="1"/>
    <col min="2573" max="2573" width="12" style="861" bestFit="1" customWidth="1"/>
    <col min="2574" max="2574" width="22.125" style="861" bestFit="1" customWidth="1"/>
    <col min="2575" max="2576" width="30.125" style="861" bestFit="1" customWidth="1"/>
    <col min="2577" max="2578" width="21" style="861" bestFit="1" customWidth="1"/>
    <col min="2579" max="2579" width="18.75" style="861" bestFit="1" customWidth="1"/>
    <col min="2580" max="2580" width="21" style="861" bestFit="1" customWidth="1"/>
    <col min="2581" max="2582" width="9.75" style="861" bestFit="1" customWidth="1"/>
    <col min="2583" max="2583" width="18.875" style="861" bestFit="1" customWidth="1"/>
    <col min="2584" max="2584" width="9.75" style="861" bestFit="1" customWidth="1"/>
    <col min="2585" max="2585" width="18.875" style="861" bestFit="1" customWidth="1"/>
    <col min="2586" max="2587" width="9.75" style="861" bestFit="1" customWidth="1"/>
    <col min="2588" max="2589" width="12.125" style="861" bestFit="1" customWidth="1"/>
    <col min="2590" max="2590" width="7.125" style="861" bestFit="1" customWidth="1"/>
    <col min="2591" max="2591" width="9.75" style="861" bestFit="1" customWidth="1"/>
    <col min="2592" max="2592" width="15.5" style="861" bestFit="1" customWidth="1"/>
    <col min="2593" max="2593" width="19.375" style="861" bestFit="1" customWidth="1"/>
    <col min="2594" max="2594" width="5.75" style="861" bestFit="1" customWidth="1"/>
    <col min="2595" max="2595" width="9.75" style="861" bestFit="1" customWidth="1"/>
    <col min="2596" max="2596" width="11.875" style="861" bestFit="1" customWidth="1"/>
    <col min="2597" max="2597" width="9.125" style="861" bestFit="1" customWidth="1"/>
    <col min="2598" max="2598" width="10.5" style="861" bestFit="1" customWidth="1"/>
    <col min="2599" max="2599" width="16.375" style="861" bestFit="1" customWidth="1"/>
    <col min="2600" max="2600" width="12.125" style="861" bestFit="1" customWidth="1"/>
    <col min="2601" max="2601" width="10.375" style="861" bestFit="1" customWidth="1"/>
    <col min="2602" max="2602" width="11.875" style="861" bestFit="1" customWidth="1"/>
    <col min="2603" max="2611" width="16.375" style="861" bestFit="1" customWidth="1"/>
    <col min="2612" max="2612" width="10.625" style="861" bestFit="1" customWidth="1"/>
    <col min="2613" max="2613" width="11.875" style="861" bestFit="1" customWidth="1"/>
    <col min="2614" max="2614" width="16.375" style="861" bestFit="1" customWidth="1"/>
    <col min="2615" max="2615" width="20.75" style="861" bestFit="1" customWidth="1"/>
    <col min="2616" max="2616" width="16.375" style="861" bestFit="1" customWidth="1"/>
    <col min="2617" max="2617" width="20.75" style="861" bestFit="1" customWidth="1"/>
    <col min="2618" max="2618" width="16.375" style="861" bestFit="1" customWidth="1"/>
    <col min="2619" max="2619" width="20.75" style="861" bestFit="1" customWidth="1"/>
    <col min="2620" max="2620" width="16.375" style="861" bestFit="1" customWidth="1"/>
    <col min="2621" max="2621" width="20.75" style="861" bestFit="1" customWidth="1"/>
    <col min="2622" max="2622" width="16.375" style="861" bestFit="1" customWidth="1"/>
    <col min="2623" max="2623" width="20.75" style="861" bestFit="1" customWidth="1"/>
    <col min="2624" max="2624" width="14.125" style="861" bestFit="1" customWidth="1"/>
    <col min="2625" max="2625" width="18.625" style="861" bestFit="1" customWidth="1"/>
    <col min="2626" max="2626" width="16.375" style="861" bestFit="1" customWidth="1"/>
    <col min="2627" max="2627" width="20.75" style="861" bestFit="1" customWidth="1"/>
    <col min="2628" max="2628" width="16.375" style="861" bestFit="1" customWidth="1"/>
    <col min="2629" max="2629" width="20.75" style="861" bestFit="1" customWidth="1"/>
    <col min="2630" max="2635" width="23" style="861" bestFit="1" customWidth="1"/>
    <col min="2636" max="2637" width="18.625" style="861" bestFit="1" customWidth="1"/>
    <col min="2638" max="2638" width="10.5" style="861" bestFit="1" customWidth="1"/>
    <col min="2639" max="2639" width="11.875" style="861" bestFit="1" customWidth="1"/>
    <col min="2640" max="2640" width="10.5" style="861" bestFit="1" customWidth="1"/>
    <col min="2641" max="2642" width="11.875" style="861" bestFit="1" customWidth="1"/>
    <col min="2643" max="2643" width="16.375" style="861" bestFit="1" customWidth="1"/>
    <col min="2644" max="2644" width="17.875" style="861" bestFit="1" customWidth="1"/>
    <col min="2645" max="2645" width="22.25" style="861" bestFit="1" customWidth="1"/>
    <col min="2646" max="2646" width="7.75" style="861" bestFit="1" customWidth="1"/>
    <col min="2647" max="2649" width="11.875" style="861" bestFit="1" customWidth="1"/>
    <col min="2650" max="2650" width="16.375" style="861" bestFit="1" customWidth="1"/>
    <col min="2651" max="2653" width="11.875" style="861" bestFit="1" customWidth="1"/>
    <col min="2654" max="2654" width="14.125" style="861" bestFit="1" customWidth="1"/>
    <col min="2655" max="2655" width="11.875" style="861" bestFit="1" customWidth="1"/>
    <col min="2656" max="2656" width="16.375" style="861" bestFit="1" customWidth="1"/>
    <col min="2657" max="2657" width="18.625" style="861" bestFit="1" customWidth="1"/>
    <col min="2658" max="2658" width="10.5" style="861" bestFit="1" customWidth="1"/>
    <col min="2659" max="2659" width="14.25" style="861" bestFit="1" customWidth="1"/>
    <col min="2660" max="2661" width="13.375" style="861" bestFit="1" customWidth="1"/>
    <col min="2662" max="2662" width="16.375" style="861" bestFit="1" customWidth="1"/>
    <col min="2663" max="2663" width="16.5" style="861" bestFit="1" customWidth="1"/>
    <col min="2664" max="2665" width="20.125" style="861" bestFit="1" customWidth="1"/>
    <col min="2666" max="2667" width="23" style="861" bestFit="1" customWidth="1"/>
    <col min="2668" max="2668" width="18.625" style="861" bestFit="1" customWidth="1"/>
    <col min="2669" max="2669" width="9.25" style="861" bestFit="1" customWidth="1"/>
    <col min="2670" max="2670" width="7.25" style="861" bestFit="1" customWidth="1"/>
    <col min="2671" max="2671" width="10.375" style="861" bestFit="1" customWidth="1"/>
    <col min="2672" max="2673" width="11.875" style="861" bestFit="1" customWidth="1"/>
    <col min="2674" max="2674" width="14.375" style="861" bestFit="1" customWidth="1"/>
    <col min="2675" max="2675" width="11.875" style="861" bestFit="1" customWidth="1"/>
    <col min="2676" max="2677" width="16.375" style="861" bestFit="1" customWidth="1"/>
    <col min="2678" max="2678" width="11.875" style="861" bestFit="1" customWidth="1"/>
    <col min="2679" max="2680" width="16.375" style="861" bestFit="1" customWidth="1"/>
    <col min="2681" max="2681" width="17.875" style="861" bestFit="1" customWidth="1"/>
    <col min="2682" max="2682" width="16.375" style="861" bestFit="1" customWidth="1"/>
    <col min="2683" max="2683" width="17.875" style="861" bestFit="1" customWidth="1"/>
    <col min="2684" max="2684" width="5.75" style="861" bestFit="1" customWidth="1"/>
    <col min="2685" max="2686" width="9.75" style="861" bestFit="1" customWidth="1"/>
    <col min="2687" max="2687" width="7.75" style="861" bestFit="1" customWidth="1"/>
    <col min="2688" max="2688" width="9.75" style="861" bestFit="1" customWidth="1"/>
    <col min="2689" max="2689" width="59.375" style="861" bestFit="1" customWidth="1"/>
    <col min="2690" max="2690" width="45.5" style="861" bestFit="1" customWidth="1"/>
    <col min="2691" max="2691" width="27.625" style="861" bestFit="1" customWidth="1"/>
    <col min="2692" max="2692" width="11.875" style="861" bestFit="1" customWidth="1"/>
    <col min="2693" max="2696" width="14.125" style="861" bestFit="1" customWidth="1"/>
    <col min="2697" max="2697" width="15.625" style="861" bestFit="1" customWidth="1"/>
    <col min="2698" max="2698" width="14.125" style="861" bestFit="1" customWidth="1"/>
    <col min="2699" max="2700" width="19.625" style="861" bestFit="1" customWidth="1"/>
    <col min="2701" max="2701" width="21.875" style="861" bestFit="1" customWidth="1"/>
    <col min="2702" max="2702" width="19.375" style="861" bestFit="1" customWidth="1"/>
    <col min="2703" max="2703" width="16.375" style="861" bestFit="1" customWidth="1"/>
    <col min="2704" max="2704" width="23" style="861" bestFit="1" customWidth="1"/>
    <col min="2705" max="2706" width="14.125" style="861" bestFit="1" customWidth="1"/>
    <col min="2707" max="2707" width="23.25" style="861" bestFit="1" customWidth="1"/>
    <col min="2708" max="2709" width="14.375" style="861" bestFit="1" customWidth="1"/>
    <col min="2710" max="2710" width="23.125" style="861" bestFit="1" customWidth="1"/>
    <col min="2711" max="2711" width="18.875" style="861" bestFit="1" customWidth="1"/>
    <col min="2712" max="2712" width="14.375" style="861" bestFit="1" customWidth="1"/>
    <col min="2713" max="2713" width="16.5" style="861" bestFit="1" customWidth="1"/>
    <col min="2714" max="2714" width="25.25" style="861" bestFit="1" customWidth="1"/>
    <col min="2715" max="2716" width="18.625" style="861" bestFit="1" customWidth="1"/>
    <col min="2717" max="2717" width="23" style="861" bestFit="1" customWidth="1"/>
    <col min="2718" max="2719" width="26.75" style="861" bestFit="1" customWidth="1"/>
    <col min="2720" max="2720" width="25.25" style="861" bestFit="1" customWidth="1"/>
    <col min="2721" max="2721" width="29.625" style="861" bestFit="1" customWidth="1"/>
    <col min="2722" max="2722" width="25.25" style="861" bestFit="1" customWidth="1"/>
    <col min="2723" max="2723" width="29.625" style="861" bestFit="1" customWidth="1"/>
    <col min="2724" max="2727" width="20.875" style="861" bestFit="1" customWidth="1"/>
    <col min="2728" max="2728" width="13.875" style="861" bestFit="1" customWidth="1"/>
    <col min="2729" max="2729" width="16.5" style="861" bestFit="1" customWidth="1"/>
    <col min="2730" max="2730" width="7.75" style="861" bestFit="1" customWidth="1"/>
    <col min="2731" max="2731" width="20.75" style="861" bestFit="1" customWidth="1"/>
    <col min="2732" max="2734" width="16.375" style="861" bestFit="1" customWidth="1"/>
    <col min="2735" max="2738" width="31" style="861" bestFit="1" customWidth="1"/>
    <col min="2739" max="2740" width="18.625" style="861" bestFit="1" customWidth="1"/>
    <col min="2741" max="2741" width="16.375" style="861" bestFit="1" customWidth="1"/>
    <col min="2742" max="2743" width="18.625" style="861" bestFit="1" customWidth="1"/>
    <col min="2744" max="2744" width="16.375" style="861" bestFit="1" customWidth="1"/>
    <col min="2745" max="2746" width="18.625" style="861" bestFit="1" customWidth="1"/>
    <col min="2747" max="2747" width="20.75" style="861" bestFit="1" customWidth="1"/>
    <col min="2748" max="2749" width="23" style="861" bestFit="1" customWidth="1"/>
    <col min="2750" max="2750" width="25.25" style="861" bestFit="1" customWidth="1"/>
    <col min="2751" max="2751" width="23" style="861" bestFit="1" customWidth="1"/>
    <col min="2752" max="2752" width="20.75" style="861" bestFit="1" customWidth="1"/>
    <col min="2753" max="2754" width="23" style="861" bestFit="1" customWidth="1"/>
    <col min="2755" max="2755" width="25.25" style="861" bestFit="1" customWidth="1"/>
    <col min="2756" max="2756" width="23" style="861" bestFit="1" customWidth="1"/>
    <col min="2757" max="2757" width="18.625" style="861" bestFit="1" customWidth="1"/>
    <col min="2758" max="2760" width="20.75" style="861" bestFit="1" customWidth="1"/>
    <col min="2761" max="2761" width="19.75" style="861" bestFit="1" customWidth="1"/>
    <col min="2762" max="2763" width="22" style="861" bestFit="1" customWidth="1"/>
    <col min="2764" max="2764" width="14.125" style="861" bestFit="1" customWidth="1"/>
    <col min="2765" max="2766" width="20.75" style="861" bestFit="1" customWidth="1"/>
    <col min="2767" max="2768" width="18.625" style="861" bestFit="1" customWidth="1"/>
    <col min="2769" max="2771" width="20.75" style="861" bestFit="1" customWidth="1"/>
    <col min="2772" max="2773" width="23" style="861" bestFit="1" customWidth="1"/>
    <col min="2774" max="2774" width="20.75" style="861" bestFit="1" customWidth="1"/>
    <col min="2775" max="2776" width="23" style="861" bestFit="1" customWidth="1"/>
    <col min="2777" max="2777" width="25.25" style="861" bestFit="1" customWidth="1"/>
    <col min="2778" max="2779" width="23" style="861" bestFit="1" customWidth="1"/>
    <col min="2780" max="2782" width="25.25" style="861" bestFit="1" customWidth="1"/>
    <col min="2783" max="2784" width="27.5" style="861" bestFit="1" customWidth="1"/>
    <col min="2785" max="2785" width="25.25" style="861" bestFit="1" customWidth="1"/>
    <col min="2786" max="2787" width="27.5" style="861" bestFit="1" customWidth="1"/>
    <col min="2788" max="2788" width="29.625" style="861" bestFit="1" customWidth="1"/>
    <col min="2789" max="2789" width="27.5" style="861" bestFit="1" customWidth="1"/>
    <col min="2790" max="2790" width="24.5" style="861" bestFit="1" customWidth="1"/>
    <col min="2791" max="2791" width="29" style="861" bestFit="1" customWidth="1"/>
    <col min="2792" max="2793" width="20.75" style="861" bestFit="1" customWidth="1"/>
    <col min="2794" max="2794" width="27.5" style="861" bestFit="1" customWidth="1"/>
    <col min="2795" max="2796" width="23" style="861" bestFit="1" customWidth="1"/>
    <col min="2797" max="2797" width="29.625" style="861" bestFit="1" customWidth="1"/>
    <col min="2798" max="2798" width="9.125" style="861" bestFit="1" customWidth="1"/>
    <col min="2799" max="2801" width="18.125" style="861" bestFit="1" customWidth="1"/>
    <col min="2802" max="2802" width="20.375" style="861" bestFit="1" customWidth="1"/>
    <col min="2803" max="2803" width="25.25" style="861" bestFit="1" customWidth="1"/>
    <col min="2804" max="2804" width="27.5" style="861" bestFit="1" customWidth="1"/>
    <col min="2805" max="2806" width="9.125" style="861" bestFit="1" customWidth="1"/>
    <col min="2807" max="2807" width="11.25" style="861" bestFit="1" customWidth="1"/>
    <col min="2808" max="2808" width="15" style="861" bestFit="1" customWidth="1"/>
    <col min="2809" max="2809" width="16.375" style="861" bestFit="1" customWidth="1"/>
    <col min="2810" max="2812" width="23.25" style="861" bestFit="1" customWidth="1"/>
    <col min="2813" max="2814" width="20.75" style="861" bestFit="1" customWidth="1"/>
    <col min="2815" max="2815" width="6.625" style="861" bestFit="1" customWidth="1"/>
    <col min="2816" max="2816" width="9" style="861"/>
    <col min="2817" max="2817" width="16.375" style="861" bestFit="1" customWidth="1"/>
    <col min="2818" max="2818" width="14.125" style="861" bestFit="1" customWidth="1"/>
    <col min="2819" max="2821" width="9.75" style="861" bestFit="1" customWidth="1"/>
    <col min="2822" max="2822" width="14.125" style="861" bestFit="1" customWidth="1"/>
    <col min="2823" max="2823" width="15.25" style="861" customWidth="1"/>
    <col min="2824" max="2824" width="14.125" style="861" bestFit="1" customWidth="1"/>
    <col min="2825" max="2825" width="15.25" style="861" bestFit="1" customWidth="1"/>
    <col min="2826" max="2828" width="13.625" style="861" bestFit="1" customWidth="1"/>
    <col min="2829" max="2829" width="12" style="861" bestFit="1" customWidth="1"/>
    <col min="2830" max="2830" width="22.125" style="861" bestFit="1" customWidth="1"/>
    <col min="2831" max="2832" width="30.125" style="861" bestFit="1" customWidth="1"/>
    <col min="2833" max="2834" width="21" style="861" bestFit="1" customWidth="1"/>
    <col min="2835" max="2835" width="18.75" style="861" bestFit="1" customWidth="1"/>
    <col min="2836" max="2836" width="21" style="861" bestFit="1" customWidth="1"/>
    <col min="2837" max="2838" width="9.75" style="861" bestFit="1" customWidth="1"/>
    <col min="2839" max="2839" width="18.875" style="861" bestFit="1" customWidth="1"/>
    <col min="2840" max="2840" width="9.75" style="861" bestFit="1" customWidth="1"/>
    <col min="2841" max="2841" width="18.875" style="861" bestFit="1" customWidth="1"/>
    <col min="2842" max="2843" width="9.75" style="861" bestFit="1" customWidth="1"/>
    <col min="2844" max="2845" width="12.125" style="861" bestFit="1" customWidth="1"/>
    <col min="2846" max="2846" width="7.125" style="861" bestFit="1" customWidth="1"/>
    <col min="2847" max="2847" width="9.75" style="861" bestFit="1" customWidth="1"/>
    <col min="2848" max="2848" width="15.5" style="861" bestFit="1" customWidth="1"/>
    <col min="2849" max="2849" width="19.375" style="861" bestFit="1" customWidth="1"/>
    <col min="2850" max="2850" width="5.75" style="861" bestFit="1" customWidth="1"/>
    <col min="2851" max="2851" width="9.75" style="861" bestFit="1" customWidth="1"/>
    <col min="2852" max="2852" width="11.875" style="861" bestFit="1" customWidth="1"/>
    <col min="2853" max="2853" width="9.125" style="861" bestFit="1" customWidth="1"/>
    <col min="2854" max="2854" width="10.5" style="861" bestFit="1" customWidth="1"/>
    <col min="2855" max="2855" width="16.375" style="861" bestFit="1" customWidth="1"/>
    <col min="2856" max="2856" width="12.125" style="861" bestFit="1" customWidth="1"/>
    <col min="2857" max="2857" width="10.375" style="861" bestFit="1" customWidth="1"/>
    <col min="2858" max="2858" width="11.875" style="861" bestFit="1" customWidth="1"/>
    <col min="2859" max="2867" width="16.375" style="861" bestFit="1" customWidth="1"/>
    <col min="2868" max="2868" width="10.625" style="861" bestFit="1" customWidth="1"/>
    <col min="2869" max="2869" width="11.875" style="861" bestFit="1" customWidth="1"/>
    <col min="2870" max="2870" width="16.375" style="861" bestFit="1" customWidth="1"/>
    <col min="2871" max="2871" width="20.75" style="861" bestFit="1" customWidth="1"/>
    <col min="2872" max="2872" width="16.375" style="861" bestFit="1" customWidth="1"/>
    <col min="2873" max="2873" width="20.75" style="861" bestFit="1" customWidth="1"/>
    <col min="2874" max="2874" width="16.375" style="861" bestFit="1" customWidth="1"/>
    <col min="2875" max="2875" width="20.75" style="861" bestFit="1" customWidth="1"/>
    <col min="2876" max="2876" width="16.375" style="861" bestFit="1" customWidth="1"/>
    <col min="2877" max="2877" width="20.75" style="861" bestFit="1" customWidth="1"/>
    <col min="2878" max="2878" width="16.375" style="861" bestFit="1" customWidth="1"/>
    <col min="2879" max="2879" width="20.75" style="861" bestFit="1" customWidth="1"/>
    <col min="2880" max="2880" width="14.125" style="861" bestFit="1" customWidth="1"/>
    <col min="2881" max="2881" width="18.625" style="861" bestFit="1" customWidth="1"/>
    <col min="2882" max="2882" width="16.375" style="861" bestFit="1" customWidth="1"/>
    <col min="2883" max="2883" width="20.75" style="861" bestFit="1" customWidth="1"/>
    <col min="2884" max="2884" width="16.375" style="861" bestFit="1" customWidth="1"/>
    <col min="2885" max="2885" width="20.75" style="861" bestFit="1" customWidth="1"/>
    <col min="2886" max="2891" width="23" style="861" bestFit="1" customWidth="1"/>
    <col min="2892" max="2893" width="18.625" style="861" bestFit="1" customWidth="1"/>
    <col min="2894" max="2894" width="10.5" style="861" bestFit="1" customWidth="1"/>
    <col min="2895" max="2895" width="11.875" style="861" bestFit="1" customWidth="1"/>
    <col min="2896" max="2896" width="10.5" style="861" bestFit="1" customWidth="1"/>
    <col min="2897" max="2898" width="11.875" style="861" bestFit="1" customWidth="1"/>
    <col min="2899" max="2899" width="16.375" style="861" bestFit="1" customWidth="1"/>
    <col min="2900" max="2900" width="17.875" style="861" bestFit="1" customWidth="1"/>
    <col min="2901" max="2901" width="22.25" style="861" bestFit="1" customWidth="1"/>
    <col min="2902" max="2902" width="7.75" style="861" bestFit="1" customWidth="1"/>
    <col min="2903" max="2905" width="11.875" style="861" bestFit="1" customWidth="1"/>
    <col min="2906" max="2906" width="16.375" style="861" bestFit="1" customWidth="1"/>
    <col min="2907" max="2909" width="11.875" style="861" bestFit="1" customWidth="1"/>
    <col min="2910" max="2910" width="14.125" style="861" bestFit="1" customWidth="1"/>
    <col min="2911" max="2911" width="11.875" style="861" bestFit="1" customWidth="1"/>
    <col min="2912" max="2912" width="16.375" style="861" bestFit="1" customWidth="1"/>
    <col min="2913" max="2913" width="18.625" style="861" bestFit="1" customWidth="1"/>
    <col min="2914" max="2914" width="10.5" style="861" bestFit="1" customWidth="1"/>
    <col min="2915" max="2915" width="14.25" style="861" bestFit="1" customWidth="1"/>
    <col min="2916" max="2917" width="13.375" style="861" bestFit="1" customWidth="1"/>
    <col min="2918" max="2918" width="16.375" style="861" bestFit="1" customWidth="1"/>
    <col min="2919" max="2919" width="16.5" style="861" bestFit="1" customWidth="1"/>
    <col min="2920" max="2921" width="20.125" style="861" bestFit="1" customWidth="1"/>
    <col min="2922" max="2923" width="23" style="861" bestFit="1" customWidth="1"/>
    <col min="2924" max="2924" width="18.625" style="861" bestFit="1" customWidth="1"/>
    <col min="2925" max="2925" width="9.25" style="861" bestFit="1" customWidth="1"/>
    <col min="2926" max="2926" width="7.25" style="861" bestFit="1" customWidth="1"/>
    <col min="2927" max="2927" width="10.375" style="861" bestFit="1" customWidth="1"/>
    <col min="2928" max="2929" width="11.875" style="861" bestFit="1" customWidth="1"/>
    <col min="2930" max="2930" width="14.375" style="861" bestFit="1" customWidth="1"/>
    <col min="2931" max="2931" width="11.875" style="861" bestFit="1" customWidth="1"/>
    <col min="2932" max="2933" width="16.375" style="861" bestFit="1" customWidth="1"/>
    <col min="2934" max="2934" width="11.875" style="861" bestFit="1" customWidth="1"/>
    <col min="2935" max="2936" width="16.375" style="861" bestFit="1" customWidth="1"/>
    <col min="2937" max="2937" width="17.875" style="861" bestFit="1" customWidth="1"/>
    <col min="2938" max="2938" width="16.375" style="861" bestFit="1" customWidth="1"/>
    <col min="2939" max="2939" width="17.875" style="861" bestFit="1" customWidth="1"/>
    <col min="2940" max="2940" width="5.75" style="861" bestFit="1" customWidth="1"/>
    <col min="2941" max="2942" width="9.75" style="861" bestFit="1" customWidth="1"/>
    <col min="2943" max="2943" width="7.75" style="861" bestFit="1" customWidth="1"/>
    <col min="2944" max="2944" width="9.75" style="861" bestFit="1" customWidth="1"/>
    <col min="2945" max="2945" width="59.375" style="861" bestFit="1" customWidth="1"/>
    <col min="2946" max="2946" width="45.5" style="861" bestFit="1" customWidth="1"/>
    <col min="2947" max="2947" width="27.625" style="861" bestFit="1" customWidth="1"/>
    <col min="2948" max="2948" width="11.875" style="861" bestFit="1" customWidth="1"/>
    <col min="2949" max="2952" width="14.125" style="861" bestFit="1" customWidth="1"/>
    <col min="2953" max="2953" width="15.625" style="861" bestFit="1" customWidth="1"/>
    <col min="2954" max="2954" width="14.125" style="861" bestFit="1" customWidth="1"/>
    <col min="2955" max="2956" width="19.625" style="861" bestFit="1" customWidth="1"/>
    <col min="2957" max="2957" width="21.875" style="861" bestFit="1" customWidth="1"/>
    <col min="2958" max="2958" width="19.375" style="861" bestFit="1" customWidth="1"/>
    <col min="2959" max="2959" width="16.375" style="861" bestFit="1" customWidth="1"/>
    <col min="2960" max="2960" width="23" style="861" bestFit="1" customWidth="1"/>
    <col min="2961" max="2962" width="14.125" style="861" bestFit="1" customWidth="1"/>
    <col min="2963" max="2963" width="23.25" style="861" bestFit="1" customWidth="1"/>
    <col min="2964" max="2965" width="14.375" style="861" bestFit="1" customWidth="1"/>
    <col min="2966" max="2966" width="23.125" style="861" bestFit="1" customWidth="1"/>
    <col min="2967" max="2967" width="18.875" style="861" bestFit="1" customWidth="1"/>
    <col min="2968" max="2968" width="14.375" style="861" bestFit="1" customWidth="1"/>
    <col min="2969" max="2969" width="16.5" style="861" bestFit="1" customWidth="1"/>
    <col min="2970" max="2970" width="25.25" style="861" bestFit="1" customWidth="1"/>
    <col min="2971" max="2972" width="18.625" style="861" bestFit="1" customWidth="1"/>
    <col min="2973" max="2973" width="23" style="861" bestFit="1" customWidth="1"/>
    <col min="2974" max="2975" width="26.75" style="861" bestFit="1" customWidth="1"/>
    <col min="2976" max="2976" width="25.25" style="861" bestFit="1" customWidth="1"/>
    <col min="2977" max="2977" width="29.625" style="861" bestFit="1" customWidth="1"/>
    <col min="2978" max="2978" width="25.25" style="861" bestFit="1" customWidth="1"/>
    <col min="2979" max="2979" width="29.625" style="861" bestFit="1" customWidth="1"/>
    <col min="2980" max="2983" width="20.875" style="861" bestFit="1" customWidth="1"/>
    <col min="2984" max="2984" width="13.875" style="861" bestFit="1" customWidth="1"/>
    <col min="2985" max="2985" width="16.5" style="861" bestFit="1" customWidth="1"/>
    <col min="2986" max="2986" width="7.75" style="861" bestFit="1" customWidth="1"/>
    <col min="2987" max="2987" width="20.75" style="861" bestFit="1" customWidth="1"/>
    <col min="2988" max="2990" width="16.375" style="861" bestFit="1" customWidth="1"/>
    <col min="2991" max="2994" width="31" style="861" bestFit="1" customWidth="1"/>
    <col min="2995" max="2996" width="18.625" style="861" bestFit="1" customWidth="1"/>
    <col min="2997" max="2997" width="16.375" style="861" bestFit="1" customWidth="1"/>
    <col min="2998" max="2999" width="18.625" style="861" bestFit="1" customWidth="1"/>
    <col min="3000" max="3000" width="16.375" style="861" bestFit="1" customWidth="1"/>
    <col min="3001" max="3002" width="18.625" style="861" bestFit="1" customWidth="1"/>
    <col min="3003" max="3003" width="20.75" style="861" bestFit="1" customWidth="1"/>
    <col min="3004" max="3005" width="23" style="861" bestFit="1" customWidth="1"/>
    <col min="3006" max="3006" width="25.25" style="861" bestFit="1" customWidth="1"/>
    <col min="3007" max="3007" width="23" style="861" bestFit="1" customWidth="1"/>
    <col min="3008" max="3008" width="20.75" style="861" bestFit="1" customWidth="1"/>
    <col min="3009" max="3010" width="23" style="861" bestFit="1" customWidth="1"/>
    <col min="3011" max="3011" width="25.25" style="861" bestFit="1" customWidth="1"/>
    <col min="3012" max="3012" width="23" style="861" bestFit="1" customWidth="1"/>
    <col min="3013" max="3013" width="18.625" style="861" bestFit="1" customWidth="1"/>
    <col min="3014" max="3016" width="20.75" style="861" bestFit="1" customWidth="1"/>
    <col min="3017" max="3017" width="19.75" style="861" bestFit="1" customWidth="1"/>
    <col min="3018" max="3019" width="22" style="861" bestFit="1" customWidth="1"/>
    <col min="3020" max="3020" width="14.125" style="861" bestFit="1" customWidth="1"/>
    <col min="3021" max="3022" width="20.75" style="861" bestFit="1" customWidth="1"/>
    <col min="3023" max="3024" width="18.625" style="861" bestFit="1" customWidth="1"/>
    <col min="3025" max="3027" width="20.75" style="861" bestFit="1" customWidth="1"/>
    <col min="3028" max="3029" width="23" style="861" bestFit="1" customWidth="1"/>
    <col min="3030" max="3030" width="20.75" style="861" bestFit="1" customWidth="1"/>
    <col min="3031" max="3032" width="23" style="861" bestFit="1" customWidth="1"/>
    <col min="3033" max="3033" width="25.25" style="861" bestFit="1" customWidth="1"/>
    <col min="3034" max="3035" width="23" style="861" bestFit="1" customWidth="1"/>
    <col min="3036" max="3038" width="25.25" style="861" bestFit="1" customWidth="1"/>
    <col min="3039" max="3040" width="27.5" style="861" bestFit="1" customWidth="1"/>
    <col min="3041" max="3041" width="25.25" style="861" bestFit="1" customWidth="1"/>
    <col min="3042" max="3043" width="27.5" style="861" bestFit="1" customWidth="1"/>
    <col min="3044" max="3044" width="29.625" style="861" bestFit="1" customWidth="1"/>
    <col min="3045" max="3045" width="27.5" style="861" bestFit="1" customWidth="1"/>
    <col min="3046" max="3046" width="24.5" style="861" bestFit="1" customWidth="1"/>
    <col min="3047" max="3047" width="29" style="861" bestFit="1" customWidth="1"/>
    <col min="3048" max="3049" width="20.75" style="861" bestFit="1" customWidth="1"/>
    <col min="3050" max="3050" width="27.5" style="861" bestFit="1" customWidth="1"/>
    <col min="3051" max="3052" width="23" style="861" bestFit="1" customWidth="1"/>
    <col min="3053" max="3053" width="29.625" style="861" bestFit="1" customWidth="1"/>
    <col min="3054" max="3054" width="9.125" style="861" bestFit="1" customWidth="1"/>
    <col min="3055" max="3057" width="18.125" style="861" bestFit="1" customWidth="1"/>
    <col min="3058" max="3058" width="20.375" style="861" bestFit="1" customWidth="1"/>
    <col min="3059" max="3059" width="25.25" style="861" bestFit="1" customWidth="1"/>
    <col min="3060" max="3060" width="27.5" style="861" bestFit="1" customWidth="1"/>
    <col min="3061" max="3062" width="9.125" style="861" bestFit="1" customWidth="1"/>
    <col min="3063" max="3063" width="11.25" style="861" bestFit="1" customWidth="1"/>
    <col min="3064" max="3064" width="15" style="861" bestFit="1" customWidth="1"/>
    <col min="3065" max="3065" width="16.375" style="861" bestFit="1" customWidth="1"/>
    <col min="3066" max="3068" width="23.25" style="861" bestFit="1" customWidth="1"/>
    <col min="3069" max="3070" width="20.75" style="861" bestFit="1" customWidth="1"/>
    <col min="3071" max="3071" width="6.625" style="861" bestFit="1" customWidth="1"/>
    <col min="3072" max="3072" width="9" style="861"/>
    <col min="3073" max="3073" width="16.375" style="861" bestFit="1" customWidth="1"/>
    <col min="3074" max="3074" width="14.125" style="861" bestFit="1" customWidth="1"/>
    <col min="3075" max="3077" width="9.75" style="861" bestFit="1" customWidth="1"/>
    <col min="3078" max="3078" width="14.125" style="861" bestFit="1" customWidth="1"/>
    <col min="3079" max="3079" width="15.25" style="861" customWidth="1"/>
    <col min="3080" max="3080" width="14.125" style="861" bestFit="1" customWidth="1"/>
    <col min="3081" max="3081" width="15.25" style="861" bestFit="1" customWidth="1"/>
    <col min="3082" max="3084" width="13.625" style="861" bestFit="1" customWidth="1"/>
    <col min="3085" max="3085" width="12" style="861" bestFit="1" customWidth="1"/>
    <col min="3086" max="3086" width="22.125" style="861" bestFit="1" customWidth="1"/>
    <col min="3087" max="3088" width="30.125" style="861" bestFit="1" customWidth="1"/>
    <col min="3089" max="3090" width="21" style="861" bestFit="1" customWidth="1"/>
    <col min="3091" max="3091" width="18.75" style="861" bestFit="1" customWidth="1"/>
    <col min="3092" max="3092" width="21" style="861" bestFit="1" customWidth="1"/>
    <col min="3093" max="3094" width="9.75" style="861" bestFit="1" customWidth="1"/>
    <col min="3095" max="3095" width="18.875" style="861" bestFit="1" customWidth="1"/>
    <col min="3096" max="3096" width="9.75" style="861" bestFit="1" customWidth="1"/>
    <col min="3097" max="3097" width="18.875" style="861" bestFit="1" customWidth="1"/>
    <col min="3098" max="3099" width="9.75" style="861" bestFit="1" customWidth="1"/>
    <col min="3100" max="3101" width="12.125" style="861" bestFit="1" customWidth="1"/>
    <col min="3102" max="3102" width="7.125" style="861" bestFit="1" customWidth="1"/>
    <col min="3103" max="3103" width="9.75" style="861" bestFit="1" customWidth="1"/>
    <col min="3104" max="3104" width="15.5" style="861" bestFit="1" customWidth="1"/>
    <col min="3105" max="3105" width="19.375" style="861" bestFit="1" customWidth="1"/>
    <col min="3106" max="3106" width="5.75" style="861" bestFit="1" customWidth="1"/>
    <col min="3107" max="3107" width="9.75" style="861" bestFit="1" customWidth="1"/>
    <col min="3108" max="3108" width="11.875" style="861" bestFit="1" customWidth="1"/>
    <col min="3109" max="3109" width="9.125" style="861" bestFit="1" customWidth="1"/>
    <col min="3110" max="3110" width="10.5" style="861" bestFit="1" customWidth="1"/>
    <col min="3111" max="3111" width="16.375" style="861" bestFit="1" customWidth="1"/>
    <col min="3112" max="3112" width="12.125" style="861" bestFit="1" customWidth="1"/>
    <col min="3113" max="3113" width="10.375" style="861" bestFit="1" customWidth="1"/>
    <col min="3114" max="3114" width="11.875" style="861" bestFit="1" customWidth="1"/>
    <col min="3115" max="3123" width="16.375" style="861" bestFit="1" customWidth="1"/>
    <col min="3124" max="3124" width="10.625" style="861" bestFit="1" customWidth="1"/>
    <col min="3125" max="3125" width="11.875" style="861" bestFit="1" customWidth="1"/>
    <col min="3126" max="3126" width="16.375" style="861" bestFit="1" customWidth="1"/>
    <col min="3127" max="3127" width="20.75" style="861" bestFit="1" customWidth="1"/>
    <col min="3128" max="3128" width="16.375" style="861" bestFit="1" customWidth="1"/>
    <col min="3129" max="3129" width="20.75" style="861" bestFit="1" customWidth="1"/>
    <col min="3130" max="3130" width="16.375" style="861" bestFit="1" customWidth="1"/>
    <col min="3131" max="3131" width="20.75" style="861" bestFit="1" customWidth="1"/>
    <col min="3132" max="3132" width="16.375" style="861" bestFit="1" customWidth="1"/>
    <col min="3133" max="3133" width="20.75" style="861" bestFit="1" customWidth="1"/>
    <col min="3134" max="3134" width="16.375" style="861" bestFit="1" customWidth="1"/>
    <col min="3135" max="3135" width="20.75" style="861" bestFit="1" customWidth="1"/>
    <col min="3136" max="3136" width="14.125" style="861" bestFit="1" customWidth="1"/>
    <col min="3137" max="3137" width="18.625" style="861" bestFit="1" customWidth="1"/>
    <col min="3138" max="3138" width="16.375" style="861" bestFit="1" customWidth="1"/>
    <col min="3139" max="3139" width="20.75" style="861" bestFit="1" customWidth="1"/>
    <col min="3140" max="3140" width="16.375" style="861" bestFit="1" customWidth="1"/>
    <col min="3141" max="3141" width="20.75" style="861" bestFit="1" customWidth="1"/>
    <col min="3142" max="3147" width="23" style="861" bestFit="1" customWidth="1"/>
    <col min="3148" max="3149" width="18.625" style="861" bestFit="1" customWidth="1"/>
    <col min="3150" max="3150" width="10.5" style="861" bestFit="1" customWidth="1"/>
    <col min="3151" max="3151" width="11.875" style="861" bestFit="1" customWidth="1"/>
    <col min="3152" max="3152" width="10.5" style="861" bestFit="1" customWidth="1"/>
    <col min="3153" max="3154" width="11.875" style="861" bestFit="1" customWidth="1"/>
    <col min="3155" max="3155" width="16.375" style="861" bestFit="1" customWidth="1"/>
    <col min="3156" max="3156" width="17.875" style="861" bestFit="1" customWidth="1"/>
    <col min="3157" max="3157" width="22.25" style="861" bestFit="1" customWidth="1"/>
    <col min="3158" max="3158" width="7.75" style="861" bestFit="1" customWidth="1"/>
    <col min="3159" max="3161" width="11.875" style="861" bestFit="1" customWidth="1"/>
    <col min="3162" max="3162" width="16.375" style="861" bestFit="1" customWidth="1"/>
    <col min="3163" max="3165" width="11.875" style="861" bestFit="1" customWidth="1"/>
    <col min="3166" max="3166" width="14.125" style="861" bestFit="1" customWidth="1"/>
    <col min="3167" max="3167" width="11.875" style="861" bestFit="1" customWidth="1"/>
    <col min="3168" max="3168" width="16.375" style="861" bestFit="1" customWidth="1"/>
    <col min="3169" max="3169" width="18.625" style="861" bestFit="1" customWidth="1"/>
    <col min="3170" max="3170" width="10.5" style="861" bestFit="1" customWidth="1"/>
    <col min="3171" max="3171" width="14.25" style="861" bestFit="1" customWidth="1"/>
    <col min="3172" max="3173" width="13.375" style="861" bestFit="1" customWidth="1"/>
    <col min="3174" max="3174" width="16.375" style="861" bestFit="1" customWidth="1"/>
    <col min="3175" max="3175" width="16.5" style="861" bestFit="1" customWidth="1"/>
    <col min="3176" max="3177" width="20.125" style="861" bestFit="1" customWidth="1"/>
    <col min="3178" max="3179" width="23" style="861" bestFit="1" customWidth="1"/>
    <col min="3180" max="3180" width="18.625" style="861" bestFit="1" customWidth="1"/>
    <col min="3181" max="3181" width="9.25" style="861" bestFit="1" customWidth="1"/>
    <col min="3182" max="3182" width="7.25" style="861" bestFit="1" customWidth="1"/>
    <col min="3183" max="3183" width="10.375" style="861" bestFit="1" customWidth="1"/>
    <col min="3184" max="3185" width="11.875" style="861" bestFit="1" customWidth="1"/>
    <col min="3186" max="3186" width="14.375" style="861" bestFit="1" customWidth="1"/>
    <col min="3187" max="3187" width="11.875" style="861" bestFit="1" customWidth="1"/>
    <col min="3188" max="3189" width="16.375" style="861" bestFit="1" customWidth="1"/>
    <col min="3190" max="3190" width="11.875" style="861" bestFit="1" customWidth="1"/>
    <col min="3191" max="3192" width="16.375" style="861" bestFit="1" customWidth="1"/>
    <col min="3193" max="3193" width="17.875" style="861" bestFit="1" customWidth="1"/>
    <col min="3194" max="3194" width="16.375" style="861" bestFit="1" customWidth="1"/>
    <col min="3195" max="3195" width="17.875" style="861" bestFit="1" customWidth="1"/>
    <col min="3196" max="3196" width="5.75" style="861" bestFit="1" customWidth="1"/>
    <col min="3197" max="3198" width="9.75" style="861" bestFit="1" customWidth="1"/>
    <col min="3199" max="3199" width="7.75" style="861" bestFit="1" customWidth="1"/>
    <col min="3200" max="3200" width="9.75" style="861" bestFit="1" customWidth="1"/>
    <col min="3201" max="3201" width="59.375" style="861" bestFit="1" customWidth="1"/>
    <col min="3202" max="3202" width="45.5" style="861" bestFit="1" customWidth="1"/>
    <col min="3203" max="3203" width="27.625" style="861" bestFit="1" customWidth="1"/>
    <col min="3204" max="3204" width="11.875" style="861" bestFit="1" customWidth="1"/>
    <col min="3205" max="3208" width="14.125" style="861" bestFit="1" customWidth="1"/>
    <col min="3209" max="3209" width="15.625" style="861" bestFit="1" customWidth="1"/>
    <col min="3210" max="3210" width="14.125" style="861" bestFit="1" customWidth="1"/>
    <col min="3211" max="3212" width="19.625" style="861" bestFit="1" customWidth="1"/>
    <col min="3213" max="3213" width="21.875" style="861" bestFit="1" customWidth="1"/>
    <col min="3214" max="3214" width="19.375" style="861" bestFit="1" customWidth="1"/>
    <col min="3215" max="3215" width="16.375" style="861" bestFit="1" customWidth="1"/>
    <col min="3216" max="3216" width="23" style="861" bestFit="1" customWidth="1"/>
    <col min="3217" max="3218" width="14.125" style="861" bestFit="1" customWidth="1"/>
    <col min="3219" max="3219" width="23.25" style="861" bestFit="1" customWidth="1"/>
    <col min="3220" max="3221" width="14.375" style="861" bestFit="1" customWidth="1"/>
    <col min="3222" max="3222" width="23.125" style="861" bestFit="1" customWidth="1"/>
    <col min="3223" max="3223" width="18.875" style="861" bestFit="1" customWidth="1"/>
    <col min="3224" max="3224" width="14.375" style="861" bestFit="1" customWidth="1"/>
    <col min="3225" max="3225" width="16.5" style="861" bestFit="1" customWidth="1"/>
    <col min="3226" max="3226" width="25.25" style="861" bestFit="1" customWidth="1"/>
    <col min="3227" max="3228" width="18.625" style="861" bestFit="1" customWidth="1"/>
    <col min="3229" max="3229" width="23" style="861" bestFit="1" customWidth="1"/>
    <col min="3230" max="3231" width="26.75" style="861" bestFit="1" customWidth="1"/>
    <col min="3232" max="3232" width="25.25" style="861" bestFit="1" customWidth="1"/>
    <col min="3233" max="3233" width="29.625" style="861" bestFit="1" customWidth="1"/>
    <col min="3234" max="3234" width="25.25" style="861" bestFit="1" customWidth="1"/>
    <col min="3235" max="3235" width="29.625" style="861" bestFit="1" customWidth="1"/>
    <col min="3236" max="3239" width="20.875" style="861" bestFit="1" customWidth="1"/>
    <col min="3240" max="3240" width="13.875" style="861" bestFit="1" customWidth="1"/>
    <col min="3241" max="3241" width="16.5" style="861" bestFit="1" customWidth="1"/>
    <col min="3242" max="3242" width="7.75" style="861" bestFit="1" customWidth="1"/>
    <col min="3243" max="3243" width="20.75" style="861" bestFit="1" customWidth="1"/>
    <col min="3244" max="3246" width="16.375" style="861" bestFit="1" customWidth="1"/>
    <col min="3247" max="3250" width="31" style="861" bestFit="1" customWidth="1"/>
    <col min="3251" max="3252" width="18.625" style="861" bestFit="1" customWidth="1"/>
    <col min="3253" max="3253" width="16.375" style="861" bestFit="1" customWidth="1"/>
    <col min="3254" max="3255" width="18.625" style="861" bestFit="1" customWidth="1"/>
    <col min="3256" max="3256" width="16.375" style="861" bestFit="1" customWidth="1"/>
    <col min="3257" max="3258" width="18.625" style="861" bestFit="1" customWidth="1"/>
    <col min="3259" max="3259" width="20.75" style="861" bestFit="1" customWidth="1"/>
    <col min="3260" max="3261" width="23" style="861" bestFit="1" customWidth="1"/>
    <col min="3262" max="3262" width="25.25" style="861" bestFit="1" customWidth="1"/>
    <col min="3263" max="3263" width="23" style="861" bestFit="1" customWidth="1"/>
    <col min="3264" max="3264" width="20.75" style="861" bestFit="1" customWidth="1"/>
    <col min="3265" max="3266" width="23" style="861" bestFit="1" customWidth="1"/>
    <col min="3267" max="3267" width="25.25" style="861" bestFit="1" customWidth="1"/>
    <col min="3268" max="3268" width="23" style="861" bestFit="1" customWidth="1"/>
    <col min="3269" max="3269" width="18.625" style="861" bestFit="1" customWidth="1"/>
    <col min="3270" max="3272" width="20.75" style="861" bestFit="1" customWidth="1"/>
    <col min="3273" max="3273" width="19.75" style="861" bestFit="1" customWidth="1"/>
    <col min="3274" max="3275" width="22" style="861" bestFit="1" customWidth="1"/>
    <col min="3276" max="3276" width="14.125" style="861" bestFit="1" customWidth="1"/>
    <col min="3277" max="3278" width="20.75" style="861" bestFit="1" customWidth="1"/>
    <col min="3279" max="3280" width="18.625" style="861" bestFit="1" customWidth="1"/>
    <col min="3281" max="3283" width="20.75" style="861" bestFit="1" customWidth="1"/>
    <col min="3284" max="3285" width="23" style="861" bestFit="1" customWidth="1"/>
    <col min="3286" max="3286" width="20.75" style="861" bestFit="1" customWidth="1"/>
    <col min="3287" max="3288" width="23" style="861" bestFit="1" customWidth="1"/>
    <col min="3289" max="3289" width="25.25" style="861" bestFit="1" customWidth="1"/>
    <col min="3290" max="3291" width="23" style="861" bestFit="1" customWidth="1"/>
    <col min="3292" max="3294" width="25.25" style="861" bestFit="1" customWidth="1"/>
    <col min="3295" max="3296" width="27.5" style="861" bestFit="1" customWidth="1"/>
    <col min="3297" max="3297" width="25.25" style="861" bestFit="1" customWidth="1"/>
    <col min="3298" max="3299" width="27.5" style="861" bestFit="1" customWidth="1"/>
    <col min="3300" max="3300" width="29.625" style="861" bestFit="1" customWidth="1"/>
    <col min="3301" max="3301" width="27.5" style="861" bestFit="1" customWidth="1"/>
    <col min="3302" max="3302" width="24.5" style="861" bestFit="1" customWidth="1"/>
    <col min="3303" max="3303" width="29" style="861" bestFit="1" customWidth="1"/>
    <col min="3304" max="3305" width="20.75" style="861" bestFit="1" customWidth="1"/>
    <col min="3306" max="3306" width="27.5" style="861" bestFit="1" customWidth="1"/>
    <col min="3307" max="3308" width="23" style="861" bestFit="1" customWidth="1"/>
    <col min="3309" max="3309" width="29.625" style="861" bestFit="1" customWidth="1"/>
    <col min="3310" max="3310" width="9.125" style="861" bestFit="1" customWidth="1"/>
    <col min="3311" max="3313" width="18.125" style="861" bestFit="1" customWidth="1"/>
    <col min="3314" max="3314" width="20.375" style="861" bestFit="1" customWidth="1"/>
    <col min="3315" max="3315" width="25.25" style="861" bestFit="1" customWidth="1"/>
    <col min="3316" max="3316" width="27.5" style="861" bestFit="1" customWidth="1"/>
    <col min="3317" max="3318" width="9.125" style="861" bestFit="1" customWidth="1"/>
    <col min="3319" max="3319" width="11.25" style="861" bestFit="1" customWidth="1"/>
    <col min="3320" max="3320" width="15" style="861" bestFit="1" customWidth="1"/>
    <col min="3321" max="3321" width="16.375" style="861" bestFit="1" customWidth="1"/>
    <col min="3322" max="3324" width="23.25" style="861" bestFit="1" customWidth="1"/>
    <col min="3325" max="3326" width="20.75" style="861" bestFit="1" customWidth="1"/>
    <col min="3327" max="3327" width="6.625" style="861" bestFit="1" customWidth="1"/>
    <col min="3328" max="3328" width="9" style="861"/>
    <col min="3329" max="3329" width="16.375" style="861" bestFit="1" customWidth="1"/>
    <col min="3330" max="3330" width="14.125" style="861" bestFit="1" customWidth="1"/>
    <col min="3331" max="3333" width="9.75" style="861" bestFit="1" customWidth="1"/>
    <col min="3334" max="3334" width="14.125" style="861" bestFit="1" customWidth="1"/>
    <col min="3335" max="3335" width="15.25" style="861" customWidth="1"/>
    <col min="3336" max="3336" width="14.125" style="861" bestFit="1" customWidth="1"/>
    <col min="3337" max="3337" width="15.25" style="861" bestFit="1" customWidth="1"/>
    <col min="3338" max="3340" width="13.625" style="861" bestFit="1" customWidth="1"/>
    <col min="3341" max="3341" width="12" style="861" bestFit="1" customWidth="1"/>
    <col min="3342" max="3342" width="22.125" style="861" bestFit="1" customWidth="1"/>
    <col min="3343" max="3344" width="30.125" style="861" bestFit="1" customWidth="1"/>
    <col min="3345" max="3346" width="21" style="861" bestFit="1" customWidth="1"/>
    <col min="3347" max="3347" width="18.75" style="861" bestFit="1" customWidth="1"/>
    <col min="3348" max="3348" width="21" style="861" bestFit="1" customWidth="1"/>
    <col min="3349" max="3350" width="9.75" style="861" bestFit="1" customWidth="1"/>
    <col min="3351" max="3351" width="18.875" style="861" bestFit="1" customWidth="1"/>
    <col min="3352" max="3352" width="9.75" style="861" bestFit="1" customWidth="1"/>
    <col min="3353" max="3353" width="18.875" style="861" bestFit="1" customWidth="1"/>
    <col min="3354" max="3355" width="9.75" style="861" bestFit="1" customWidth="1"/>
    <col min="3356" max="3357" width="12.125" style="861" bestFit="1" customWidth="1"/>
    <col min="3358" max="3358" width="7.125" style="861" bestFit="1" customWidth="1"/>
    <col min="3359" max="3359" width="9.75" style="861" bestFit="1" customWidth="1"/>
    <col min="3360" max="3360" width="15.5" style="861" bestFit="1" customWidth="1"/>
    <col min="3361" max="3361" width="19.375" style="861" bestFit="1" customWidth="1"/>
    <col min="3362" max="3362" width="5.75" style="861" bestFit="1" customWidth="1"/>
    <col min="3363" max="3363" width="9.75" style="861" bestFit="1" customWidth="1"/>
    <col min="3364" max="3364" width="11.875" style="861" bestFit="1" customWidth="1"/>
    <col min="3365" max="3365" width="9.125" style="861" bestFit="1" customWidth="1"/>
    <col min="3366" max="3366" width="10.5" style="861" bestFit="1" customWidth="1"/>
    <col min="3367" max="3367" width="16.375" style="861" bestFit="1" customWidth="1"/>
    <col min="3368" max="3368" width="12.125" style="861" bestFit="1" customWidth="1"/>
    <col min="3369" max="3369" width="10.375" style="861" bestFit="1" customWidth="1"/>
    <col min="3370" max="3370" width="11.875" style="861" bestFit="1" customWidth="1"/>
    <col min="3371" max="3379" width="16.375" style="861" bestFit="1" customWidth="1"/>
    <col min="3380" max="3380" width="10.625" style="861" bestFit="1" customWidth="1"/>
    <col min="3381" max="3381" width="11.875" style="861" bestFit="1" customWidth="1"/>
    <col min="3382" max="3382" width="16.375" style="861" bestFit="1" customWidth="1"/>
    <col min="3383" max="3383" width="20.75" style="861" bestFit="1" customWidth="1"/>
    <col min="3384" max="3384" width="16.375" style="861" bestFit="1" customWidth="1"/>
    <col min="3385" max="3385" width="20.75" style="861" bestFit="1" customWidth="1"/>
    <col min="3386" max="3386" width="16.375" style="861" bestFit="1" customWidth="1"/>
    <col min="3387" max="3387" width="20.75" style="861" bestFit="1" customWidth="1"/>
    <col min="3388" max="3388" width="16.375" style="861" bestFit="1" customWidth="1"/>
    <col min="3389" max="3389" width="20.75" style="861" bestFit="1" customWidth="1"/>
    <col min="3390" max="3390" width="16.375" style="861" bestFit="1" customWidth="1"/>
    <col min="3391" max="3391" width="20.75" style="861" bestFit="1" customWidth="1"/>
    <col min="3392" max="3392" width="14.125" style="861" bestFit="1" customWidth="1"/>
    <col min="3393" max="3393" width="18.625" style="861" bestFit="1" customWidth="1"/>
    <col min="3394" max="3394" width="16.375" style="861" bestFit="1" customWidth="1"/>
    <col min="3395" max="3395" width="20.75" style="861" bestFit="1" customWidth="1"/>
    <col min="3396" max="3396" width="16.375" style="861" bestFit="1" customWidth="1"/>
    <col min="3397" max="3397" width="20.75" style="861" bestFit="1" customWidth="1"/>
    <col min="3398" max="3403" width="23" style="861" bestFit="1" customWidth="1"/>
    <col min="3404" max="3405" width="18.625" style="861" bestFit="1" customWidth="1"/>
    <col min="3406" max="3406" width="10.5" style="861" bestFit="1" customWidth="1"/>
    <col min="3407" max="3407" width="11.875" style="861" bestFit="1" customWidth="1"/>
    <col min="3408" max="3408" width="10.5" style="861" bestFit="1" customWidth="1"/>
    <col min="3409" max="3410" width="11.875" style="861" bestFit="1" customWidth="1"/>
    <col min="3411" max="3411" width="16.375" style="861" bestFit="1" customWidth="1"/>
    <col min="3412" max="3412" width="17.875" style="861" bestFit="1" customWidth="1"/>
    <col min="3413" max="3413" width="22.25" style="861" bestFit="1" customWidth="1"/>
    <col min="3414" max="3414" width="7.75" style="861" bestFit="1" customWidth="1"/>
    <col min="3415" max="3417" width="11.875" style="861" bestFit="1" customWidth="1"/>
    <col min="3418" max="3418" width="16.375" style="861" bestFit="1" customWidth="1"/>
    <col min="3419" max="3421" width="11.875" style="861" bestFit="1" customWidth="1"/>
    <col min="3422" max="3422" width="14.125" style="861" bestFit="1" customWidth="1"/>
    <col min="3423" max="3423" width="11.875" style="861" bestFit="1" customWidth="1"/>
    <col min="3424" max="3424" width="16.375" style="861" bestFit="1" customWidth="1"/>
    <col min="3425" max="3425" width="18.625" style="861" bestFit="1" customWidth="1"/>
    <col min="3426" max="3426" width="10.5" style="861" bestFit="1" customWidth="1"/>
    <col min="3427" max="3427" width="14.25" style="861" bestFit="1" customWidth="1"/>
    <col min="3428" max="3429" width="13.375" style="861" bestFit="1" customWidth="1"/>
    <col min="3430" max="3430" width="16.375" style="861" bestFit="1" customWidth="1"/>
    <col min="3431" max="3431" width="16.5" style="861" bestFit="1" customWidth="1"/>
    <col min="3432" max="3433" width="20.125" style="861" bestFit="1" customWidth="1"/>
    <col min="3434" max="3435" width="23" style="861" bestFit="1" customWidth="1"/>
    <col min="3436" max="3436" width="18.625" style="861" bestFit="1" customWidth="1"/>
    <col min="3437" max="3437" width="9.25" style="861" bestFit="1" customWidth="1"/>
    <col min="3438" max="3438" width="7.25" style="861" bestFit="1" customWidth="1"/>
    <col min="3439" max="3439" width="10.375" style="861" bestFit="1" customWidth="1"/>
    <col min="3440" max="3441" width="11.875" style="861" bestFit="1" customWidth="1"/>
    <col min="3442" max="3442" width="14.375" style="861" bestFit="1" customWidth="1"/>
    <col min="3443" max="3443" width="11.875" style="861" bestFit="1" customWidth="1"/>
    <col min="3444" max="3445" width="16.375" style="861" bestFit="1" customWidth="1"/>
    <col min="3446" max="3446" width="11.875" style="861" bestFit="1" customWidth="1"/>
    <col min="3447" max="3448" width="16.375" style="861" bestFit="1" customWidth="1"/>
    <col min="3449" max="3449" width="17.875" style="861" bestFit="1" customWidth="1"/>
    <col min="3450" max="3450" width="16.375" style="861" bestFit="1" customWidth="1"/>
    <col min="3451" max="3451" width="17.875" style="861" bestFit="1" customWidth="1"/>
    <col min="3452" max="3452" width="5.75" style="861" bestFit="1" customWidth="1"/>
    <col min="3453" max="3454" width="9.75" style="861" bestFit="1" customWidth="1"/>
    <col min="3455" max="3455" width="7.75" style="861" bestFit="1" customWidth="1"/>
    <col min="3456" max="3456" width="9.75" style="861" bestFit="1" customWidth="1"/>
    <col min="3457" max="3457" width="59.375" style="861" bestFit="1" customWidth="1"/>
    <col min="3458" max="3458" width="45.5" style="861" bestFit="1" customWidth="1"/>
    <col min="3459" max="3459" width="27.625" style="861" bestFit="1" customWidth="1"/>
    <col min="3460" max="3460" width="11.875" style="861" bestFit="1" customWidth="1"/>
    <col min="3461" max="3464" width="14.125" style="861" bestFit="1" customWidth="1"/>
    <col min="3465" max="3465" width="15.625" style="861" bestFit="1" customWidth="1"/>
    <col min="3466" max="3466" width="14.125" style="861" bestFit="1" customWidth="1"/>
    <col min="3467" max="3468" width="19.625" style="861" bestFit="1" customWidth="1"/>
    <col min="3469" max="3469" width="21.875" style="861" bestFit="1" customWidth="1"/>
    <col min="3470" max="3470" width="19.375" style="861" bestFit="1" customWidth="1"/>
    <col min="3471" max="3471" width="16.375" style="861" bestFit="1" customWidth="1"/>
    <col min="3472" max="3472" width="23" style="861" bestFit="1" customWidth="1"/>
    <col min="3473" max="3474" width="14.125" style="861" bestFit="1" customWidth="1"/>
    <col min="3475" max="3475" width="23.25" style="861" bestFit="1" customWidth="1"/>
    <col min="3476" max="3477" width="14.375" style="861" bestFit="1" customWidth="1"/>
    <col min="3478" max="3478" width="23.125" style="861" bestFit="1" customWidth="1"/>
    <col min="3479" max="3479" width="18.875" style="861" bestFit="1" customWidth="1"/>
    <col min="3480" max="3480" width="14.375" style="861" bestFit="1" customWidth="1"/>
    <col min="3481" max="3481" width="16.5" style="861" bestFit="1" customWidth="1"/>
    <col min="3482" max="3482" width="25.25" style="861" bestFit="1" customWidth="1"/>
    <col min="3483" max="3484" width="18.625" style="861" bestFit="1" customWidth="1"/>
    <col min="3485" max="3485" width="23" style="861" bestFit="1" customWidth="1"/>
    <col min="3486" max="3487" width="26.75" style="861" bestFit="1" customWidth="1"/>
    <col min="3488" max="3488" width="25.25" style="861" bestFit="1" customWidth="1"/>
    <col min="3489" max="3489" width="29.625" style="861" bestFit="1" customWidth="1"/>
    <col min="3490" max="3490" width="25.25" style="861" bestFit="1" customWidth="1"/>
    <col min="3491" max="3491" width="29.625" style="861" bestFit="1" customWidth="1"/>
    <col min="3492" max="3495" width="20.875" style="861" bestFit="1" customWidth="1"/>
    <col min="3496" max="3496" width="13.875" style="861" bestFit="1" customWidth="1"/>
    <col min="3497" max="3497" width="16.5" style="861" bestFit="1" customWidth="1"/>
    <col min="3498" max="3498" width="7.75" style="861" bestFit="1" customWidth="1"/>
    <col min="3499" max="3499" width="20.75" style="861" bestFit="1" customWidth="1"/>
    <col min="3500" max="3502" width="16.375" style="861" bestFit="1" customWidth="1"/>
    <col min="3503" max="3506" width="31" style="861" bestFit="1" customWidth="1"/>
    <col min="3507" max="3508" width="18.625" style="861" bestFit="1" customWidth="1"/>
    <col min="3509" max="3509" width="16.375" style="861" bestFit="1" customWidth="1"/>
    <col min="3510" max="3511" width="18.625" style="861" bestFit="1" customWidth="1"/>
    <col min="3512" max="3512" width="16.375" style="861" bestFit="1" customWidth="1"/>
    <col min="3513" max="3514" width="18.625" style="861" bestFit="1" customWidth="1"/>
    <col min="3515" max="3515" width="20.75" style="861" bestFit="1" customWidth="1"/>
    <col min="3516" max="3517" width="23" style="861" bestFit="1" customWidth="1"/>
    <col min="3518" max="3518" width="25.25" style="861" bestFit="1" customWidth="1"/>
    <col min="3519" max="3519" width="23" style="861" bestFit="1" customWidth="1"/>
    <col min="3520" max="3520" width="20.75" style="861" bestFit="1" customWidth="1"/>
    <col min="3521" max="3522" width="23" style="861" bestFit="1" customWidth="1"/>
    <col min="3523" max="3523" width="25.25" style="861" bestFit="1" customWidth="1"/>
    <col min="3524" max="3524" width="23" style="861" bestFit="1" customWidth="1"/>
    <col min="3525" max="3525" width="18.625" style="861" bestFit="1" customWidth="1"/>
    <col min="3526" max="3528" width="20.75" style="861" bestFit="1" customWidth="1"/>
    <col min="3529" max="3529" width="19.75" style="861" bestFit="1" customWidth="1"/>
    <col min="3530" max="3531" width="22" style="861" bestFit="1" customWidth="1"/>
    <col min="3532" max="3532" width="14.125" style="861" bestFit="1" customWidth="1"/>
    <col min="3533" max="3534" width="20.75" style="861" bestFit="1" customWidth="1"/>
    <col min="3535" max="3536" width="18.625" style="861" bestFit="1" customWidth="1"/>
    <col min="3537" max="3539" width="20.75" style="861" bestFit="1" customWidth="1"/>
    <col min="3540" max="3541" width="23" style="861" bestFit="1" customWidth="1"/>
    <col min="3542" max="3542" width="20.75" style="861" bestFit="1" customWidth="1"/>
    <col min="3543" max="3544" width="23" style="861" bestFit="1" customWidth="1"/>
    <col min="3545" max="3545" width="25.25" style="861" bestFit="1" customWidth="1"/>
    <col min="3546" max="3547" width="23" style="861" bestFit="1" customWidth="1"/>
    <col min="3548" max="3550" width="25.25" style="861" bestFit="1" customWidth="1"/>
    <col min="3551" max="3552" width="27.5" style="861" bestFit="1" customWidth="1"/>
    <col min="3553" max="3553" width="25.25" style="861" bestFit="1" customWidth="1"/>
    <col min="3554" max="3555" width="27.5" style="861" bestFit="1" customWidth="1"/>
    <col min="3556" max="3556" width="29.625" style="861" bestFit="1" customWidth="1"/>
    <col min="3557" max="3557" width="27.5" style="861" bestFit="1" customWidth="1"/>
    <col min="3558" max="3558" width="24.5" style="861" bestFit="1" customWidth="1"/>
    <col min="3559" max="3559" width="29" style="861" bestFit="1" customWidth="1"/>
    <col min="3560" max="3561" width="20.75" style="861" bestFit="1" customWidth="1"/>
    <col min="3562" max="3562" width="27.5" style="861" bestFit="1" customWidth="1"/>
    <col min="3563" max="3564" width="23" style="861" bestFit="1" customWidth="1"/>
    <col min="3565" max="3565" width="29.625" style="861" bestFit="1" customWidth="1"/>
    <col min="3566" max="3566" width="9.125" style="861" bestFit="1" customWidth="1"/>
    <col min="3567" max="3569" width="18.125" style="861" bestFit="1" customWidth="1"/>
    <col min="3570" max="3570" width="20.375" style="861" bestFit="1" customWidth="1"/>
    <col min="3571" max="3571" width="25.25" style="861" bestFit="1" customWidth="1"/>
    <col min="3572" max="3572" width="27.5" style="861" bestFit="1" customWidth="1"/>
    <col min="3573" max="3574" width="9.125" style="861" bestFit="1" customWidth="1"/>
    <col min="3575" max="3575" width="11.25" style="861" bestFit="1" customWidth="1"/>
    <col min="3576" max="3576" width="15" style="861" bestFit="1" customWidth="1"/>
    <col min="3577" max="3577" width="16.375" style="861" bestFit="1" customWidth="1"/>
    <col min="3578" max="3580" width="23.25" style="861" bestFit="1" customWidth="1"/>
    <col min="3581" max="3582" width="20.75" style="861" bestFit="1" customWidth="1"/>
    <col min="3583" max="3583" width="6.625" style="861" bestFit="1" customWidth="1"/>
    <col min="3584" max="3584" width="9" style="861"/>
    <col min="3585" max="3585" width="16.375" style="861" bestFit="1" customWidth="1"/>
    <col min="3586" max="3586" width="14.125" style="861" bestFit="1" customWidth="1"/>
    <col min="3587" max="3589" width="9.75" style="861" bestFit="1" customWidth="1"/>
    <col min="3590" max="3590" width="14.125" style="861" bestFit="1" customWidth="1"/>
    <col min="3591" max="3591" width="15.25" style="861" customWidth="1"/>
    <col min="3592" max="3592" width="14.125" style="861" bestFit="1" customWidth="1"/>
    <col min="3593" max="3593" width="15.25" style="861" bestFit="1" customWidth="1"/>
    <col min="3594" max="3596" width="13.625" style="861" bestFit="1" customWidth="1"/>
    <col min="3597" max="3597" width="12" style="861" bestFit="1" customWidth="1"/>
    <col min="3598" max="3598" width="22.125" style="861" bestFit="1" customWidth="1"/>
    <col min="3599" max="3600" width="30.125" style="861" bestFit="1" customWidth="1"/>
    <col min="3601" max="3602" width="21" style="861" bestFit="1" customWidth="1"/>
    <col min="3603" max="3603" width="18.75" style="861" bestFit="1" customWidth="1"/>
    <col min="3604" max="3604" width="21" style="861" bestFit="1" customWidth="1"/>
    <col min="3605" max="3606" width="9.75" style="861" bestFit="1" customWidth="1"/>
    <col min="3607" max="3607" width="18.875" style="861" bestFit="1" customWidth="1"/>
    <col min="3608" max="3608" width="9.75" style="861" bestFit="1" customWidth="1"/>
    <col min="3609" max="3609" width="18.875" style="861" bestFit="1" customWidth="1"/>
    <col min="3610" max="3611" width="9.75" style="861" bestFit="1" customWidth="1"/>
    <col min="3612" max="3613" width="12.125" style="861" bestFit="1" customWidth="1"/>
    <col min="3614" max="3614" width="7.125" style="861" bestFit="1" customWidth="1"/>
    <col min="3615" max="3615" width="9.75" style="861" bestFit="1" customWidth="1"/>
    <col min="3616" max="3616" width="15.5" style="861" bestFit="1" customWidth="1"/>
    <col min="3617" max="3617" width="19.375" style="861" bestFit="1" customWidth="1"/>
    <col min="3618" max="3618" width="5.75" style="861" bestFit="1" customWidth="1"/>
    <col min="3619" max="3619" width="9.75" style="861" bestFit="1" customWidth="1"/>
    <col min="3620" max="3620" width="11.875" style="861" bestFit="1" customWidth="1"/>
    <col min="3621" max="3621" width="9.125" style="861" bestFit="1" customWidth="1"/>
    <col min="3622" max="3622" width="10.5" style="861" bestFit="1" customWidth="1"/>
    <col min="3623" max="3623" width="16.375" style="861" bestFit="1" customWidth="1"/>
    <col min="3624" max="3624" width="12.125" style="861" bestFit="1" customWidth="1"/>
    <col min="3625" max="3625" width="10.375" style="861" bestFit="1" customWidth="1"/>
    <col min="3626" max="3626" width="11.875" style="861" bestFit="1" customWidth="1"/>
    <col min="3627" max="3635" width="16.375" style="861" bestFit="1" customWidth="1"/>
    <col min="3636" max="3636" width="10.625" style="861" bestFit="1" customWidth="1"/>
    <col min="3637" max="3637" width="11.875" style="861" bestFit="1" customWidth="1"/>
    <col min="3638" max="3638" width="16.375" style="861" bestFit="1" customWidth="1"/>
    <col min="3639" max="3639" width="20.75" style="861" bestFit="1" customWidth="1"/>
    <col min="3640" max="3640" width="16.375" style="861" bestFit="1" customWidth="1"/>
    <col min="3641" max="3641" width="20.75" style="861" bestFit="1" customWidth="1"/>
    <col min="3642" max="3642" width="16.375" style="861" bestFit="1" customWidth="1"/>
    <col min="3643" max="3643" width="20.75" style="861" bestFit="1" customWidth="1"/>
    <col min="3644" max="3644" width="16.375" style="861" bestFit="1" customWidth="1"/>
    <col min="3645" max="3645" width="20.75" style="861" bestFit="1" customWidth="1"/>
    <col min="3646" max="3646" width="16.375" style="861" bestFit="1" customWidth="1"/>
    <col min="3647" max="3647" width="20.75" style="861" bestFit="1" customWidth="1"/>
    <col min="3648" max="3648" width="14.125" style="861" bestFit="1" customWidth="1"/>
    <col min="3649" max="3649" width="18.625" style="861" bestFit="1" customWidth="1"/>
    <col min="3650" max="3650" width="16.375" style="861" bestFit="1" customWidth="1"/>
    <col min="3651" max="3651" width="20.75" style="861" bestFit="1" customWidth="1"/>
    <col min="3652" max="3652" width="16.375" style="861" bestFit="1" customWidth="1"/>
    <col min="3653" max="3653" width="20.75" style="861" bestFit="1" customWidth="1"/>
    <col min="3654" max="3659" width="23" style="861" bestFit="1" customWidth="1"/>
    <col min="3660" max="3661" width="18.625" style="861" bestFit="1" customWidth="1"/>
    <col min="3662" max="3662" width="10.5" style="861" bestFit="1" customWidth="1"/>
    <col min="3663" max="3663" width="11.875" style="861" bestFit="1" customWidth="1"/>
    <col min="3664" max="3664" width="10.5" style="861" bestFit="1" customWidth="1"/>
    <col min="3665" max="3666" width="11.875" style="861" bestFit="1" customWidth="1"/>
    <col min="3667" max="3667" width="16.375" style="861" bestFit="1" customWidth="1"/>
    <col min="3668" max="3668" width="17.875" style="861" bestFit="1" customWidth="1"/>
    <col min="3669" max="3669" width="22.25" style="861" bestFit="1" customWidth="1"/>
    <col min="3670" max="3670" width="7.75" style="861" bestFit="1" customWidth="1"/>
    <col min="3671" max="3673" width="11.875" style="861" bestFit="1" customWidth="1"/>
    <col min="3674" max="3674" width="16.375" style="861" bestFit="1" customWidth="1"/>
    <col min="3675" max="3677" width="11.875" style="861" bestFit="1" customWidth="1"/>
    <col min="3678" max="3678" width="14.125" style="861" bestFit="1" customWidth="1"/>
    <col min="3679" max="3679" width="11.875" style="861" bestFit="1" customWidth="1"/>
    <col min="3680" max="3680" width="16.375" style="861" bestFit="1" customWidth="1"/>
    <col min="3681" max="3681" width="18.625" style="861" bestFit="1" customWidth="1"/>
    <col min="3682" max="3682" width="10.5" style="861" bestFit="1" customWidth="1"/>
    <col min="3683" max="3683" width="14.25" style="861" bestFit="1" customWidth="1"/>
    <col min="3684" max="3685" width="13.375" style="861" bestFit="1" customWidth="1"/>
    <col min="3686" max="3686" width="16.375" style="861" bestFit="1" customWidth="1"/>
    <col min="3687" max="3687" width="16.5" style="861" bestFit="1" customWidth="1"/>
    <col min="3688" max="3689" width="20.125" style="861" bestFit="1" customWidth="1"/>
    <col min="3690" max="3691" width="23" style="861" bestFit="1" customWidth="1"/>
    <col min="3692" max="3692" width="18.625" style="861" bestFit="1" customWidth="1"/>
    <col min="3693" max="3693" width="9.25" style="861" bestFit="1" customWidth="1"/>
    <col min="3694" max="3694" width="7.25" style="861" bestFit="1" customWidth="1"/>
    <col min="3695" max="3695" width="10.375" style="861" bestFit="1" customWidth="1"/>
    <col min="3696" max="3697" width="11.875" style="861" bestFit="1" customWidth="1"/>
    <col min="3698" max="3698" width="14.375" style="861" bestFit="1" customWidth="1"/>
    <col min="3699" max="3699" width="11.875" style="861" bestFit="1" customWidth="1"/>
    <col min="3700" max="3701" width="16.375" style="861" bestFit="1" customWidth="1"/>
    <col min="3702" max="3702" width="11.875" style="861" bestFit="1" customWidth="1"/>
    <col min="3703" max="3704" width="16.375" style="861" bestFit="1" customWidth="1"/>
    <col min="3705" max="3705" width="17.875" style="861" bestFit="1" customWidth="1"/>
    <col min="3706" max="3706" width="16.375" style="861" bestFit="1" customWidth="1"/>
    <col min="3707" max="3707" width="17.875" style="861" bestFit="1" customWidth="1"/>
    <col min="3708" max="3708" width="5.75" style="861" bestFit="1" customWidth="1"/>
    <col min="3709" max="3710" width="9.75" style="861" bestFit="1" customWidth="1"/>
    <col min="3711" max="3711" width="7.75" style="861" bestFit="1" customWidth="1"/>
    <col min="3712" max="3712" width="9.75" style="861" bestFit="1" customWidth="1"/>
    <col min="3713" max="3713" width="59.375" style="861" bestFit="1" customWidth="1"/>
    <col min="3714" max="3714" width="45.5" style="861" bestFit="1" customWidth="1"/>
    <col min="3715" max="3715" width="27.625" style="861" bestFit="1" customWidth="1"/>
    <col min="3716" max="3716" width="11.875" style="861" bestFit="1" customWidth="1"/>
    <col min="3717" max="3720" width="14.125" style="861" bestFit="1" customWidth="1"/>
    <col min="3721" max="3721" width="15.625" style="861" bestFit="1" customWidth="1"/>
    <col min="3722" max="3722" width="14.125" style="861" bestFit="1" customWidth="1"/>
    <col min="3723" max="3724" width="19.625" style="861" bestFit="1" customWidth="1"/>
    <col min="3725" max="3725" width="21.875" style="861" bestFit="1" customWidth="1"/>
    <col min="3726" max="3726" width="19.375" style="861" bestFit="1" customWidth="1"/>
    <col min="3727" max="3727" width="16.375" style="861" bestFit="1" customWidth="1"/>
    <col min="3728" max="3728" width="23" style="861" bestFit="1" customWidth="1"/>
    <col min="3729" max="3730" width="14.125" style="861" bestFit="1" customWidth="1"/>
    <col min="3731" max="3731" width="23.25" style="861" bestFit="1" customWidth="1"/>
    <col min="3732" max="3733" width="14.375" style="861" bestFit="1" customWidth="1"/>
    <col min="3734" max="3734" width="23.125" style="861" bestFit="1" customWidth="1"/>
    <col min="3735" max="3735" width="18.875" style="861" bestFit="1" customWidth="1"/>
    <col min="3736" max="3736" width="14.375" style="861" bestFit="1" customWidth="1"/>
    <col min="3737" max="3737" width="16.5" style="861" bestFit="1" customWidth="1"/>
    <col min="3738" max="3738" width="25.25" style="861" bestFit="1" customWidth="1"/>
    <col min="3739" max="3740" width="18.625" style="861" bestFit="1" customWidth="1"/>
    <col min="3741" max="3741" width="23" style="861" bestFit="1" customWidth="1"/>
    <col min="3742" max="3743" width="26.75" style="861" bestFit="1" customWidth="1"/>
    <col min="3744" max="3744" width="25.25" style="861" bestFit="1" customWidth="1"/>
    <col min="3745" max="3745" width="29.625" style="861" bestFit="1" customWidth="1"/>
    <col min="3746" max="3746" width="25.25" style="861" bestFit="1" customWidth="1"/>
    <col min="3747" max="3747" width="29.625" style="861" bestFit="1" customWidth="1"/>
    <col min="3748" max="3751" width="20.875" style="861" bestFit="1" customWidth="1"/>
    <col min="3752" max="3752" width="13.875" style="861" bestFit="1" customWidth="1"/>
    <col min="3753" max="3753" width="16.5" style="861" bestFit="1" customWidth="1"/>
    <col min="3754" max="3754" width="7.75" style="861" bestFit="1" customWidth="1"/>
    <col min="3755" max="3755" width="20.75" style="861" bestFit="1" customWidth="1"/>
    <col min="3756" max="3758" width="16.375" style="861" bestFit="1" customWidth="1"/>
    <col min="3759" max="3762" width="31" style="861" bestFit="1" customWidth="1"/>
    <col min="3763" max="3764" width="18.625" style="861" bestFit="1" customWidth="1"/>
    <col min="3765" max="3765" width="16.375" style="861" bestFit="1" customWidth="1"/>
    <col min="3766" max="3767" width="18.625" style="861" bestFit="1" customWidth="1"/>
    <col min="3768" max="3768" width="16.375" style="861" bestFit="1" customWidth="1"/>
    <col min="3769" max="3770" width="18.625" style="861" bestFit="1" customWidth="1"/>
    <col min="3771" max="3771" width="20.75" style="861" bestFit="1" customWidth="1"/>
    <col min="3772" max="3773" width="23" style="861" bestFit="1" customWidth="1"/>
    <col min="3774" max="3774" width="25.25" style="861" bestFit="1" customWidth="1"/>
    <col min="3775" max="3775" width="23" style="861" bestFit="1" customWidth="1"/>
    <col min="3776" max="3776" width="20.75" style="861" bestFit="1" customWidth="1"/>
    <col min="3777" max="3778" width="23" style="861" bestFit="1" customWidth="1"/>
    <col min="3779" max="3779" width="25.25" style="861" bestFit="1" customWidth="1"/>
    <col min="3780" max="3780" width="23" style="861" bestFit="1" customWidth="1"/>
    <col min="3781" max="3781" width="18.625" style="861" bestFit="1" customWidth="1"/>
    <col min="3782" max="3784" width="20.75" style="861" bestFit="1" customWidth="1"/>
    <col min="3785" max="3785" width="19.75" style="861" bestFit="1" customWidth="1"/>
    <col min="3786" max="3787" width="22" style="861" bestFit="1" customWidth="1"/>
    <col min="3788" max="3788" width="14.125" style="861" bestFit="1" customWidth="1"/>
    <col min="3789" max="3790" width="20.75" style="861" bestFit="1" customWidth="1"/>
    <col min="3791" max="3792" width="18.625" style="861" bestFit="1" customWidth="1"/>
    <col min="3793" max="3795" width="20.75" style="861" bestFit="1" customWidth="1"/>
    <col min="3796" max="3797" width="23" style="861" bestFit="1" customWidth="1"/>
    <col min="3798" max="3798" width="20.75" style="861" bestFit="1" customWidth="1"/>
    <col min="3799" max="3800" width="23" style="861" bestFit="1" customWidth="1"/>
    <col min="3801" max="3801" width="25.25" style="861" bestFit="1" customWidth="1"/>
    <col min="3802" max="3803" width="23" style="861" bestFit="1" customWidth="1"/>
    <col min="3804" max="3806" width="25.25" style="861" bestFit="1" customWidth="1"/>
    <col min="3807" max="3808" width="27.5" style="861" bestFit="1" customWidth="1"/>
    <col min="3809" max="3809" width="25.25" style="861" bestFit="1" customWidth="1"/>
    <col min="3810" max="3811" width="27.5" style="861" bestFit="1" customWidth="1"/>
    <col min="3812" max="3812" width="29.625" style="861" bestFit="1" customWidth="1"/>
    <col min="3813" max="3813" width="27.5" style="861" bestFit="1" customWidth="1"/>
    <col min="3814" max="3814" width="24.5" style="861" bestFit="1" customWidth="1"/>
    <col min="3815" max="3815" width="29" style="861" bestFit="1" customWidth="1"/>
    <col min="3816" max="3817" width="20.75" style="861" bestFit="1" customWidth="1"/>
    <col min="3818" max="3818" width="27.5" style="861" bestFit="1" customWidth="1"/>
    <col min="3819" max="3820" width="23" style="861" bestFit="1" customWidth="1"/>
    <col min="3821" max="3821" width="29.625" style="861" bestFit="1" customWidth="1"/>
    <col min="3822" max="3822" width="9.125" style="861" bestFit="1" customWidth="1"/>
    <col min="3823" max="3825" width="18.125" style="861" bestFit="1" customWidth="1"/>
    <col min="3826" max="3826" width="20.375" style="861" bestFit="1" customWidth="1"/>
    <col min="3827" max="3827" width="25.25" style="861" bestFit="1" customWidth="1"/>
    <col min="3828" max="3828" width="27.5" style="861" bestFit="1" customWidth="1"/>
    <col min="3829" max="3830" width="9.125" style="861" bestFit="1" customWidth="1"/>
    <col min="3831" max="3831" width="11.25" style="861" bestFit="1" customWidth="1"/>
    <col min="3832" max="3832" width="15" style="861" bestFit="1" customWidth="1"/>
    <col min="3833" max="3833" width="16.375" style="861" bestFit="1" customWidth="1"/>
    <col min="3834" max="3836" width="23.25" style="861" bestFit="1" customWidth="1"/>
    <col min="3837" max="3838" width="20.75" style="861" bestFit="1" customWidth="1"/>
    <col min="3839" max="3839" width="6.625" style="861" bestFit="1" customWidth="1"/>
    <col min="3840" max="3840" width="9" style="861"/>
    <col min="3841" max="3841" width="16.375" style="861" bestFit="1" customWidth="1"/>
    <col min="3842" max="3842" width="14.125" style="861" bestFit="1" customWidth="1"/>
    <col min="3843" max="3845" width="9.75" style="861" bestFit="1" customWidth="1"/>
    <col min="3846" max="3846" width="14.125" style="861" bestFit="1" customWidth="1"/>
    <col min="3847" max="3847" width="15.25" style="861" customWidth="1"/>
    <col min="3848" max="3848" width="14.125" style="861" bestFit="1" customWidth="1"/>
    <col min="3849" max="3849" width="15.25" style="861" bestFit="1" customWidth="1"/>
    <col min="3850" max="3852" width="13.625" style="861" bestFit="1" customWidth="1"/>
    <col min="3853" max="3853" width="12" style="861" bestFit="1" customWidth="1"/>
    <col min="3854" max="3854" width="22.125" style="861" bestFit="1" customWidth="1"/>
    <col min="3855" max="3856" width="30.125" style="861" bestFit="1" customWidth="1"/>
    <col min="3857" max="3858" width="21" style="861" bestFit="1" customWidth="1"/>
    <col min="3859" max="3859" width="18.75" style="861" bestFit="1" customWidth="1"/>
    <col min="3860" max="3860" width="21" style="861" bestFit="1" customWidth="1"/>
    <col min="3861" max="3862" width="9.75" style="861" bestFit="1" customWidth="1"/>
    <col min="3863" max="3863" width="18.875" style="861" bestFit="1" customWidth="1"/>
    <col min="3864" max="3864" width="9.75" style="861" bestFit="1" customWidth="1"/>
    <col min="3865" max="3865" width="18.875" style="861" bestFit="1" customWidth="1"/>
    <col min="3866" max="3867" width="9.75" style="861" bestFit="1" customWidth="1"/>
    <col min="3868" max="3869" width="12.125" style="861" bestFit="1" customWidth="1"/>
    <col min="3870" max="3870" width="7.125" style="861" bestFit="1" customWidth="1"/>
    <col min="3871" max="3871" width="9.75" style="861" bestFit="1" customWidth="1"/>
    <col min="3872" max="3872" width="15.5" style="861" bestFit="1" customWidth="1"/>
    <col min="3873" max="3873" width="19.375" style="861" bestFit="1" customWidth="1"/>
    <col min="3874" max="3874" width="5.75" style="861" bestFit="1" customWidth="1"/>
    <col min="3875" max="3875" width="9.75" style="861" bestFit="1" customWidth="1"/>
    <col min="3876" max="3876" width="11.875" style="861" bestFit="1" customWidth="1"/>
    <col min="3877" max="3877" width="9.125" style="861" bestFit="1" customWidth="1"/>
    <col min="3878" max="3878" width="10.5" style="861" bestFit="1" customWidth="1"/>
    <col min="3879" max="3879" width="16.375" style="861" bestFit="1" customWidth="1"/>
    <col min="3880" max="3880" width="12.125" style="861" bestFit="1" customWidth="1"/>
    <col min="3881" max="3881" width="10.375" style="861" bestFit="1" customWidth="1"/>
    <col min="3882" max="3882" width="11.875" style="861" bestFit="1" customWidth="1"/>
    <col min="3883" max="3891" width="16.375" style="861" bestFit="1" customWidth="1"/>
    <col min="3892" max="3892" width="10.625" style="861" bestFit="1" customWidth="1"/>
    <col min="3893" max="3893" width="11.875" style="861" bestFit="1" customWidth="1"/>
    <col min="3894" max="3894" width="16.375" style="861" bestFit="1" customWidth="1"/>
    <col min="3895" max="3895" width="20.75" style="861" bestFit="1" customWidth="1"/>
    <col min="3896" max="3896" width="16.375" style="861" bestFit="1" customWidth="1"/>
    <col min="3897" max="3897" width="20.75" style="861" bestFit="1" customWidth="1"/>
    <col min="3898" max="3898" width="16.375" style="861" bestFit="1" customWidth="1"/>
    <col min="3899" max="3899" width="20.75" style="861" bestFit="1" customWidth="1"/>
    <col min="3900" max="3900" width="16.375" style="861" bestFit="1" customWidth="1"/>
    <col min="3901" max="3901" width="20.75" style="861" bestFit="1" customWidth="1"/>
    <col min="3902" max="3902" width="16.375" style="861" bestFit="1" customWidth="1"/>
    <col min="3903" max="3903" width="20.75" style="861" bestFit="1" customWidth="1"/>
    <col min="3904" max="3904" width="14.125" style="861" bestFit="1" customWidth="1"/>
    <col min="3905" max="3905" width="18.625" style="861" bestFit="1" customWidth="1"/>
    <col min="3906" max="3906" width="16.375" style="861" bestFit="1" customWidth="1"/>
    <col min="3907" max="3907" width="20.75" style="861" bestFit="1" customWidth="1"/>
    <col min="3908" max="3908" width="16.375" style="861" bestFit="1" customWidth="1"/>
    <col min="3909" max="3909" width="20.75" style="861" bestFit="1" customWidth="1"/>
    <col min="3910" max="3915" width="23" style="861" bestFit="1" customWidth="1"/>
    <col min="3916" max="3917" width="18.625" style="861" bestFit="1" customWidth="1"/>
    <col min="3918" max="3918" width="10.5" style="861" bestFit="1" customWidth="1"/>
    <col min="3919" max="3919" width="11.875" style="861" bestFit="1" customWidth="1"/>
    <col min="3920" max="3920" width="10.5" style="861" bestFit="1" customWidth="1"/>
    <col min="3921" max="3922" width="11.875" style="861" bestFit="1" customWidth="1"/>
    <col min="3923" max="3923" width="16.375" style="861" bestFit="1" customWidth="1"/>
    <col min="3924" max="3924" width="17.875" style="861" bestFit="1" customWidth="1"/>
    <col min="3925" max="3925" width="22.25" style="861" bestFit="1" customWidth="1"/>
    <col min="3926" max="3926" width="7.75" style="861" bestFit="1" customWidth="1"/>
    <col min="3927" max="3929" width="11.875" style="861" bestFit="1" customWidth="1"/>
    <col min="3930" max="3930" width="16.375" style="861" bestFit="1" customWidth="1"/>
    <col min="3931" max="3933" width="11.875" style="861" bestFit="1" customWidth="1"/>
    <col min="3934" max="3934" width="14.125" style="861" bestFit="1" customWidth="1"/>
    <col min="3935" max="3935" width="11.875" style="861" bestFit="1" customWidth="1"/>
    <col min="3936" max="3936" width="16.375" style="861" bestFit="1" customWidth="1"/>
    <col min="3937" max="3937" width="18.625" style="861" bestFit="1" customWidth="1"/>
    <col min="3938" max="3938" width="10.5" style="861" bestFit="1" customWidth="1"/>
    <col min="3939" max="3939" width="14.25" style="861" bestFit="1" customWidth="1"/>
    <col min="3940" max="3941" width="13.375" style="861" bestFit="1" customWidth="1"/>
    <col min="3942" max="3942" width="16.375" style="861" bestFit="1" customWidth="1"/>
    <col min="3943" max="3943" width="16.5" style="861" bestFit="1" customWidth="1"/>
    <col min="3944" max="3945" width="20.125" style="861" bestFit="1" customWidth="1"/>
    <col min="3946" max="3947" width="23" style="861" bestFit="1" customWidth="1"/>
    <col min="3948" max="3948" width="18.625" style="861" bestFit="1" customWidth="1"/>
    <col min="3949" max="3949" width="9.25" style="861" bestFit="1" customWidth="1"/>
    <col min="3950" max="3950" width="7.25" style="861" bestFit="1" customWidth="1"/>
    <col min="3951" max="3951" width="10.375" style="861" bestFit="1" customWidth="1"/>
    <col min="3952" max="3953" width="11.875" style="861" bestFit="1" customWidth="1"/>
    <col min="3954" max="3954" width="14.375" style="861" bestFit="1" customWidth="1"/>
    <col min="3955" max="3955" width="11.875" style="861" bestFit="1" customWidth="1"/>
    <col min="3956" max="3957" width="16.375" style="861" bestFit="1" customWidth="1"/>
    <col min="3958" max="3958" width="11.875" style="861" bestFit="1" customWidth="1"/>
    <col min="3959" max="3960" width="16.375" style="861" bestFit="1" customWidth="1"/>
    <col min="3961" max="3961" width="17.875" style="861" bestFit="1" customWidth="1"/>
    <col min="3962" max="3962" width="16.375" style="861" bestFit="1" customWidth="1"/>
    <col min="3963" max="3963" width="17.875" style="861" bestFit="1" customWidth="1"/>
    <col min="3964" max="3964" width="5.75" style="861" bestFit="1" customWidth="1"/>
    <col min="3965" max="3966" width="9.75" style="861" bestFit="1" customWidth="1"/>
    <col min="3967" max="3967" width="7.75" style="861" bestFit="1" customWidth="1"/>
    <col min="3968" max="3968" width="9.75" style="861" bestFit="1" customWidth="1"/>
    <col min="3969" max="3969" width="59.375" style="861" bestFit="1" customWidth="1"/>
    <col min="3970" max="3970" width="45.5" style="861" bestFit="1" customWidth="1"/>
    <col min="3971" max="3971" width="27.625" style="861" bestFit="1" customWidth="1"/>
    <col min="3972" max="3972" width="11.875" style="861" bestFit="1" customWidth="1"/>
    <col min="3973" max="3976" width="14.125" style="861" bestFit="1" customWidth="1"/>
    <col min="3977" max="3977" width="15.625" style="861" bestFit="1" customWidth="1"/>
    <col min="3978" max="3978" width="14.125" style="861" bestFit="1" customWidth="1"/>
    <col min="3979" max="3980" width="19.625" style="861" bestFit="1" customWidth="1"/>
    <col min="3981" max="3981" width="21.875" style="861" bestFit="1" customWidth="1"/>
    <col min="3982" max="3982" width="19.375" style="861" bestFit="1" customWidth="1"/>
    <col min="3983" max="3983" width="16.375" style="861" bestFit="1" customWidth="1"/>
    <col min="3984" max="3984" width="23" style="861" bestFit="1" customWidth="1"/>
    <col min="3985" max="3986" width="14.125" style="861" bestFit="1" customWidth="1"/>
    <col min="3987" max="3987" width="23.25" style="861" bestFit="1" customWidth="1"/>
    <col min="3988" max="3989" width="14.375" style="861" bestFit="1" customWidth="1"/>
    <col min="3990" max="3990" width="23.125" style="861" bestFit="1" customWidth="1"/>
    <col min="3991" max="3991" width="18.875" style="861" bestFit="1" customWidth="1"/>
    <col min="3992" max="3992" width="14.375" style="861" bestFit="1" customWidth="1"/>
    <col min="3993" max="3993" width="16.5" style="861" bestFit="1" customWidth="1"/>
    <col min="3994" max="3994" width="25.25" style="861" bestFit="1" customWidth="1"/>
    <col min="3995" max="3996" width="18.625" style="861" bestFit="1" customWidth="1"/>
    <col min="3997" max="3997" width="23" style="861" bestFit="1" customWidth="1"/>
    <col min="3998" max="3999" width="26.75" style="861" bestFit="1" customWidth="1"/>
    <col min="4000" max="4000" width="25.25" style="861" bestFit="1" customWidth="1"/>
    <col min="4001" max="4001" width="29.625" style="861" bestFit="1" customWidth="1"/>
    <col min="4002" max="4002" width="25.25" style="861" bestFit="1" customWidth="1"/>
    <col min="4003" max="4003" width="29.625" style="861" bestFit="1" customWidth="1"/>
    <col min="4004" max="4007" width="20.875" style="861" bestFit="1" customWidth="1"/>
    <col min="4008" max="4008" width="13.875" style="861" bestFit="1" customWidth="1"/>
    <col min="4009" max="4009" width="16.5" style="861" bestFit="1" customWidth="1"/>
    <col min="4010" max="4010" width="7.75" style="861" bestFit="1" customWidth="1"/>
    <col min="4011" max="4011" width="20.75" style="861" bestFit="1" customWidth="1"/>
    <col min="4012" max="4014" width="16.375" style="861" bestFit="1" customWidth="1"/>
    <col min="4015" max="4018" width="31" style="861" bestFit="1" customWidth="1"/>
    <col min="4019" max="4020" width="18.625" style="861" bestFit="1" customWidth="1"/>
    <col min="4021" max="4021" width="16.375" style="861" bestFit="1" customWidth="1"/>
    <col min="4022" max="4023" width="18.625" style="861" bestFit="1" customWidth="1"/>
    <col min="4024" max="4024" width="16.375" style="861" bestFit="1" customWidth="1"/>
    <col min="4025" max="4026" width="18.625" style="861" bestFit="1" customWidth="1"/>
    <col min="4027" max="4027" width="20.75" style="861" bestFit="1" customWidth="1"/>
    <col min="4028" max="4029" width="23" style="861" bestFit="1" customWidth="1"/>
    <col min="4030" max="4030" width="25.25" style="861" bestFit="1" customWidth="1"/>
    <col min="4031" max="4031" width="23" style="861" bestFit="1" customWidth="1"/>
    <col min="4032" max="4032" width="20.75" style="861" bestFit="1" customWidth="1"/>
    <col min="4033" max="4034" width="23" style="861" bestFit="1" customWidth="1"/>
    <col min="4035" max="4035" width="25.25" style="861" bestFit="1" customWidth="1"/>
    <col min="4036" max="4036" width="23" style="861" bestFit="1" customWidth="1"/>
    <col min="4037" max="4037" width="18.625" style="861" bestFit="1" customWidth="1"/>
    <col min="4038" max="4040" width="20.75" style="861" bestFit="1" customWidth="1"/>
    <col min="4041" max="4041" width="19.75" style="861" bestFit="1" customWidth="1"/>
    <col min="4042" max="4043" width="22" style="861" bestFit="1" customWidth="1"/>
    <col min="4044" max="4044" width="14.125" style="861" bestFit="1" customWidth="1"/>
    <col min="4045" max="4046" width="20.75" style="861" bestFit="1" customWidth="1"/>
    <col min="4047" max="4048" width="18.625" style="861" bestFit="1" customWidth="1"/>
    <col min="4049" max="4051" width="20.75" style="861" bestFit="1" customWidth="1"/>
    <col min="4052" max="4053" width="23" style="861" bestFit="1" customWidth="1"/>
    <col min="4054" max="4054" width="20.75" style="861" bestFit="1" customWidth="1"/>
    <col min="4055" max="4056" width="23" style="861" bestFit="1" customWidth="1"/>
    <col min="4057" max="4057" width="25.25" style="861" bestFit="1" customWidth="1"/>
    <col min="4058" max="4059" width="23" style="861" bestFit="1" customWidth="1"/>
    <col min="4060" max="4062" width="25.25" style="861" bestFit="1" customWidth="1"/>
    <col min="4063" max="4064" width="27.5" style="861" bestFit="1" customWidth="1"/>
    <col min="4065" max="4065" width="25.25" style="861" bestFit="1" customWidth="1"/>
    <col min="4066" max="4067" width="27.5" style="861" bestFit="1" customWidth="1"/>
    <col min="4068" max="4068" width="29.625" style="861" bestFit="1" customWidth="1"/>
    <col min="4069" max="4069" width="27.5" style="861" bestFit="1" customWidth="1"/>
    <col min="4070" max="4070" width="24.5" style="861" bestFit="1" customWidth="1"/>
    <col min="4071" max="4071" width="29" style="861" bestFit="1" customWidth="1"/>
    <col min="4072" max="4073" width="20.75" style="861" bestFit="1" customWidth="1"/>
    <col min="4074" max="4074" width="27.5" style="861" bestFit="1" customWidth="1"/>
    <col min="4075" max="4076" width="23" style="861" bestFit="1" customWidth="1"/>
    <col min="4077" max="4077" width="29.625" style="861" bestFit="1" customWidth="1"/>
    <col min="4078" max="4078" width="9.125" style="861" bestFit="1" customWidth="1"/>
    <col min="4079" max="4081" width="18.125" style="861" bestFit="1" customWidth="1"/>
    <col min="4082" max="4082" width="20.375" style="861" bestFit="1" customWidth="1"/>
    <col min="4083" max="4083" width="25.25" style="861" bestFit="1" customWidth="1"/>
    <col min="4084" max="4084" width="27.5" style="861" bestFit="1" customWidth="1"/>
    <col min="4085" max="4086" width="9.125" style="861" bestFit="1" customWidth="1"/>
    <col min="4087" max="4087" width="11.25" style="861" bestFit="1" customWidth="1"/>
    <col min="4088" max="4088" width="15" style="861" bestFit="1" customWidth="1"/>
    <col min="4089" max="4089" width="16.375" style="861" bestFit="1" customWidth="1"/>
    <col min="4090" max="4092" width="23.25" style="861" bestFit="1" customWidth="1"/>
    <col min="4093" max="4094" width="20.75" style="861" bestFit="1" customWidth="1"/>
    <col min="4095" max="4095" width="6.625" style="861" bestFit="1" customWidth="1"/>
    <col min="4096" max="4096" width="9" style="861"/>
    <col min="4097" max="4097" width="16.375" style="861" bestFit="1" customWidth="1"/>
    <col min="4098" max="4098" width="14.125" style="861" bestFit="1" customWidth="1"/>
    <col min="4099" max="4101" width="9.75" style="861" bestFit="1" customWidth="1"/>
    <col min="4102" max="4102" width="14.125" style="861" bestFit="1" customWidth="1"/>
    <col min="4103" max="4103" width="15.25" style="861" customWidth="1"/>
    <col min="4104" max="4104" width="14.125" style="861" bestFit="1" customWidth="1"/>
    <col min="4105" max="4105" width="15.25" style="861" bestFit="1" customWidth="1"/>
    <col min="4106" max="4108" width="13.625" style="861" bestFit="1" customWidth="1"/>
    <col min="4109" max="4109" width="12" style="861" bestFit="1" customWidth="1"/>
    <col min="4110" max="4110" width="22.125" style="861" bestFit="1" customWidth="1"/>
    <col min="4111" max="4112" width="30.125" style="861" bestFit="1" customWidth="1"/>
    <col min="4113" max="4114" width="21" style="861" bestFit="1" customWidth="1"/>
    <col min="4115" max="4115" width="18.75" style="861" bestFit="1" customWidth="1"/>
    <col min="4116" max="4116" width="21" style="861" bestFit="1" customWidth="1"/>
    <col min="4117" max="4118" width="9.75" style="861" bestFit="1" customWidth="1"/>
    <col min="4119" max="4119" width="18.875" style="861" bestFit="1" customWidth="1"/>
    <col min="4120" max="4120" width="9.75" style="861" bestFit="1" customWidth="1"/>
    <col min="4121" max="4121" width="18.875" style="861" bestFit="1" customWidth="1"/>
    <col min="4122" max="4123" width="9.75" style="861" bestFit="1" customWidth="1"/>
    <col min="4124" max="4125" width="12.125" style="861" bestFit="1" customWidth="1"/>
    <col min="4126" max="4126" width="7.125" style="861" bestFit="1" customWidth="1"/>
    <col min="4127" max="4127" width="9.75" style="861" bestFit="1" customWidth="1"/>
    <col min="4128" max="4128" width="15.5" style="861" bestFit="1" customWidth="1"/>
    <col min="4129" max="4129" width="19.375" style="861" bestFit="1" customWidth="1"/>
    <col min="4130" max="4130" width="5.75" style="861" bestFit="1" customWidth="1"/>
    <col min="4131" max="4131" width="9.75" style="861" bestFit="1" customWidth="1"/>
    <col min="4132" max="4132" width="11.875" style="861" bestFit="1" customWidth="1"/>
    <col min="4133" max="4133" width="9.125" style="861" bestFit="1" customWidth="1"/>
    <col min="4134" max="4134" width="10.5" style="861" bestFit="1" customWidth="1"/>
    <col min="4135" max="4135" width="16.375" style="861" bestFit="1" customWidth="1"/>
    <col min="4136" max="4136" width="12.125" style="861" bestFit="1" customWidth="1"/>
    <col min="4137" max="4137" width="10.375" style="861" bestFit="1" customWidth="1"/>
    <col min="4138" max="4138" width="11.875" style="861" bestFit="1" customWidth="1"/>
    <col min="4139" max="4147" width="16.375" style="861" bestFit="1" customWidth="1"/>
    <col min="4148" max="4148" width="10.625" style="861" bestFit="1" customWidth="1"/>
    <col min="4149" max="4149" width="11.875" style="861" bestFit="1" customWidth="1"/>
    <col min="4150" max="4150" width="16.375" style="861" bestFit="1" customWidth="1"/>
    <col min="4151" max="4151" width="20.75" style="861" bestFit="1" customWidth="1"/>
    <col min="4152" max="4152" width="16.375" style="861" bestFit="1" customWidth="1"/>
    <col min="4153" max="4153" width="20.75" style="861" bestFit="1" customWidth="1"/>
    <col min="4154" max="4154" width="16.375" style="861" bestFit="1" customWidth="1"/>
    <col min="4155" max="4155" width="20.75" style="861" bestFit="1" customWidth="1"/>
    <col min="4156" max="4156" width="16.375" style="861" bestFit="1" customWidth="1"/>
    <col min="4157" max="4157" width="20.75" style="861" bestFit="1" customWidth="1"/>
    <col min="4158" max="4158" width="16.375" style="861" bestFit="1" customWidth="1"/>
    <col min="4159" max="4159" width="20.75" style="861" bestFit="1" customWidth="1"/>
    <col min="4160" max="4160" width="14.125" style="861" bestFit="1" customWidth="1"/>
    <col min="4161" max="4161" width="18.625" style="861" bestFit="1" customWidth="1"/>
    <col min="4162" max="4162" width="16.375" style="861" bestFit="1" customWidth="1"/>
    <col min="4163" max="4163" width="20.75" style="861" bestFit="1" customWidth="1"/>
    <col min="4164" max="4164" width="16.375" style="861" bestFit="1" customWidth="1"/>
    <col min="4165" max="4165" width="20.75" style="861" bestFit="1" customWidth="1"/>
    <col min="4166" max="4171" width="23" style="861" bestFit="1" customWidth="1"/>
    <col min="4172" max="4173" width="18.625" style="861" bestFit="1" customWidth="1"/>
    <col min="4174" max="4174" width="10.5" style="861" bestFit="1" customWidth="1"/>
    <col min="4175" max="4175" width="11.875" style="861" bestFit="1" customWidth="1"/>
    <col min="4176" max="4176" width="10.5" style="861" bestFit="1" customWidth="1"/>
    <col min="4177" max="4178" width="11.875" style="861" bestFit="1" customWidth="1"/>
    <col min="4179" max="4179" width="16.375" style="861" bestFit="1" customWidth="1"/>
    <col min="4180" max="4180" width="17.875" style="861" bestFit="1" customWidth="1"/>
    <col min="4181" max="4181" width="22.25" style="861" bestFit="1" customWidth="1"/>
    <col min="4182" max="4182" width="7.75" style="861" bestFit="1" customWidth="1"/>
    <col min="4183" max="4185" width="11.875" style="861" bestFit="1" customWidth="1"/>
    <col min="4186" max="4186" width="16.375" style="861" bestFit="1" customWidth="1"/>
    <col min="4187" max="4189" width="11.875" style="861" bestFit="1" customWidth="1"/>
    <col min="4190" max="4190" width="14.125" style="861" bestFit="1" customWidth="1"/>
    <col min="4191" max="4191" width="11.875" style="861" bestFit="1" customWidth="1"/>
    <col min="4192" max="4192" width="16.375" style="861" bestFit="1" customWidth="1"/>
    <col min="4193" max="4193" width="18.625" style="861" bestFit="1" customWidth="1"/>
    <col min="4194" max="4194" width="10.5" style="861" bestFit="1" customWidth="1"/>
    <col min="4195" max="4195" width="14.25" style="861" bestFit="1" customWidth="1"/>
    <col min="4196" max="4197" width="13.375" style="861" bestFit="1" customWidth="1"/>
    <col min="4198" max="4198" width="16.375" style="861" bestFit="1" customWidth="1"/>
    <col min="4199" max="4199" width="16.5" style="861" bestFit="1" customWidth="1"/>
    <col min="4200" max="4201" width="20.125" style="861" bestFit="1" customWidth="1"/>
    <col min="4202" max="4203" width="23" style="861" bestFit="1" customWidth="1"/>
    <col min="4204" max="4204" width="18.625" style="861" bestFit="1" customWidth="1"/>
    <col min="4205" max="4205" width="9.25" style="861" bestFit="1" customWidth="1"/>
    <col min="4206" max="4206" width="7.25" style="861" bestFit="1" customWidth="1"/>
    <col min="4207" max="4207" width="10.375" style="861" bestFit="1" customWidth="1"/>
    <col min="4208" max="4209" width="11.875" style="861" bestFit="1" customWidth="1"/>
    <col min="4210" max="4210" width="14.375" style="861" bestFit="1" customWidth="1"/>
    <col min="4211" max="4211" width="11.875" style="861" bestFit="1" customWidth="1"/>
    <col min="4212" max="4213" width="16.375" style="861" bestFit="1" customWidth="1"/>
    <col min="4214" max="4214" width="11.875" style="861" bestFit="1" customWidth="1"/>
    <col min="4215" max="4216" width="16.375" style="861" bestFit="1" customWidth="1"/>
    <col min="4217" max="4217" width="17.875" style="861" bestFit="1" customWidth="1"/>
    <col min="4218" max="4218" width="16.375" style="861" bestFit="1" customWidth="1"/>
    <col min="4219" max="4219" width="17.875" style="861" bestFit="1" customWidth="1"/>
    <col min="4220" max="4220" width="5.75" style="861" bestFit="1" customWidth="1"/>
    <col min="4221" max="4222" width="9.75" style="861" bestFit="1" customWidth="1"/>
    <col min="4223" max="4223" width="7.75" style="861" bestFit="1" customWidth="1"/>
    <col min="4224" max="4224" width="9.75" style="861" bestFit="1" customWidth="1"/>
    <col min="4225" max="4225" width="59.375" style="861" bestFit="1" customWidth="1"/>
    <col min="4226" max="4226" width="45.5" style="861" bestFit="1" customWidth="1"/>
    <col min="4227" max="4227" width="27.625" style="861" bestFit="1" customWidth="1"/>
    <col min="4228" max="4228" width="11.875" style="861" bestFit="1" customWidth="1"/>
    <col min="4229" max="4232" width="14.125" style="861" bestFit="1" customWidth="1"/>
    <col min="4233" max="4233" width="15.625" style="861" bestFit="1" customWidth="1"/>
    <col min="4234" max="4234" width="14.125" style="861" bestFit="1" customWidth="1"/>
    <col min="4235" max="4236" width="19.625" style="861" bestFit="1" customWidth="1"/>
    <col min="4237" max="4237" width="21.875" style="861" bestFit="1" customWidth="1"/>
    <col min="4238" max="4238" width="19.375" style="861" bestFit="1" customWidth="1"/>
    <col min="4239" max="4239" width="16.375" style="861" bestFit="1" customWidth="1"/>
    <col min="4240" max="4240" width="23" style="861" bestFit="1" customWidth="1"/>
    <col min="4241" max="4242" width="14.125" style="861" bestFit="1" customWidth="1"/>
    <col min="4243" max="4243" width="23.25" style="861" bestFit="1" customWidth="1"/>
    <col min="4244" max="4245" width="14.375" style="861" bestFit="1" customWidth="1"/>
    <col min="4246" max="4246" width="23.125" style="861" bestFit="1" customWidth="1"/>
    <col min="4247" max="4247" width="18.875" style="861" bestFit="1" customWidth="1"/>
    <col min="4248" max="4248" width="14.375" style="861" bestFit="1" customWidth="1"/>
    <col min="4249" max="4249" width="16.5" style="861" bestFit="1" customWidth="1"/>
    <col min="4250" max="4250" width="25.25" style="861" bestFit="1" customWidth="1"/>
    <col min="4251" max="4252" width="18.625" style="861" bestFit="1" customWidth="1"/>
    <col min="4253" max="4253" width="23" style="861" bestFit="1" customWidth="1"/>
    <col min="4254" max="4255" width="26.75" style="861" bestFit="1" customWidth="1"/>
    <col min="4256" max="4256" width="25.25" style="861" bestFit="1" customWidth="1"/>
    <col min="4257" max="4257" width="29.625" style="861" bestFit="1" customWidth="1"/>
    <col min="4258" max="4258" width="25.25" style="861" bestFit="1" customWidth="1"/>
    <col min="4259" max="4259" width="29.625" style="861" bestFit="1" customWidth="1"/>
    <col min="4260" max="4263" width="20.875" style="861" bestFit="1" customWidth="1"/>
    <col min="4264" max="4264" width="13.875" style="861" bestFit="1" customWidth="1"/>
    <col min="4265" max="4265" width="16.5" style="861" bestFit="1" customWidth="1"/>
    <col min="4266" max="4266" width="7.75" style="861" bestFit="1" customWidth="1"/>
    <col min="4267" max="4267" width="20.75" style="861" bestFit="1" customWidth="1"/>
    <col min="4268" max="4270" width="16.375" style="861" bestFit="1" customWidth="1"/>
    <col min="4271" max="4274" width="31" style="861" bestFit="1" customWidth="1"/>
    <col min="4275" max="4276" width="18.625" style="861" bestFit="1" customWidth="1"/>
    <col min="4277" max="4277" width="16.375" style="861" bestFit="1" customWidth="1"/>
    <col min="4278" max="4279" width="18.625" style="861" bestFit="1" customWidth="1"/>
    <col min="4280" max="4280" width="16.375" style="861" bestFit="1" customWidth="1"/>
    <col min="4281" max="4282" width="18.625" style="861" bestFit="1" customWidth="1"/>
    <col min="4283" max="4283" width="20.75" style="861" bestFit="1" customWidth="1"/>
    <col min="4284" max="4285" width="23" style="861" bestFit="1" customWidth="1"/>
    <col min="4286" max="4286" width="25.25" style="861" bestFit="1" customWidth="1"/>
    <col min="4287" max="4287" width="23" style="861" bestFit="1" customWidth="1"/>
    <col min="4288" max="4288" width="20.75" style="861" bestFit="1" customWidth="1"/>
    <col min="4289" max="4290" width="23" style="861" bestFit="1" customWidth="1"/>
    <col min="4291" max="4291" width="25.25" style="861" bestFit="1" customWidth="1"/>
    <col min="4292" max="4292" width="23" style="861" bestFit="1" customWidth="1"/>
    <col min="4293" max="4293" width="18.625" style="861" bestFit="1" customWidth="1"/>
    <col min="4294" max="4296" width="20.75" style="861" bestFit="1" customWidth="1"/>
    <col min="4297" max="4297" width="19.75" style="861" bestFit="1" customWidth="1"/>
    <col min="4298" max="4299" width="22" style="861" bestFit="1" customWidth="1"/>
    <col min="4300" max="4300" width="14.125" style="861" bestFit="1" customWidth="1"/>
    <col min="4301" max="4302" width="20.75" style="861" bestFit="1" customWidth="1"/>
    <col min="4303" max="4304" width="18.625" style="861" bestFit="1" customWidth="1"/>
    <col min="4305" max="4307" width="20.75" style="861" bestFit="1" customWidth="1"/>
    <col min="4308" max="4309" width="23" style="861" bestFit="1" customWidth="1"/>
    <col min="4310" max="4310" width="20.75" style="861" bestFit="1" customWidth="1"/>
    <col min="4311" max="4312" width="23" style="861" bestFit="1" customWidth="1"/>
    <col min="4313" max="4313" width="25.25" style="861" bestFit="1" customWidth="1"/>
    <col min="4314" max="4315" width="23" style="861" bestFit="1" customWidth="1"/>
    <col min="4316" max="4318" width="25.25" style="861" bestFit="1" customWidth="1"/>
    <col min="4319" max="4320" width="27.5" style="861" bestFit="1" customWidth="1"/>
    <col min="4321" max="4321" width="25.25" style="861" bestFit="1" customWidth="1"/>
    <col min="4322" max="4323" width="27.5" style="861" bestFit="1" customWidth="1"/>
    <col min="4324" max="4324" width="29.625" style="861" bestFit="1" customWidth="1"/>
    <col min="4325" max="4325" width="27.5" style="861" bestFit="1" customWidth="1"/>
    <col min="4326" max="4326" width="24.5" style="861" bestFit="1" customWidth="1"/>
    <col min="4327" max="4327" width="29" style="861" bestFit="1" customWidth="1"/>
    <col min="4328" max="4329" width="20.75" style="861" bestFit="1" customWidth="1"/>
    <col min="4330" max="4330" width="27.5" style="861" bestFit="1" customWidth="1"/>
    <col min="4331" max="4332" width="23" style="861" bestFit="1" customWidth="1"/>
    <col min="4333" max="4333" width="29.625" style="861" bestFit="1" customWidth="1"/>
    <col min="4334" max="4334" width="9.125" style="861" bestFit="1" customWidth="1"/>
    <col min="4335" max="4337" width="18.125" style="861" bestFit="1" customWidth="1"/>
    <col min="4338" max="4338" width="20.375" style="861" bestFit="1" customWidth="1"/>
    <col min="4339" max="4339" width="25.25" style="861" bestFit="1" customWidth="1"/>
    <col min="4340" max="4340" width="27.5" style="861" bestFit="1" customWidth="1"/>
    <col min="4341" max="4342" width="9.125" style="861" bestFit="1" customWidth="1"/>
    <col min="4343" max="4343" width="11.25" style="861" bestFit="1" customWidth="1"/>
    <col min="4344" max="4344" width="15" style="861" bestFit="1" customWidth="1"/>
    <col min="4345" max="4345" width="16.375" style="861" bestFit="1" customWidth="1"/>
    <col min="4346" max="4348" width="23.25" style="861" bestFit="1" customWidth="1"/>
    <col min="4349" max="4350" width="20.75" style="861" bestFit="1" customWidth="1"/>
    <col min="4351" max="4351" width="6.625" style="861" bestFit="1" customWidth="1"/>
    <col min="4352" max="4352" width="9" style="861"/>
    <col min="4353" max="4353" width="16.375" style="861" bestFit="1" customWidth="1"/>
    <col min="4354" max="4354" width="14.125" style="861" bestFit="1" customWidth="1"/>
    <col min="4355" max="4357" width="9.75" style="861" bestFit="1" customWidth="1"/>
    <col min="4358" max="4358" width="14.125" style="861" bestFit="1" customWidth="1"/>
    <col min="4359" max="4359" width="15.25" style="861" customWidth="1"/>
    <col min="4360" max="4360" width="14.125" style="861" bestFit="1" customWidth="1"/>
    <col min="4361" max="4361" width="15.25" style="861" bestFit="1" customWidth="1"/>
    <col min="4362" max="4364" width="13.625" style="861" bestFit="1" customWidth="1"/>
    <col min="4365" max="4365" width="12" style="861" bestFit="1" customWidth="1"/>
    <col min="4366" max="4366" width="22.125" style="861" bestFit="1" customWidth="1"/>
    <col min="4367" max="4368" width="30.125" style="861" bestFit="1" customWidth="1"/>
    <col min="4369" max="4370" width="21" style="861" bestFit="1" customWidth="1"/>
    <col min="4371" max="4371" width="18.75" style="861" bestFit="1" customWidth="1"/>
    <col min="4372" max="4372" width="21" style="861" bestFit="1" customWidth="1"/>
    <col min="4373" max="4374" width="9.75" style="861" bestFit="1" customWidth="1"/>
    <col min="4375" max="4375" width="18.875" style="861" bestFit="1" customWidth="1"/>
    <col min="4376" max="4376" width="9.75" style="861" bestFit="1" customWidth="1"/>
    <col min="4377" max="4377" width="18.875" style="861" bestFit="1" customWidth="1"/>
    <col min="4378" max="4379" width="9.75" style="861" bestFit="1" customWidth="1"/>
    <col min="4380" max="4381" width="12.125" style="861" bestFit="1" customWidth="1"/>
    <col min="4382" max="4382" width="7.125" style="861" bestFit="1" customWidth="1"/>
    <col min="4383" max="4383" width="9.75" style="861" bestFit="1" customWidth="1"/>
    <col min="4384" max="4384" width="15.5" style="861" bestFit="1" customWidth="1"/>
    <col min="4385" max="4385" width="19.375" style="861" bestFit="1" customWidth="1"/>
    <col min="4386" max="4386" width="5.75" style="861" bestFit="1" customWidth="1"/>
    <col min="4387" max="4387" width="9.75" style="861" bestFit="1" customWidth="1"/>
    <col min="4388" max="4388" width="11.875" style="861" bestFit="1" customWidth="1"/>
    <col min="4389" max="4389" width="9.125" style="861" bestFit="1" customWidth="1"/>
    <col min="4390" max="4390" width="10.5" style="861" bestFit="1" customWidth="1"/>
    <col min="4391" max="4391" width="16.375" style="861" bestFit="1" customWidth="1"/>
    <col min="4392" max="4392" width="12.125" style="861" bestFit="1" customWidth="1"/>
    <col min="4393" max="4393" width="10.375" style="861" bestFit="1" customWidth="1"/>
    <col min="4394" max="4394" width="11.875" style="861" bestFit="1" customWidth="1"/>
    <col min="4395" max="4403" width="16.375" style="861" bestFit="1" customWidth="1"/>
    <col min="4404" max="4404" width="10.625" style="861" bestFit="1" customWidth="1"/>
    <col min="4405" max="4405" width="11.875" style="861" bestFit="1" customWidth="1"/>
    <col min="4406" max="4406" width="16.375" style="861" bestFit="1" customWidth="1"/>
    <col min="4407" max="4407" width="20.75" style="861" bestFit="1" customWidth="1"/>
    <col min="4408" max="4408" width="16.375" style="861" bestFit="1" customWidth="1"/>
    <col min="4409" max="4409" width="20.75" style="861" bestFit="1" customWidth="1"/>
    <col min="4410" max="4410" width="16.375" style="861" bestFit="1" customWidth="1"/>
    <col min="4411" max="4411" width="20.75" style="861" bestFit="1" customWidth="1"/>
    <col min="4412" max="4412" width="16.375" style="861" bestFit="1" customWidth="1"/>
    <col min="4413" max="4413" width="20.75" style="861" bestFit="1" customWidth="1"/>
    <col min="4414" max="4414" width="16.375" style="861" bestFit="1" customWidth="1"/>
    <col min="4415" max="4415" width="20.75" style="861" bestFit="1" customWidth="1"/>
    <col min="4416" max="4416" width="14.125" style="861" bestFit="1" customWidth="1"/>
    <col min="4417" max="4417" width="18.625" style="861" bestFit="1" customWidth="1"/>
    <col min="4418" max="4418" width="16.375" style="861" bestFit="1" customWidth="1"/>
    <col min="4419" max="4419" width="20.75" style="861" bestFit="1" customWidth="1"/>
    <col min="4420" max="4420" width="16.375" style="861" bestFit="1" customWidth="1"/>
    <col min="4421" max="4421" width="20.75" style="861" bestFit="1" customWidth="1"/>
    <col min="4422" max="4427" width="23" style="861" bestFit="1" customWidth="1"/>
    <col min="4428" max="4429" width="18.625" style="861" bestFit="1" customWidth="1"/>
    <col min="4430" max="4430" width="10.5" style="861" bestFit="1" customWidth="1"/>
    <col min="4431" max="4431" width="11.875" style="861" bestFit="1" customWidth="1"/>
    <col min="4432" max="4432" width="10.5" style="861" bestFit="1" customWidth="1"/>
    <col min="4433" max="4434" width="11.875" style="861" bestFit="1" customWidth="1"/>
    <col min="4435" max="4435" width="16.375" style="861" bestFit="1" customWidth="1"/>
    <col min="4436" max="4436" width="17.875" style="861" bestFit="1" customWidth="1"/>
    <col min="4437" max="4437" width="22.25" style="861" bestFit="1" customWidth="1"/>
    <col min="4438" max="4438" width="7.75" style="861" bestFit="1" customWidth="1"/>
    <col min="4439" max="4441" width="11.875" style="861" bestFit="1" customWidth="1"/>
    <col min="4442" max="4442" width="16.375" style="861" bestFit="1" customWidth="1"/>
    <col min="4443" max="4445" width="11.875" style="861" bestFit="1" customWidth="1"/>
    <col min="4446" max="4446" width="14.125" style="861" bestFit="1" customWidth="1"/>
    <col min="4447" max="4447" width="11.875" style="861" bestFit="1" customWidth="1"/>
    <col min="4448" max="4448" width="16.375" style="861" bestFit="1" customWidth="1"/>
    <col min="4449" max="4449" width="18.625" style="861" bestFit="1" customWidth="1"/>
    <col min="4450" max="4450" width="10.5" style="861" bestFit="1" customWidth="1"/>
    <col min="4451" max="4451" width="14.25" style="861" bestFit="1" customWidth="1"/>
    <col min="4452" max="4453" width="13.375" style="861" bestFit="1" customWidth="1"/>
    <col min="4454" max="4454" width="16.375" style="861" bestFit="1" customWidth="1"/>
    <col min="4455" max="4455" width="16.5" style="861" bestFit="1" customWidth="1"/>
    <col min="4456" max="4457" width="20.125" style="861" bestFit="1" customWidth="1"/>
    <col min="4458" max="4459" width="23" style="861" bestFit="1" customWidth="1"/>
    <col min="4460" max="4460" width="18.625" style="861" bestFit="1" customWidth="1"/>
    <col min="4461" max="4461" width="9.25" style="861" bestFit="1" customWidth="1"/>
    <col min="4462" max="4462" width="7.25" style="861" bestFit="1" customWidth="1"/>
    <col min="4463" max="4463" width="10.375" style="861" bestFit="1" customWidth="1"/>
    <col min="4464" max="4465" width="11.875" style="861" bestFit="1" customWidth="1"/>
    <col min="4466" max="4466" width="14.375" style="861" bestFit="1" customWidth="1"/>
    <col min="4467" max="4467" width="11.875" style="861" bestFit="1" customWidth="1"/>
    <col min="4468" max="4469" width="16.375" style="861" bestFit="1" customWidth="1"/>
    <col min="4470" max="4470" width="11.875" style="861" bestFit="1" customWidth="1"/>
    <col min="4471" max="4472" width="16.375" style="861" bestFit="1" customWidth="1"/>
    <col min="4473" max="4473" width="17.875" style="861" bestFit="1" customWidth="1"/>
    <col min="4474" max="4474" width="16.375" style="861" bestFit="1" customWidth="1"/>
    <col min="4475" max="4475" width="17.875" style="861" bestFit="1" customWidth="1"/>
    <col min="4476" max="4476" width="5.75" style="861" bestFit="1" customWidth="1"/>
    <col min="4477" max="4478" width="9.75" style="861" bestFit="1" customWidth="1"/>
    <col min="4479" max="4479" width="7.75" style="861" bestFit="1" customWidth="1"/>
    <col min="4480" max="4480" width="9.75" style="861" bestFit="1" customWidth="1"/>
    <col min="4481" max="4481" width="59.375" style="861" bestFit="1" customWidth="1"/>
    <col min="4482" max="4482" width="45.5" style="861" bestFit="1" customWidth="1"/>
    <col min="4483" max="4483" width="27.625" style="861" bestFit="1" customWidth="1"/>
    <col min="4484" max="4484" width="11.875" style="861" bestFit="1" customWidth="1"/>
    <col min="4485" max="4488" width="14.125" style="861" bestFit="1" customWidth="1"/>
    <col min="4489" max="4489" width="15.625" style="861" bestFit="1" customWidth="1"/>
    <col min="4490" max="4490" width="14.125" style="861" bestFit="1" customWidth="1"/>
    <col min="4491" max="4492" width="19.625" style="861" bestFit="1" customWidth="1"/>
    <col min="4493" max="4493" width="21.875" style="861" bestFit="1" customWidth="1"/>
    <col min="4494" max="4494" width="19.375" style="861" bestFit="1" customWidth="1"/>
    <col min="4495" max="4495" width="16.375" style="861" bestFit="1" customWidth="1"/>
    <col min="4496" max="4496" width="23" style="861" bestFit="1" customWidth="1"/>
    <col min="4497" max="4498" width="14.125" style="861" bestFit="1" customWidth="1"/>
    <col min="4499" max="4499" width="23.25" style="861" bestFit="1" customWidth="1"/>
    <col min="4500" max="4501" width="14.375" style="861" bestFit="1" customWidth="1"/>
    <col min="4502" max="4502" width="23.125" style="861" bestFit="1" customWidth="1"/>
    <col min="4503" max="4503" width="18.875" style="861" bestFit="1" customWidth="1"/>
    <col min="4504" max="4504" width="14.375" style="861" bestFit="1" customWidth="1"/>
    <col min="4505" max="4505" width="16.5" style="861" bestFit="1" customWidth="1"/>
    <col min="4506" max="4506" width="25.25" style="861" bestFit="1" customWidth="1"/>
    <col min="4507" max="4508" width="18.625" style="861" bestFit="1" customWidth="1"/>
    <col min="4509" max="4509" width="23" style="861" bestFit="1" customWidth="1"/>
    <col min="4510" max="4511" width="26.75" style="861" bestFit="1" customWidth="1"/>
    <col min="4512" max="4512" width="25.25" style="861" bestFit="1" customWidth="1"/>
    <col min="4513" max="4513" width="29.625" style="861" bestFit="1" customWidth="1"/>
    <col min="4514" max="4514" width="25.25" style="861" bestFit="1" customWidth="1"/>
    <col min="4515" max="4515" width="29.625" style="861" bestFit="1" customWidth="1"/>
    <col min="4516" max="4519" width="20.875" style="861" bestFit="1" customWidth="1"/>
    <col min="4520" max="4520" width="13.875" style="861" bestFit="1" customWidth="1"/>
    <col min="4521" max="4521" width="16.5" style="861" bestFit="1" customWidth="1"/>
    <col min="4522" max="4522" width="7.75" style="861" bestFit="1" customWidth="1"/>
    <col min="4523" max="4523" width="20.75" style="861" bestFit="1" customWidth="1"/>
    <col min="4524" max="4526" width="16.375" style="861" bestFit="1" customWidth="1"/>
    <col min="4527" max="4530" width="31" style="861" bestFit="1" customWidth="1"/>
    <col min="4531" max="4532" width="18.625" style="861" bestFit="1" customWidth="1"/>
    <col min="4533" max="4533" width="16.375" style="861" bestFit="1" customWidth="1"/>
    <col min="4534" max="4535" width="18.625" style="861" bestFit="1" customWidth="1"/>
    <col min="4536" max="4536" width="16.375" style="861" bestFit="1" customWidth="1"/>
    <col min="4537" max="4538" width="18.625" style="861" bestFit="1" customWidth="1"/>
    <col min="4539" max="4539" width="20.75" style="861" bestFit="1" customWidth="1"/>
    <col min="4540" max="4541" width="23" style="861" bestFit="1" customWidth="1"/>
    <col min="4542" max="4542" width="25.25" style="861" bestFit="1" customWidth="1"/>
    <col min="4543" max="4543" width="23" style="861" bestFit="1" customWidth="1"/>
    <col min="4544" max="4544" width="20.75" style="861" bestFit="1" customWidth="1"/>
    <col min="4545" max="4546" width="23" style="861" bestFit="1" customWidth="1"/>
    <col min="4547" max="4547" width="25.25" style="861" bestFit="1" customWidth="1"/>
    <col min="4548" max="4548" width="23" style="861" bestFit="1" customWidth="1"/>
    <col min="4549" max="4549" width="18.625" style="861" bestFit="1" customWidth="1"/>
    <col min="4550" max="4552" width="20.75" style="861" bestFit="1" customWidth="1"/>
    <col min="4553" max="4553" width="19.75" style="861" bestFit="1" customWidth="1"/>
    <col min="4554" max="4555" width="22" style="861" bestFit="1" customWidth="1"/>
    <col min="4556" max="4556" width="14.125" style="861" bestFit="1" customWidth="1"/>
    <col min="4557" max="4558" width="20.75" style="861" bestFit="1" customWidth="1"/>
    <col min="4559" max="4560" width="18.625" style="861" bestFit="1" customWidth="1"/>
    <col min="4561" max="4563" width="20.75" style="861" bestFit="1" customWidth="1"/>
    <col min="4564" max="4565" width="23" style="861" bestFit="1" customWidth="1"/>
    <col min="4566" max="4566" width="20.75" style="861" bestFit="1" customWidth="1"/>
    <col min="4567" max="4568" width="23" style="861" bestFit="1" customWidth="1"/>
    <col min="4569" max="4569" width="25.25" style="861" bestFit="1" customWidth="1"/>
    <col min="4570" max="4571" width="23" style="861" bestFit="1" customWidth="1"/>
    <col min="4572" max="4574" width="25.25" style="861" bestFit="1" customWidth="1"/>
    <col min="4575" max="4576" width="27.5" style="861" bestFit="1" customWidth="1"/>
    <col min="4577" max="4577" width="25.25" style="861" bestFit="1" customWidth="1"/>
    <col min="4578" max="4579" width="27.5" style="861" bestFit="1" customWidth="1"/>
    <col min="4580" max="4580" width="29.625" style="861" bestFit="1" customWidth="1"/>
    <col min="4581" max="4581" width="27.5" style="861" bestFit="1" customWidth="1"/>
    <col min="4582" max="4582" width="24.5" style="861" bestFit="1" customWidth="1"/>
    <col min="4583" max="4583" width="29" style="861" bestFit="1" customWidth="1"/>
    <col min="4584" max="4585" width="20.75" style="861" bestFit="1" customWidth="1"/>
    <col min="4586" max="4586" width="27.5" style="861" bestFit="1" customWidth="1"/>
    <col min="4587" max="4588" width="23" style="861" bestFit="1" customWidth="1"/>
    <col min="4589" max="4589" width="29.625" style="861" bestFit="1" customWidth="1"/>
    <col min="4590" max="4590" width="9.125" style="861" bestFit="1" customWidth="1"/>
    <col min="4591" max="4593" width="18.125" style="861" bestFit="1" customWidth="1"/>
    <col min="4594" max="4594" width="20.375" style="861" bestFit="1" customWidth="1"/>
    <col min="4595" max="4595" width="25.25" style="861" bestFit="1" customWidth="1"/>
    <col min="4596" max="4596" width="27.5" style="861" bestFit="1" customWidth="1"/>
    <col min="4597" max="4598" width="9.125" style="861" bestFit="1" customWidth="1"/>
    <col min="4599" max="4599" width="11.25" style="861" bestFit="1" customWidth="1"/>
    <col min="4600" max="4600" width="15" style="861" bestFit="1" customWidth="1"/>
    <col min="4601" max="4601" width="16.375" style="861" bestFit="1" customWidth="1"/>
    <col min="4602" max="4604" width="23.25" style="861" bestFit="1" customWidth="1"/>
    <col min="4605" max="4606" width="20.75" style="861" bestFit="1" customWidth="1"/>
    <col min="4607" max="4607" width="6.625" style="861" bestFit="1" customWidth="1"/>
    <col min="4608" max="4608" width="9" style="861"/>
    <col min="4609" max="4609" width="16.375" style="861" bestFit="1" customWidth="1"/>
    <col min="4610" max="4610" width="14.125" style="861" bestFit="1" customWidth="1"/>
    <col min="4611" max="4613" width="9.75" style="861" bestFit="1" customWidth="1"/>
    <col min="4614" max="4614" width="14.125" style="861" bestFit="1" customWidth="1"/>
    <col min="4615" max="4615" width="15.25" style="861" customWidth="1"/>
    <col min="4616" max="4616" width="14.125" style="861" bestFit="1" customWidth="1"/>
    <col min="4617" max="4617" width="15.25" style="861" bestFit="1" customWidth="1"/>
    <col min="4618" max="4620" width="13.625" style="861" bestFit="1" customWidth="1"/>
    <col min="4621" max="4621" width="12" style="861" bestFit="1" customWidth="1"/>
    <col min="4622" max="4622" width="22.125" style="861" bestFit="1" customWidth="1"/>
    <col min="4623" max="4624" width="30.125" style="861" bestFit="1" customWidth="1"/>
    <col min="4625" max="4626" width="21" style="861" bestFit="1" customWidth="1"/>
    <col min="4627" max="4627" width="18.75" style="861" bestFit="1" customWidth="1"/>
    <col min="4628" max="4628" width="21" style="861" bestFit="1" customWidth="1"/>
    <col min="4629" max="4630" width="9.75" style="861" bestFit="1" customWidth="1"/>
    <col min="4631" max="4631" width="18.875" style="861" bestFit="1" customWidth="1"/>
    <col min="4632" max="4632" width="9.75" style="861" bestFit="1" customWidth="1"/>
    <col min="4633" max="4633" width="18.875" style="861" bestFit="1" customWidth="1"/>
    <col min="4634" max="4635" width="9.75" style="861" bestFit="1" customWidth="1"/>
    <col min="4636" max="4637" width="12.125" style="861" bestFit="1" customWidth="1"/>
    <col min="4638" max="4638" width="7.125" style="861" bestFit="1" customWidth="1"/>
    <col min="4639" max="4639" width="9.75" style="861" bestFit="1" customWidth="1"/>
    <col min="4640" max="4640" width="15.5" style="861" bestFit="1" customWidth="1"/>
    <col min="4641" max="4641" width="19.375" style="861" bestFit="1" customWidth="1"/>
    <col min="4642" max="4642" width="5.75" style="861" bestFit="1" customWidth="1"/>
    <col min="4643" max="4643" width="9.75" style="861" bestFit="1" customWidth="1"/>
    <col min="4644" max="4644" width="11.875" style="861" bestFit="1" customWidth="1"/>
    <col min="4645" max="4645" width="9.125" style="861" bestFit="1" customWidth="1"/>
    <col min="4646" max="4646" width="10.5" style="861" bestFit="1" customWidth="1"/>
    <col min="4647" max="4647" width="16.375" style="861" bestFit="1" customWidth="1"/>
    <col min="4648" max="4648" width="12.125" style="861" bestFit="1" customWidth="1"/>
    <col min="4649" max="4649" width="10.375" style="861" bestFit="1" customWidth="1"/>
    <col min="4650" max="4650" width="11.875" style="861" bestFit="1" customWidth="1"/>
    <col min="4651" max="4659" width="16.375" style="861" bestFit="1" customWidth="1"/>
    <col min="4660" max="4660" width="10.625" style="861" bestFit="1" customWidth="1"/>
    <col min="4661" max="4661" width="11.875" style="861" bestFit="1" customWidth="1"/>
    <col min="4662" max="4662" width="16.375" style="861" bestFit="1" customWidth="1"/>
    <col min="4663" max="4663" width="20.75" style="861" bestFit="1" customWidth="1"/>
    <col min="4664" max="4664" width="16.375" style="861" bestFit="1" customWidth="1"/>
    <col min="4665" max="4665" width="20.75" style="861" bestFit="1" customWidth="1"/>
    <col min="4666" max="4666" width="16.375" style="861" bestFit="1" customWidth="1"/>
    <col min="4667" max="4667" width="20.75" style="861" bestFit="1" customWidth="1"/>
    <col min="4668" max="4668" width="16.375" style="861" bestFit="1" customWidth="1"/>
    <col min="4669" max="4669" width="20.75" style="861" bestFit="1" customWidth="1"/>
    <col min="4670" max="4670" width="16.375" style="861" bestFit="1" customWidth="1"/>
    <col min="4671" max="4671" width="20.75" style="861" bestFit="1" customWidth="1"/>
    <col min="4672" max="4672" width="14.125" style="861" bestFit="1" customWidth="1"/>
    <col min="4673" max="4673" width="18.625" style="861" bestFit="1" customWidth="1"/>
    <col min="4674" max="4674" width="16.375" style="861" bestFit="1" customWidth="1"/>
    <col min="4675" max="4675" width="20.75" style="861" bestFit="1" customWidth="1"/>
    <col min="4676" max="4676" width="16.375" style="861" bestFit="1" customWidth="1"/>
    <col min="4677" max="4677" width="20.75" style="861" bestFit="1" customWidth="1"/>
    <col min="4678" max="4683" width="23" style="861" bestFit="1" customWidth="1"/>
    <col min="4684" max="4685" width="18.625" style="861" bestFit="1" customWidth="1"/>
    <col min="4686" max="4686" width="10.5" style="861" bestFit="1" customWidth="1"/>
    <col min="4687" max="4687" width="11.875" style="861" bestFit="1" customWidth="1"/>
    <col min="4688" max="4688" width="10.5" style="861" bestFit="1" customWidth="1"/>
    <col min="4689" max="4690" width="11.875" style="861" bestFit="1" customWidth="1"/>
    <col min="4691" max="4691" width="16.375" style="861" bestFit="1" customWidth="1"/>
    <col min="4692" max="4692" width="17.875" style="861" bestFit="1" customWidth="1"/>
    <col min="4693" max="4693" width="22.25" style="861" bestFit="1" customWidth="1"/>
    <col min="4694" max="4694" width="7.75" style="861" bestFit="1" customWidth="1"/>
    <col min="4695" max="4697" width="11.875" style="861" bestFit="1" customWidth="1"/>
    <col min="4698" max="4698" width="16.375" style="861" bestFit="1" customWidth="1"/>
    <col min="4699" max="4701" width="11.875" style="861" bestFit="1" customWidth="1"/>
    <col min="4702" max="4702" width="14.125" style="861" bestFit="1" customWidth="1"/>
    <col min="4703" max="4703" width="11.875" style="861" bestFit="1" customWidth="1"/>
    <col min="4704" max="4704" width="16.375" style="861" bestFit="1" customWidth="1"/>
    <col min="4705" max="4705" width="18.625" style="861" bestFit="1" customWidth="1"/>
    <col min="4706" max="4706" width="10.5" style="861" bestFit="1" customWidth="1"/>
    <col min="4707" max="4707" width="14.25" style="861" bestFit="1" customWidth="1"/>
    <col min="4708" max="4709" width="13.375" style="861" bestFit="1" customWidth="1"/>
    <col min="4710" max="4710" width="16.375" style="861" bestFit="1" customWidth="1"/>
    <col min="4711" max="4711" width="16.5" style="861" bestFit="1" customWidth="1"/>
    <col min="4712" max="4713" width="20.125" style="861" bestFit="1" customWidth="1"/>
    <col min="4714" max="4715" width="23" style="861" bestFit="1" customWidth="1"/>
    <col min="4716" max="4716" width="18.625" style="861" bestFit="1" customWidth="1"/>
    <col min="4717" max="4717" width="9.25" style="861" bestFit="1" customWidth="1"/>
    <col min="4718" max="4718" width="7.25" style="861" bestFit="1" customWidth="1"/>
    <col min="4719" max="4719" width="10.375" style="861" bestFit="1" customWidth="1"/>
    <col min="4720" max="4721" width="11.875" style="861" bestFit="1" customWidth="1"/>
    <col min="4722" max="4722" width="14.375" style="861" bestFit="1" customWidth="1"/>
    <col min="4723" max="4723" width="11.875" style="861" bestFit="1" customWidth="1"/>
    <col min="4724" max="4725" width="16.375" style="861" bestFit="1" customWidth="1"/>
    <col min="4726" max="4726" width="11.875" style="861" bestFit="1" customWidth="1"/>
    <col min="4727" max="4728" width="16.375" style="861" bestFit="1" customWidth="1"/>
    <col min="4729" max="4729" width="17.875" style="861" bestFit="1" customWidth="1"/>
    <col min="4730" max="4730" width="16.375" style="861" bestFit="1" customWidth="1"/>
    <col min="4731" max="4731" width="17.875" style="861" bestFit="1" customWidth="1"/>
    <col min="4732" max="4732" width="5.75" style="861" bestFit="1" customWidth="1"/>
    <col min="4733" max="4734" width="9.75" style="861" bestFit="1" customWidth="1"/>
    <col min="4735" max="4735" width="7.75" style="861" bestFit="1" customWidth="1"/>
    <col min="4736" max="4736" width="9.75" style="861" bestFit="1" customWidth="1"/>
    <col min="4737" max="4737" width="59.375" style="861" bestFit="1" customWidth="1"/>
    <col min="4738" max="4738" width="45.5" style="861" bestFit="1" customWidth="1"/>
    <col min="4739" max="4739" width="27.625" style="861" bestFit="1" customWidth="1"/>
    <col min="4740" max="4740" width="11.875" style="861" bestFit="1" customWidth="1"/>
    <col min="4741" max="4744" width="14.125" style="861" bestFit="1" customWidth="1"/>
    <col min="4745" max="4745" width="15.625" style="861" bestFit="1" customWidth="1"/>
    <col min="4746" max="4746" width="14.125" style="861" bestFit="1" customWidth="1"/>
    <col min="4747" max="4748" width="19.625" style="861" bestFit="1" customWidth="1"/>
    <col min="4749" max="4749" width="21.875" style="861" bestFit="1" customWidth="1"/>
    <col min="4750" max="4750" width="19.375" style="861" bestFit="1" customWidth="1"/>
    <col min="4751" max="4751" width="16.375" style="861" bestFit="1" customWidth="1"/>
    <col min="4752" max="4752" width="23" style="861" bestFit="1" customWidth="1"/>
    <col min="4753" max="4754" width="14.125" style="861" bestFit="1" customWidth="1"/>
    <col min="4755" max="4755" width="23.25" style="861" bestFit="1" customWidth="1"/>
    <col min="4756" max="4757" width="14.375" style="861" bestFit="1" customWidth="1"/>
    <col min="4758" max="4758" width="23.125" style="861" bestFit="1" customWidth="1"/>
    <col min="4759" max="4759" width="18.875" style="861" bestFit="1" customWidth="1"/>
    <col min="4760" max="4760" width="14.375" style="861" bestFit="1" customWidth="1"/>
    <col min="4761" max="4761" width="16.5" style="861" bestFit="1" customWidth="1"/>
    <col min="4762" max="4762" width="25.25" style="861" bestFit="1" customWidth="1"/>
    <col min="4763" max="4764" width="18.625" style="861" bestFit="1" customWidth="1"/>
    <col min="4765" max="4765" width="23" style="861" bestFit="1" customWidth="1"/>
    <col min="4766" max="4767" width="26.75" style="861" bestFit="1" customWidth="1"/>
    <col min="4768" max="4768" width="25.25" style="861" bestFit="1" customWidth="1"/>
    <col min="4769" max="4769" width="29.625" style="861" bestFit="1" customWidth="1"/>
    <col min="4770" max="4770" width="25.25" style="861" bestFit="1" customWidth="1"/>
    <col min="4771" max="4771" width="29.625" style="861" bestFit="1" customWidth="1"/>
    <col min="4772" max="4775" width="20.875" style="861" bestFit="1" customWidth="1"/>
    <col min="4776" max="4776" width="13.875" style="861" bestFit="1" customWidth="1"/>
    <col min="4777" max="4777" width="16.5" style="861" bestFit="1" customWidth="1"/>
    <col min="4778" max="4778" width="7.75" style="861" bestFit="1" customWidth="1"/>
    <col min="4779" max="4779" width="20.75" style="861" bestFit="1" customWidth="1"/>
    <col min="4780" max="4782" width="16.375" style="861" bestFit="1" customWidth="1"/>
    <col min="4783" max="4786" width="31" style="861" bestFit="1" customWidth="1"/>
    <col min="4787" max="4788" width="18.625" style="861" bestFit="1" customWidth="1"/>
    <col min="4789" max="4789" width="16.375" style="861" bestFit="1" customWidth="1"/>
    <col min="4790" max="4791" width="18.625" style="861" bestFit="1" customWidth="1"/>
    <col min="4792" max="4792" width="16.375" style="861" bestFit="1" customWidth="1"/>
    <col min="4793" max="4794" width="18.625" style="861" bestFit="1" customWidth="1"/>
    <col min="4795" max="4795" width="20.75" style="861" bestFit="1" customWidth="1"/>
    <col min="4796" max="4797" width="23" style="861" bestFit="1" customWidth="1"/>
    <col min="4798" max="4798" width="25.25" style="861" bestFit="1" customWidth="1"/>
    <col min="4799" max="4799" width="23" style="861" bestFit="1" customWidth="1"/>
    <col min="4800" max="4800" width="20.75" style="861" bestFit="1" customWidth="1"/>
    <col min="4801" max="4802" width="23" style="861" bestFit="1" customWidth="1"/>
    <col min="4803" max="4803" width="25.25" style="861" bestFit="1" customWidth="1"/>
    <col min="4804" max="4804" width="23" style="861" bestFit="1" customWidth="1"/>
    <col min="4805" max="4805" width="18.625" style="861" bestFit="1" customWidth="1"/>
    <col min="4806" max="4808" width="20.75" style="861" bestFit="1" customWidth="1"/>
    <col min="4809" max="4809" width="19.75" style="861" bestFit="1" customWidth="1"/>
    <col min="4810" max="4811" width="22" style="861" bestFit="1" customWidth="1"/>
    <col min="4812" max="4812" width="14.125" style="861" bestFit="1" customWidth="1"/>
    <col min="4813" max="4814" width="20.75" style="861" bestFit="1" customWidth="1"/>
    <col min="4815" max="4816" width="18.625" style="861" bestFit="1" customWidth="1"/>
    <col min="4817" max="4819" width="20.75" style="861" bestFit="1" customWidth="1"/>
    <col min="4820" max="4821" width="23" style="861" bestFit="1" customWidth="1"/>
    <col min="4822" max="4822" width="20.75" style="861" bestFit="1" customWidth="1"/>
    <col min="4823" max="4824" width="23" style="861" bestFit="1" customWidth="1"/>
    <col min="4825" max="4825" width="25.25" style="861" bestFit="1" customWidth="1"/>
    <col min="4826" max="4827" width="23" style="861" bestFit="1" customWidth="1"/>
    <col min="4828" max="4830" width="25.25" style="861" bestFit="1" customWidth="1"/>
    <col min="4831" max="4832" width="27.5" style="861" bestFit="1" customWidth="1"/>
    <col min="4833" max="4833" width="25.25" style="861" bestFit="1" customWidth="1"/>
    <col min="4834" max="4835" width="27.5" style="861" bestFit="1" customWidth="1"/>
    <col min="4836" max="4836" width="29.625" style="861" bestFit="1" customWidth="1"/>
    <col min="4837" max="4837" width="27.5" style="861" bestFit="1" customWidth="1"/>
    <col min="4838" max="4838" width="24.5" style="861" bestFit="1" customWidth="1"/>
    <col min="4839" max="4839" width="29" style="861" bestFit="1" customWidth="1"/>
    <col min="4840" max="4841" width="20.75" style="861" bestFit="1" customWidth="1"/>
    <col min="4842" max="4842" width="27.5" style="861" bestFit="1" customWidth="1"/>
    <col min="4843" max="4844" width="23" style="861" bestFit="1" customWidth="1"/>
    <col min="4845" max="4845" width="29.625" style="861" bestFit="1" customWidth="1"/>
    <col min="4846" max="4846" width="9.125" style="861" bestFit="1" customWidth="1"/>
    <col min="4847" max="4849" width="18.125" style="861" bestFit="1" customWidth="1"/>
    <col min="4850" max="4850" width="20.375" style="861" bestFit="1" customWidth="1"/>
    <col min="4851" max="4851" width="25.25" style="861" bestFit="1" customWidth="1"/>
    <col min="4852" max="4852" width="27.5" style="861" bestFit="1" customWidth="1"/>
    <col min="4853" max="4854" width="9.125" style="861" bestFit="1" customWidth="1"/>
    <col min="4855" max="4855" width="11.25" style="861" bestFit="1" customWidth="1"/>
    <col min="4856" max="4856" width="15" style="861" bestFit="1" customWidth="1"/>
    <col min="4857" max="4857" width="16.375" style="861" bestFit="1" customWidth="1"/>
    <col min="4858" max="4860" width="23.25" style="861" bestFit="1" customWidth="1"/>
    <col min="4861" max="4862" width="20.75" style="861" bestFit="1" customWidth="1"/>
    <col min="4863" max="4863" width="6.625" style="861" bestFit="1" customWidth="1"/>
    <col min="4864" max="4864" width="9" style="861"/>
    <col min="4865" max="4865" width="16.375" style="861" bestFit="1" customWidth="1"/>
    <col min="4866" max="4866" width="14.125" style="861" bestFit="1" customWidth="1"/>
    <col min="4867" max="4869" width="9.75" style="861" bestFit="1" customWidth="1"/>
    <col min="4870" max="4870" width="14.125" style="861" bestFit="1" customWidth="1"/>
    <col min="4871" max="4871" width="15.25" style="861" customWidth="1"/>
    <col min="4872" max="4872" width="14.125" style="861" bestFit="1" customWidth="1"/>
    <col min="4873" max="4873" width="15.25" style="861" bestFit="1" customWidth="1"/>
    <col min="4874" max="4876" width="13.625" style="861" bestFit="1" customWidth="1"/>
    <col min="4877" max="4877" width="12" style="861" bestFit="1" customWidth="1"/>
    <col min="4878" max="4878" width="22.125" style="861" bestFit="1" customWidth="1"/>
    <col min="4879" max="4880" width="30.125" style="861" bestFit="1" customWidth="1"/>
    <col min="4881" max="4882" width="21" style="861" bestFit="1" customWidth="1"/>
    <col min="4883" max="4883" width="18.75" style="861" bestFit="1" customWidth="1"/>
    <col min="4884" max="4884" width="21" style="861" bestFit="1" customWidth="1"/>
    <col min="4885" max="4886" width="9.75" style="861" bestFit="1" customWidth="1"/>
    <col min="4887" max="4887" width="18.875" style="861" bestFit="1" customWidth="1"/>
    <col min="4888" max="4888" width="9.75" style="861" bestFit="1" customWidth="1"/>
    <col min="4889" max="4889" width="18.875" style="861" bestFit="1" customWidth="1"/>
    <col min="4890" max="4891" width="9.75" style="861" bestFit="1" customWidth="1"/>
    <col min="4892" max="4893" width="12.125" style="861" bestFit="1" customWidth="1"/>
    <col min="4894" max="4894" width="7.125" style="861" bestFit="1" customWidth="1"/>
    <col min="4895" max="4895" width="9.75" style="861" bestFit="1" customWidth="1"/>
    <col min="4896" max="4896" width="15.5" style="861" bestFit="1" customWidth="1"/>
    <col min="4897" max="4897" width="19.375" style="861" bestFit="1" customWidth="1"/>
    <col min="4898" max="4898" width="5.75" style="861" bestFit="1" customWidth="1"/>
    <col min="4899" max="4899" width="9.75" style="861" bestFit="1" customWidth="1"/>
    <col min="4900" max="4900" width="11.875" style="861" bestFit="1" customWidth="1"/>
    <col min="4901" max="4901" width="9.125" style="861" bestFit="1" customWidth="1"/>
    <col min="4902" max="4902" width="10.5" style="861" bestFit="1" customWidth="1"/>
    <col min="4903" max="4903" width="16.375" style="861" bestFit="1" customWidth="1"/>
    <col min="4904" max="4904" width="12.125" style="861" bestFit="1" customWidth="1"/>
    <col min="4905" max="4905" width="10.375" style="861" bestFit="1" customWidth="1"/>
    <col min="4906" max="4906" width="11.875" style="861" bestFit="1" customWidth="1"/>
    <col min="4907" max="4915" width="16.375" style="861" bestFit="1" customWidth="1"/>
    <col min="4916" max="4916" width="10.625" style="861" bestFit="1" customWidth="1"/>
    <col min="4917" max="4917" width="11.875" style="861" bestFit="1" customWidth="1"/>
    <col min="4918" max="4918" width="16.375" style="861" bestFit="1" customWidth="1"/>
    <col min="4919" max="4919" width="20.75" style="861" bestFit="1" customWidth="1"/>
    <col min="4920" max="4920" width="16.375" style="861" bestFit="1" customWidth="1"/>
    <col min="4921" max="4921" width="20.75" style="861" bestFit="1" customWidth="1"/>
    <col min="4922" max="4922" width="16.375" style="861" bestFit="1" customWidth="1"/>
    <col min="4923" max="4923" width="20.75" style="861" bestFit="1" customWidth="1"/>
    <col min="4924" max="4924" width="16.375" style="861" bestFit="1" customWidth="1"/>
    <col min="4925" max="4925" width="20.75" style="861" bestFit="1" customWidth="1"/>
    <col min="4926" max="4926" width="16.375" style="861" bestFit="1" customWidth="1"/>
    <col min="4927" max="4927" width="20.75" style="861" bestFit="1" customWidth="1"/>
    <col min="4928" max="4928" width="14.125" style="861" bestFit="1" customWidth="1"/>
    <col min="4929" max="4929" width="18.625" style="861" bestFit="1" customWidth="1"/>
    <col min="4930" max="4930" width="16.375" style="861" bestFit="1" customWidth="1"/>
    <col min="4931" max="4931" width="20.75" style="861" bestFit="1" customWidth="1"/>
    <col min="4932" max="4932" width="16.375" style="861" bestFit="1" customWidth="1"/>
    <col min="4933" max="4933" width="20.75" style="861" bestFit="1" customWidth="1"/>
    <col min="4934" max="4939" width="23" style="861" bestFit="1" customWidth="1"/>
    <col min="4940" max="4941" width="18.625" style="861" bestFit="1" customWidth="1"/>
    <col min="4942" max="4942" width="10.5" style="861" bestFit="1" customWidth="1"/>
    <col min="4943" max="4943" width="11.875" style="861" bestFit="1" customWidth="1"/>
    <col min="4944" max="4944" width="10.5" style="861" bestFit="1" customWidth="1"/>
    <col min="4945" max="4946" width="11.875" style="861" bestFit="1" customWidth="1"/>
    <col min="4947" max="4947" width="16.375" style="861" bestFit="1" customWidth="1"/>
    <col min="4948" max="4948" width="17.875" style="861" bestFit="1" customWidth="1"/>
    <col min="4949" max="4949" width="22.25" style="861" bestFit="1" customWidth="1"/>
    <col min="4950" max="4950" width="7.75" style="861" bestFit="1" customWidth="1"/>
    <col min="4951" max="4953" width="11.875" style="861" bestFit="1" customWidth="1"/>
    <col min="4954" max="4954" width="16.375" style="861" bestFit="1" customWidth="1"/>
    <col min="4955" max="4957" width="11.875" style="861" bestFit="1" customWidth="1"/>
    <col min="4958" max="4958" width="14.125" style="861" bestFit="1" customWidth="1"/>
    <col min="4959" max="4959" width="11.875" style="861" bestFit="1" customWidth="1"/>
    <col min="4960" max="4960" width="16.375" style="861" bestFit="1" customWidth="1"/>
    <col min="4961" max="4961" width="18.625" style="861" bestFit="1" customWidth="1"/>
    <col min="4962" max="4962" width="10.5" style="861" bestFit="1" customWidth="1"/>
    <col min="4963" max="4963" width="14.25" style="861" bestFit="1" customWidth="1"/>
    <col min="4964" max="4965" width="13.375" style="861" bestFit="1" customWidth="1"/>
    <col min="4966" max="4966" width="16.375" style="861" bestFit="1" customWidth="1"/>
    <col min="4967" max="4967" width="16.5" style="861" bestFit="1" customWidth="1"/>
    <col min="4968" max="4969" width="20.125" style="861" bestFit="1" customWidth="1"/>
    <col min="4970" max="4971" width="23" style="861" bestFit="1" customWidth="1"/>
    <col min="4972" max="4972" width="18.625" style="861" bestFit="1" customWidth="1"/>
    <col min="4973" max="4973" width="9.25" style="861" bestFit="1" customWidth="1"/>
    <col min="4974" max="4974" width="7.25" style="861" bestFit="1" customWidth="1"/>
    <col min="4975" max="4975" width="10.375" style="861" bestFit="1" customWidth="1"/>
    <col min="4976" max="4977" width="11.875" style="861" bestFit="1" customWidth="1"/>
    <col min="4978" max="4978" width="14.375" style="861" bestFit="1" customWidth="1"/>
    <col min="4979" max="4979" width="11.875" style="861" bestFit="1" customWidth="1"/>
    <col min="4980" max="4981" width="16.375" style="861" bestFit="1" customWidth="1"/>
    <col min="4982" max="4982" width="11.875" style="861" bestFit="1" customWidth="1"/>
    <col min="4983" max="4984" width="16.375" style="861" bestFit="1" customWidth="1"/>
    <col min="4985" max="4985" width="17.875" style="861" bestFit="1" customWidth="1"/>
    <col min="4986" max="4986" width="16.375" style="861" bestFit="1" customWidth="1"/>
    <col min="4987" max="4987" width="17.875" style="861" bestFit="1" customWidth="1"/>
    <col min="4988" max="4988" width="5.75" style="861" bestFit="1" customWidth="1"/>
    <col min="4989" max="4990" width="9.75" style="861" bestFit="1" customWidth="1"/>
    <col min="4991" max="4991" width="7.75" style="861" bestFit="1" customWidth="1"/>
    <col min="4992" max="4992" width="9.75" style="861" bestFit="1" customWidth="1"/>
    <col min="4993" max="4993" width="59.375" style="861" bestFit="1" customWidth="1"/>
    <col min="4994" max="4994" width="45.5" style="861" bestFit="1" customWidth="1"/>
    <col min="4995" max="4995" width="27.625" style="861" bestFit="1" customWidth="1"/>
    <col min="4996" max="4996" width="11.875" style="861" bestFit="1" customWidth="1"/>
    <col min="4997" max="5000" width="14.125" style="861" bestFit="1" customWidth="1"/>
    <col min="5001" max="5001" width="15.625" style="861" bestFit="1" customWidth="1"/>
    <col min="5002" max="5002" width="14.125" style="861" bestFit="1" customWidth="1"/>
    <col min="5003" max="5004" width="19.625" style="861" bestFit="1" customWidth="1"/>
    <col min="5005" max="5005" width="21.875" style="861" bestFit="1" customWidth="1"/>
    <col min="5006" max="5006" width="19.375" style="861" bestFit="1" customWidth="1"/>
    <col min="5007" max="5007" width="16.375" style="861" bestFit="1" customWidth="1"/>
    <col min="5008" max="5008" width="23" style="861" bestFit="1" customWidth="1"/>
    <col min="5009" max="5010" width="14.125" style="861" bestFit="1" customWidth="1"/>
    <col min="5011" max="5011" width="23.25" style="861" bestFit="1" customWidth="1"/>
    <col min="5012" max="5013" width="14.375" style="861" bestFit="1" customWidth="1"/>
    <col min="5014" max="5014" width="23.125" style="861" bestFit="1" customWidth="1"/>
    <col min="5015" max="5015" width="18.875" style="861" bestFit="1" customWidth="1"/>
    <col min="5016" max="5016" width="14.375" style="861" bestFit="1" customWidth="1"/>
    <col min="5017" max="5017" width="16.5" style="861" bestFit="1" customWidth="1"/>
    <col min="5018" max="5018" width="25.25" style="861" bestFit="1" customWidth="1"/>
    <col min="5019" max="5020" width="18.625" style="861" bestFit="1" customWidth="1"/>
    <col min="5021" max="5021" width="23" style="861" bestFit="1" customWidth="1"/>
    <col min="5022" max="5023" width="26.75" style="861" bestFit="1" customWidth="1"/>
    <col min="5024" max="5024" width="25.25" style="861" bestFit="1" customWidth="1"/>
    <col min="5025" max="5025" width="29.625" style="861" bestFit="1" customWidth="1"/>
    <col min="5026" max="5026" width="25.25" style="861" bestFit="1" customWidth="1"/>
    <col min="5027" max="5027" width="29.625" style="861" bestFit="1" customWidth="1"/>
    <col min="5028" max="5031" width="20.875" style="861" bestFit="1" customWidth="1"/>
    <col min="5032" max="5032" width="13.875" style="861" bestFit="1" customWidth="1"/>
    <col min="5033" max="5033" width="16.5" style="861" bestFit="1" customWidth="1"/>
    <col min="5034" max="5034" width="7.75" style="861" bestFit="1" customWidth="1"/>
    <col min="5035" max="5035" width="20.75" style="861" bestFit="1" customWidth="1"/>
    <col min="5036" max="5038" width="16.375" style="861" bestFit="1" customWidth="1"/>
    <col min="5039" max="5042" width="31" style="861" bestFit="1" customWidth="1"/>
    <col min="5043" max="5044" width="18.625" style="861" bestFit="1" customWidth="1"/>
    <col min="5045" max="5045" width="16.375" style="861" bestFit="1" customWidth="1"/>
    <col min="5046" max="5047" width="18.625" style="861" bestFit="1" customWidth="1"/>
    <col min="5048" max="5048" width="16.375" style="861" bestFit="1" customWidth="1"/>
    <col min="5049" max="5050" width="18.625" style="861" bestFit="1" customWidth="1"/>
    <col min="5051" max="5051" width="20.75" style="861" bestFit="1" customWidth="1"/>
    <col min="5052" max="5053" width="23" style="861" bestFit="1" customWidth="1"/>
    <col min="5054" max="5054" width="25.25" style="861" bestFit="1" customWidth="1"/>
    <col min="5055" max="5055" width="23" style="861" bestFit="1" customWidth="1"/>
    <col min="5056" max="5056" width="20.75" style="861" bestFit="1" customWidth="1"/>
    <col min="5057" max="5058" width="23" style="861" bestFit="1" customWidth="1"/>
    <col min="5059" max="5059" width="25.25" style="861" bestFit="1" customWidth="1"/>
    <col min="5060" max="5060" width="23" style="861" bestFit="1" customWidth="1"/>
    <col min="5061" max="5061" width="18.625" style="861" bestFit="1" customWidth="1"/>
    <col min="5062" max="5064" width="20.75" style="861" bestFit="1" customWidth="1"/>
    <col min="5065" max="5065" width="19.75" style="861" bestFit="1" customWidth="1"/>
    <col min="5066" max="5067" width="22" style="861" bestFit="1" customWidth="1"/>
    <col min="5068" max="5068" width="14.125" style="861" bestFit="1" customWidth="1"/>
    <col min="5069" max="5070" width="20.75" style="861" bestFit="1" customWidth="1"/>
    <col min="5071" max="5072" width="18.625" style="861" bestFit="1" customWidth="1"/>
    <col min="5073" max="5075" width="20.75" style="861" bestFit="1" customWidth="1"/>
    <col min="5076" max="5077" width="23" style="861" bestFit="1" customWidth="1"/>
    <col min="5078" max="5078" width="20.75" style="861" bestFit="1" customWidth="1"/>
    <col min="5079" max="5080" width="23" style="861" bestFit="1" customWidth="1"/>
    <col min="5081" max="5081" width="25.25" style="861" bestFit="1" customWidth="1"/>
    <col min="5082" max="5083" width="23" style="861" bestFit="1" customWidth="1"/>
    <col min="5084" max="5086" width="25.25" style="861" bestFit="1" customWidth="1"/>
    <col min="5087" max="5088" width="27.5" style="861" bestFit="1" customWidth="1"/>
    <col min="5089" max="5089" width="25.25" style="861" bestFit="1" customWidth="1"/>
    <col min="5090" max="5091" width="27.5" style="861" bestFit="1" customWidth="1"/>
    <col min="5092" max="5092" width="29.625" style="861" bestFit="1" customWidth="1"/>
    <col min="5093" max="5093" width="27.5" style="861" bestFit="1" customWidth="1"/>
    <col min="5094" max="5094" width="24.5" style="861" bestFit="1" customWidth="1"/>
    <col min="5095" max="5095" width="29" style="861" bestFit="1" customWidth="1"/>
    <col min="5096" max="5097" width="20.75" style="861" bestFit="1" customWidth="1"/>
    <col min="5098" max="5098" width="27.5" style="861" bestFit="1" customWidth="1"/>
    <col min="5099" max="5100" width="23" style="861" bestFit="1" customWidth="1"/>
    <col min="5101" max="5101" width="29.625" style="861" bestFit="1" customWidth="1"/>
    <col min="5102" max="5102" width="9.125" style="861" bestFit="1" customWidth="1"/>
    <col min="5103" max="5105" width="18.125" style="861" bestFit="1" customWidth="1"/>
    <col min="5106" max="5106" width="20.375" style="861" bestFit="1" customWidth="1"/>
    <col min="5107" max="5107" width="25.25" style="861" bestFit="1" customWidth="1"/>
    <col min="5108" max="5108" width="27.5" style="861" bestFit="1" customWidth="1"/>
    <col min="5109" max="5110" width="9.125" style="861" bestFit="1" customWidth="1"/>
    <col min="5111" max="5111" width="11.25" style="861" bestFit="1" customWidth="1"/>
    <col min="5112" max="5112" width="15" style="861" bestFit="1" customWidth="1"/>
    <col min="5113" max="5113" width="16.375" style="861" bestFit="1" customWidth="1"/>
    <col min="5114" max="5116" width="23.25" style="861" bestFit="1" customWidth="1"/>
    <col min="5117" max="5118" width="20.75" style="861" bestFit="1" customWidth="1"/>
    <col min="5119" max="5119" width="6.625" style="861" bestFit="1" customWidth="1"/>
    <col min="5120" max="5120" width="9" style="861"/>
    <col min="5121" max="5121" width="16.375" style="861" bestFit="1" customWidth="1"/>
    <col min="5122" max="5122" width="14.125" style="861" bestFit="1" customWidth="1"/>
    <col min="5123" max="5125" width="9.75" style="861" bestFit="1" customWidth="1"/>
    <col min="5126" max="5126" width="14.125" style="861" bestFit="1" customWidth="1"/>
    <col min="5127" max="5127" width="15.25" style="861" customWidth="1"/>
    <col min="5128" max="5128" width="14.125" style="861" bestFit="1" customWidth="1"/>
    <col min="5129" max="5129" width="15.25" style="861" bestFit="1" customWidth="1"/>
    <col min="5130" max="5132" width="13.625" style="861" bestFit="1" customWidth="1"/>
    <col min="5133" max="5133" width="12" style="861" bestFit="1" customWidth="1"/>
    <col min="5134" max="5134" width="22.125" style="861" bestFit="1" customWidth="1"/>
    <col min="5135" max="5136" width="30.125" style="861" bestFit="1" customWidth="1"/>
    <col min="5137" max="5138" width="21" style="861" bestFit="1" customWidth="1"/>
    <col min="5139" max="5139" width="18.75" style="861" bestFit="1" customWidth="1"/>
    <col min="5140" max="5140" width="21" style="861" bestFit="1" customWidth="1"/>
    <col min="5141" max="5142" width="9.75" style="861" bestFit="1" customWidth="1"/>
    <col min="5143" max="5143" width="18.875" style="861" bestFit="1" customWidth="1"/>
    <col min="5144" max="5144" width="9.75" style="861" bestFit="1" customWidth="1"/>
    <col min="5145" max="5145" width="18.875" style="861" bestFit="1" customWidth="1"/>
    <col min="5146" max="5147" width="9.75" style="861" bestFit="1" customWidth="1"/>
    <col min="5148" max="5149" width="12.125" style="861" bestFit="1" customWidth="1"/>
    <col min="5150" max="5150" width="7.125" style="861" bestFit="1" customWidth="1"/>
    <col min="5151" max="5151" width="9.75" style="861" bestFit="1" customWidth="1"/>
    <col min="5152" max="5152" width="15.5" style="861" bestFit="1" customWidth="1"/>
    <col min="5153" max="5153" width="19.375" style="861" bestFit="1" customWidth="1"/>
    <col min="5154" max="5154" width="5.75" style="861" bestFit="1" customWidth="1"/>
    <col min="5155" max="5155" width="9.75" style="861" bestFit="1" customWidth="1"/>
    <col min="5156" max="5156" width="11.875" style="861" bestFit="1" customWidth="1"/>
    <col min="5157" max="5157" width="9.125" style="861" bestFit="1" customWidth="1"/>
    <col min="5158" max="5158" width="10.5" style="861" bestFit="1" customWidth="1"/>
    <col min="5159" max="5159" width="16.375" style="861" bestFit="1" customWidth="1"/>
    <col min="5160" max="5160" width="12.125" style="861" bestFit="1" customWidth="1"/>
    <col min="5161" max="5161" width="10.375" style="861" bestFit="1" customWidth="1"/>
    <col min="5162" max="5162" width="11.875" style="861" bestFit="1" customWidth="1"/>
    <col min="5163" max="5171" width="16.375" style="861" bestFit="1" customWidth="1"/>
    <col min="5172" max="5172" width="10.625" style="861" bestFit="1" customWidth="1"/>
    <col min="5173" max="5173" width="11.875" style="861" bestFit="1" customWidth="1"/>
    <col min="5174" max="5174" width="16.375" style="861" bestFit="1" customWidth="1"/>
    <col min="5175" max="5175" width="20.75" style="861" bestFit="1" customWidth="1"/>
    <col min="5176" max="5176" width="16.375" style="861" bestFit="1" customWidth="1"/>
    <col min="5177" max="5177" width="20.75" style="861" bestFit="1" customWidth="1"/>
    <col min="5178" max="5178" width="16.375" style="861" bestFit="1" customWidth="1"/>
    <col min="5179" max="5179" width="20.75" style="861" bestFit="1" customWidth="1"/>
    <col min="5180" max="5180" width="16.375" style="861" bestFit="1" customWidth="1"/>
    <col min="5181" max="5181" width="20.75" style="861" bestFit="1" customWidth="1"/>
    <col min="5182" max="5182" width="16.375" style="861" bestFit="1" customWidth="1"/>
    <col min="5183" max="5183" width="20.75" style="861" bestFit="1" customWidth="1"/>
    <col min="5184" max="5184" width="14.125" style="861" bestFit="1" customWidth="1"/>
    <col min="5185" max="5185" width="18.625" style="861" bestFit="1" customWidth="1"/>
    <col min="5186" max="5186" width="16.375" style="861" bestFit="1" customWidth="1"/>
    <col min="5187" max="5187" width="20.75" style="861" bestFit="1" customWidth="1"/>
    <col min="5188" max="5188" width="16.375" style="861" bestFit="1" customWidth="1"/>
    <col min="5189" max="5189" width="20.75" style="861" bestFit="1" customWidth="1"/>
    <col min="5190" max="5195" width="23" style="861" bestFit="1" customWidth="1"/>
    <col min="5196" max="5197" width="18.625" style="861" bestFit="1" customWidth="1"/>
    <col min="5198" max="5198" width="10.5" style="861" bestFit="1" customWidth="1"/>
    <col min="5199" max="5199" width="11.875" style="861" bestFit="1" customWidth="1"/>
    <col min="5200" max="5200" width="10.5" style="861" bestFit="1" customWidth="1"/>
    <col min="5201" max="5202" width="11.875" style="861" bestFit="1" customWidth="1"/>
    <col min="5203" max="5203" width="16.375" style="861" bestFit="1" customWidth="1"/>
    <col min="5204" max="5204" width="17.875" style="861" bestFit="1" customWidth="1"/>
    <col min="5205" max="5205" width="22.25" style="861" bestFit="1" customWidth="1"/>
    <col min="5206" max="5206" width="7.75" style="861" bestFit="1" customWidth="1"/>
    <col min="5207" max="5209" width="11.875" style="861" bestFit="1" customWidth="1"/>
    <col min="5210" max="5210" width="16.375" style="861" bestFit="1" customWidth="1"/>
    <col min="5211" max="5213" width="11.875" style="861" bestFit="1" customWidth="1"/>
    <col min="5214" max="5214" width="14.125" style="861" bestFit="1" customWidth="1"/>
    <col min="5215" max="5215" width="11.875" style="861" bestFit="1" customWidth="1"/>
    <col min="5216" max="5216" width="16.375" style="861" bestFit="1" customWidth="1"/>
    <col min="5217" max="5217" width="18.625" style="861" bestFit="1" customWidth="1"/>
    <col min="5218" max="5218" width="10.5" style="861" bestFit="1" customWidth="1"/>
    <col min="5219" max="5219" width="14.25" style="861" bestFit="1" customWidth="1"/>
    <col min="5220" max="5221" width="13.375" style="861" bestFit="1" customWidth="1"/>
    <col min="5222" max="5222" width="16.375" style="861" bestFit="1" customWidth="1"/>
    <col min="5223" max="5223" width="16.5" style="861" bestFit="1" customWidth="1"/>
    <col min="5224" max="5225" width="20.125" style="861" bestFit="1" customWidth="1"/>
    <col min="5226" max="5227" width="23" style="861" bestFit="1" customWidth="1"/>
    <col min="5228" max="5228" width="18.625" style="861" bestFit="1" customWidth="1"/>
    <col min="5229" max="5229" width="9.25" style="861" bestFit="1" customWidth="1"/>
    <col min="5230" max="5230" width="7.25" style="861" bestFit="1" customWidth="1"/>
    <col min="5231" max="5231" width="10.375" style="861" bestFit="1" customWidth="1"/>
    <col min="5232" max="5233" width="11.875" style="861" bestFit="1" customWidth="1"/>
    <col min="5234" max="5234" width="14.375" style="861" bestFit="1" customWidth="1"/>
    <col min="5235" max="5235" width="11.875" style="861" bestFit="1" customWidth="1"/>
    <col min="5236" max="5237" width="16.375" style="861" bestFit="1" customWidth="1"/>
    <col min="5238" max="5238" width="11.875" style="861" bestFit="1" customWidth="1"/>
    <col min="5239" max="5240" width="16.375" style="861" bestFit="1" customWidth="1"/>
    <col min="5241" max="5241" width="17.875" style="861" bestFit="1" customWidth="1"/>
    <col min="5242" max="5242" width="16.375" style="861" bestFit="1" customWidth="1"/>
    <col min="5243" max="5243" width="17.875" style="861" bestFit="1" customWidth="1"/>
    <col min="5244" max="5244" width="5.75" style="861" bestFit="1" customWidth="1"/>
    <col min="5245" max="5246" width="9.75" style="861" bestFit="1" customWidth="1"/>
    <col min="5247" max="5247" width="7.75" style="861" bestFit="1" customWidth="1"/>
    <col min="5248" max="5248" width="9.75" style="861" bestFit="1" customWidth="1"/>
    <col min="5249" max="5249" width="59.375" style="861" bestFit="1" customWidth="1"/>
    <col min="5250" max="5250" width="45.5" style="861" bestFit="1" customWidth="1"/>
    <col min="5251" max="5251" width="27.625" style="861" bestFit="1" customWidth="1"/>
    <col min="5252" max="5252" width="11.875" style="861" bestFit="1" customWidth="1"/>
    <col min="5253" max="5256" width="14.125" style="861" bestFit="1" customWidth="1"/>
    <col min="5257" max="5257" width="15.625" style="861" bestFit="1" customWidth="1"/>
    <col min="5258" max="5258" width="14.125" style="861" bestFit="1" customWidth="1"/>
    <col min="5259" max="5260" width="19.625" style="861" bestFit="1" customWidth="1"/>
    <col min="5261" max="5261" width="21.875" style="861" bestFit="1" customWidth="1"/>
    <col min="5262" max="5262" width="19.375" style="861" bestFit="1" customWidth="1"/>
    <col min="5263" max="5263" width="16.375" style="861" bestFit="1" customWidth="1"/>
    <col min="5264" max="5264" width="23" style="861" bestFit="1" customWidth="1"/>
    <col min="5265" max="5266" width="14.125" style="861" bestFit="1" customWidth="1"/>
    <col min="5267" max="5267" width="23.25" style="861" bestFit="1" customWidth="1"/>
    <col min="5268" max="5269" width="14.375" style="861" bestFit="1" customWidth="1"/>
    <col min="5270" max="5270" width="23.125" style="861" bestFit="1" customWidth="1"/>
    <col min="5271" max="5271" width="18.875" style="861" bestFit="1" customWidth="1"/>
    <col min="5272" max="5272" width="14.375" style="861" bestFit="1" customWidth="1"/>
    <col min="5273" max="5273" width="16.5" style="861" bestFit="1" customWidth="1"/>
    <col min="5274" max="5274" width="25.25" style="861" bestFit="1" customWidth="1"/>
    <col min="5275" max="5276" width="18.625" style="861" bestFit="1" customWidth="1"/>
    <col min="5277" max="5277" width="23" style="861" bestFit="1" customWidth="1"/>
    <col min="5278" max="5279" width="26.75" style="861" bestFit="1" customWidth="1"/>
    <col min="5280" max="5280" width="25.25" style="861" bestFit="1" customWidth="1"/>
    <col min="5281" max="5281" width="29.625" style="861" bestFit="1" customWidth="1"/>
    <col min="5282" max="5282" width="25.25" style="861" bestFit="1" customWidth="1"/>
    <col min="5283" max="5283" width="29.625" style="861" bestFit="1" customWidth="1"/>
    <col min="5284" max="5287" width="20.875" style="861" bestFit="1" customWidth="1"/>
    <col min="5288" max="5288" width="13.875" style="861" bestFit="1" customWidth="1"/>
    <col min="5289" max="5289" width="16.5" style="861" bestFit="1" customWidth="1"/>
    <col min="5290" max="5290" width="7.75" style="861" bestFit="1" customWidth="1"/>
    <col min="5291" max="5291" width="20.75" style="861" bestFit="1" customWidth="1"/>
    <col min="5292" max="5294" width="16.375" style="861" bestFit="1" customWidth="1"/>
    <col min="5295" max="5298" width="31" style="861" bestFit="1" customWidth="1"/>
    <col min="5299" max="5300" width="18.625" style="861" bestFit="1" customWidth="1"/>
    <col min="5301" max="5301" width="16.375" style="861" bestFit="1" customWidth="1"/>
    <col min="5302" max="5303" width="18.625" style="861" bestFit="1" customWidth="1"/>
    <col min="5304" max="5304" width="16.375" style="861" bestFit="1" customWidth="1"/>
    <col min="5305" max="5306" width="18.625" style="861" bestFit="1" customWidth="1"/>
    <col min="5307" max="5307" width="20.75" style="861" bestFit="1" customWidth="1"/>
    <col min="5308" max="5309" width="23" style="861" bestFit="1" customWidth="1"/>
    <col min="5310" max="5310" width="25.25" style="861" bestFit="1" customWidth="1"/>
    <col min="5311" max="5311" width="23" style="861" bestFit="1" customWidth="1"/>
    <col min="5312" max="5312" width="20.75" style="861" bestFit="1" customWidth="1"/>
    <col min="5313" max="5314" width="23" style="861" bestFit="1" customWidth="1"/>
    <col min="5315" max="5315" width="25.25" style="861" bestFit="1" customWidth="1"/>
    <col min="5316" max="5316" width="23" style="861" bestFit="1" customWidth="1"/>
    <col min="5317" max="5317" width="18.625" style="861" bestFit="1" customWidth="1"/>
    <col min="5318" max="5320" width="20.75" style="861" bestFit="1" customWidth="1"/>
    <col min="5321" max="5321" width="19.75" style="861" bestFit="1" customWidth="1"/>
    <col min="5322" max="5323" width="22" style="861" bestFit="1" customWidth="1"/>
    <col min="5324" max="5324" width="14.125" style="861" bestFit="1" customWidth="1"/>
    <col min="5325" max="5326" width="20.75" style="861" bestFit="1" customWidth="1"/>
    <col min="5327" max="5328" width="18.625" style="861" bestFit="1" customWidth="1"/>
    <col min="5329" max="5331" width="20.75" style="861" bestFit="1" customWidth="1"/>
    <col min="5332" max="5333" width="23" style="861" bestFit="1" customWidth="1"/>
    <col min="5334" max="5334" width="20.75" style="861" bestFit="1" customWidth="1"/>
    <col min="5335" max="5336" width="23" style="861" bestFit="1" customWidth="1"/>
    <col min="5337" max="5337" width="25.25" style="861" bestFit="1" customWidth="1"/>
    <col min="5338" max="5339" width="23" style="861" bestFit="1" customWidth="1"/>
    <col min="5340" max="5342" width="25.25" style="861" bestFit="1" customWidth="1"/>
    <col min="5343" max="5344" width="27.5" style="861" bestFit="1" customWidth="1"/>
    <col min="5345" max="5345" width="25.25" style="861" bestFit="1" customWidth="1"/>
    <col min="5346" max="5347" width="27.5" style="861" bestFit="1" customWidth="1"/>
    <col min="5348" max="5348" width="29.625" style="861" bestFit="1" customWidth="1"/>
    <col min="5349" max="5349" width="27.5" style="861" bestFit="1" customWidth="1"/>
    <col min="5350" max="5350" width="24.5" style="861" bestFit="1" customWidth="1"/>
    <col min="5351" max="5351" width="29" style="861" bestFit="1" customWidth="1"/>
    <col min="5352" max="5353" width="20.75" style="861" bestFit="1" customWidth="1"/>
    <col min="5354" max="5354" width="27.5" style="861" bestFit="1" customWidth="1"/>
    <col min="5355" max="5356" width="23" style="861" bestFit="1" customWidth="1"/>
    <col min="5357" max="5357" width="29.625" style="861" bestFit="1" customWidth="1"/>
    <col min="5358" max="5358" width="9.125" style="861" bestFit="1" customWidth="1"/>
    <col min="5359" max="5361" width="18.125" style="861" bestFit="1" customWidth="1"/>
    <col min="5362" max="5362" width="20.375" style="861" bestFit="1" customWidth="1"/>
    <col min="5363" max="5363" width="25.25" style="861" bestFit="1" customWidth="1"/>
    <col min="5364" max="5364" width="27.5" style="861" bestFit="1" customWidth="1"/>
    <col min="5365" max="5366" width="9.125" style="861" bestFit="1" customWidth="1"/>
    <col min="5367" max="5367" width="11.25" style="861" bestFit="1" customWidth="1"/>
    <col min="5368" max="5368" width="15" style="861" bestFit="1" customWidth="1"/>
    <col min="5369" max="5369" width="16.375" style="861" bestFit="1" customWidth="1"/>
    <col min="5370" max="5372" width="23.25" style="861" bestFit="1" customWidth="1"/>
    <col min="5373" max="5374" width="20.75" style="861" bestFit="1" customWidth="1"/>
    <col min="5375" max="5375" width="6.625" style="861" bestFit="1" customWidth="1"/>
    <col min="5376" max="5376" width="9" style="861"/>
    <col min="5377" max="5377" width="16.375" style="861" bestFit="1" customWidth="1"/>
    <col min="5378" max="5378" width="14.125" style="861" bestFit="1" customWidth="1"/>
    <col min="5379" max="5381" width="9.75" style="861" bestFit="1" customWidth="1"/>
    <col min="5382" max="5382" width="14.125" style="861" bestFit="1" customWidth="1"/>
    <col min="5383" max="5383" width="15.25" style="861" customWidth="1"/>
    <col min="5384" max="5384" width="14.125" style="861" bestFit="1" customWidth="1"/>
    <col min="5385" max="5385" width="15.25" style="861" bestFit="1" customWidth="1"/>
    <col min="5386" max="5388" width="13.625" style="861" bestFit="1" customWidth="1"/>
    <col min="5389" max="5389" width="12" style="861" bestFit="1" customWidth="1"/>
    <col min="5390" max="5390" width="22.125" style="861" bestFit="1" customWidth="1"/>
    <col min="5391" max="5392" width="30.125" style="861" bestFit="1" customWidth="1"/>
    <col min="5393" max="5394" width="21" style="861" bestFit="1" customWidth="1"/>
    <col min="5395" max="5395" width="18.75" style="861" bestFit="1" customWidth="1"/>
    <col min="5396" max="5396" width="21" style="861" bestFit="1" customWidth="1"/>
    <col min="5397" max="5398" width="9.75" style="861" bestFit="1" customWidth="1"/>
    <col min="5399" max="5399" width="18.875" style="861" bestFit="1" customWidth="1"/>
    <col min="5400" max="5400" width="9.75" style="861" bestFit="1" customWidth="1"/>
    <col min="5401" max="5401" width="18.875" style="861" bestFit="1" customWidth="1"/>
    <col min="5402" max="5403" width="9.75" style="861" bestFit="1" customWidth="1"/>
    <col min="5404" max="5405" width="12.125" style="861" bestFit="1" customWidth="1"/>
    <col min="5406" max="5406" width="7.125" style="861" bestFit="1" customWidth="1"/>
    <col min="5407" max="5407" width="9.75" style="861" bestFit="1" customWidth="1"/>
    <col min="5408" max="5408" width="15.5" style="861" bestFit="1" customWidth="1"/>
    <col min="5409" max="5409" width="19.375" style="861" bestFit="1" customWidth="1"/>
    <col min="5410" max="5410" width="5.75" style="861" bestFit="1" customWidth="1"/>
    <col min="5411" max="5411" width="9.75" style="861" bestFit="1" customWidth="1"/>
    <col min="5412" max="5412" width="11.875" style="861" bestFit="1" customWidth="1"/>
    <col min="5413" max="5413" width="9.125" style="861" bestFit="1" customWidth="1"/>
    <col min="5414" max="5414" width="10.5" style="861" bestFit="1" customWidth="1"/>
    <col min="5415" max="5415" width="16.375" style="861" bestFit="1" customWidth="1"/>
    <col min="5416" max="5416" width="12.125" style="861" bestFit="1" customWidth="1"/>
    <col min="5417" max="5417" width="10.375" style="861" bestFit="1" customWidth="1"/>
    <col min="5418" max="5418" width="11.875" style="861" bestFit="1" customWidth="1"/>
    <col min="5419" max="5427" width="16.375" style="861" bestFit="1" customWidth="1"/>
    <col min="5428" max="5428" width="10.625" style="861" bestFit="1" customWidth="1"/>
    <col min="5429" max="5429" width="11.875" style="861" bestFit="1" customWidth="1"/>
    <col min="5430" max="5430" width="16.375" style="861" bestFit="1" customWidth="1"/>
    <col min="5431" max="5431" width="20.75" style="861" bestFit="1" customWidth="1"/>
    <col min="5432" max="5432" width="16.375" style="861" bestFit="1" customWidth="1"/>
    <col min="5433" max="5433" width="20.75" style="861" bestFit="1" customWidth="1"/>
    <col min="5434" max="5434" width="16.375" style="861" bestFit="1" customWidth="1"/>
    <col min="5435" max="5435" width="20.75" style="861" bestFit="1" customWidth="1"/>
    <col min="5436" max="5436" width="16.375" style="861" bestFit="1" customWidth="1"/>
    <col min="5437" max="5437" width="20.75" style="861" bestFit="1" customWidth="1"/>
    <col min="5438" max="5438" width="16.375" style="861" bestFit="1" customWidth="1"/>
    <col min="5439" max="5439" width="20.75" style="861" bestFit="1" customWidth="1"/>
    <col min="5440" max="5440" width="14.125" style="861" bestFit="1" customWidth="1"/>
    <col min="5441" max="5441" width="18.625" style="861" bestFit="1" customWidth="1"/>
    <col min="5442" max="5442" width="16.375" style="861" bestFit="1" customWidth="1"/>
    <col min="5443" max="5443" width="20.75" style="861" bestFit="1" customWidth="1"/>
    <col min="5444" max="5444" width="16.375" style="861" bestFit="1" customWidth="1"/>
    <col min="5445" max="5445" width="20.75" style="861" bestFit="1" customWidth="1"/>
    <col min="5446" max="5451" width="23" style="861" bestFit="1" customWidth="1"/>
    <col min="5452" max="5453" width="18.625" style="861" bestFit="1" customWidth="1"/>
    <col min="5454" max="5454" width="10.5" style="861" bestFit="1" customWidth="1"/>
    <col min="5455" max="5455" width="11.875" style="861" bestFit="1" customWidth="1"/>
    <col min="5456" max="5456" width="10.5" style="861" bestFit="1" customWidth="1"/>
    <col min="5457" max="5458" width="11.875" style="861" bestFit="1" customWidth="1"/>
    <col min="5459" max="5459" width="16.375" style="861" bestFit="1" customWidth="1"/>
    <col min="5460" max="5460" width="17.875" style="861" bestFit="1" customWidth="1"/>
    <col min="5461" max="5461" width="22.25" style="861" bestFit="1" customWidth="1"/>
    <col min="5462" max="5462" width="7.75" style="861" bestFit="1" customWidth="1"/>
    <col min="5463" max="5465" width="11.875" style="861" bestFit="1" customWidth="1"/>
    <col min="5466" max="5466" width="16.375" style="861" bestFit="1" customWidth="1"/>
    <col min="5467" max="5469" width="11.875" style="861" bestFit="1" customWidth="1"/>
    <col min="5470" max="5470" width="14.125" style="861" bestFit="1" customWidth="1"/>
    <col min="5471" max="5471" width="11.875" style="861" bestFit="1" customWidth="1"/>
    <col min="5472" max="5472" width="16.375" style="861" bestFit="1" customWidth="1"/>
    <col min="5473" max="5473" width="18.625" style="861" bestFit="1" customWidth="1"/>
    <col min="5474" max="5474" width="10.5" style="861" bestFit="1" customWidth="1"/>
    <col min="5475" max="5475" width="14.25" style="861" bestFit="1" customWidth="1"/>
    <col min="5476" max="5477" width="13.375" style="861" bestFit="1" customWidth="1"/>
    <col min="5478" max="5478" width="16.375" style="861" bestFit="1" customWidth="1"/>
    <col min="5479" max="5479" width="16.5" style="861" bestFit="1" customWidth="1"/>
    <col min="5480" max="5481" width="20.125" style="861" bestFit="1" customWidth="1"/>
    <col min="5482" max="5483" width="23" style="861" bestFit="1" customWidth="1"/>
    <col min="5484" max="5484" width="18.625" style="861" bestFit="1" customWidth="1"/>
    <col min="5485" max="5485" width="9.25" style="861" bestFit="1" customWidth="1"/>
    <col min="5486" max="5486" width="7.25" style="861" bestFit="1" customWidth="1"/>
    <col min="5487" max="5487" width="10.375" style="861" bestFit="1" customWidth="1"/>
    <col min="5488" max="5489" width="11.875" style="861" bestFit="1" customWidth="1"/>
    <col min="5490" max="5490" width="14.375" style="861" bestFit="1" customWidth="1"/>
    <col min="5491" max="5491" width="11.875" style="861" bestFit="1" customWidth="1"/>
    <col min="5492" max="5493" width="16.375" style="861" bestFit="1" customWidth="1"/>
    <col min="5494" max="5494" width="11.875" style="861" bestFit="1" customWidth="1"/>
    <col min="5495" max="5496" width="16.375" style="861" bestFit="1" customWidth="1"/>
    <col min="5497" max="5497" width="17.875" style="861" bestFit="1" customWidth="1"/>
    <col min="5498" max="5498" width="16.375" style="861" bestFit="1" customWidth="1"/>
    <col min="5499" max="5499" width="17.875" style="861" bestFit="1" customWidth="1"/>
    <col min="5500" max="5500" width="5.75" style="861" bestFit="1" customWidth="1"/>
    <col min="5501" max="5502" width="9.75" style="861" bestFit="1" customWidth="1"/>
    <col min="5503" max="5503" width="7.75" style="861" bestFit="1" customWidth="1"/>
    <col min="5504" max="5504" width="9.75" style="861" bestFit="1" customWidth="1"/>
    <col min="5505" max="5505" width="59.375" style="861" bestFit="1" customWidth="1"/>
    <col min="5506" max="5506" width="45.5" style="861" bestFit="1" customWidth="1"/>
    <col min="5507" max="5507" width="27.625" style="861" bestFit="1" customWidth="1"/>
    <col min="5508" max="5508" width="11.875" style="861" bestFit="1" customWidth="1"/>
    <col min="5509" max="5512" width="14.125" style="861" bestFit="1" customWidth="1"/>
    <col min="5513" max="5513" width="15.625" style="861" bestFit="1" customWidth="1"/>
    <col min="5514" max="5514" width="14.125" style="861" bestFit="1" customWidth="1"/>
    <col min="5515" max="5516" width="19.625" style="861" bestFit="1" customWidth="1"/>
    <col min="5517" max="5517" width="21.875" style="861" bestFit="1" customWidth="1"/>
    <col min="5518" max="5518" width="19.375" style="861" bestFit="1" customWidth="1"/>
    <col min="5519" max="5519" width="16.375" style="861" bestFit="1" customWidth="1"/>
    <col min="5520" max="5520" width="23" style="861" bestFit="1" customWidth="1"/>
    <col min="5521" max="5522" width="14.125" style="861" bestFit="1" customWidth="1"/>
    <col min="5523" max="5523" width="23.25" style="861" bestFit="1" customWidth="1"/>
    <col min="5524" max="5525" width="14.375" style="861" bestFit="1" customWidth="1"/>
    <col min="5526" max="5526" width="23.125" style="861" bestFit="1" customWidth="1"/>
    <col min="5527" max="5527" width="18.875" style="861" bestFit="1" customWidth="1"/>
    <col min="5528" max="5528" width="14.375" style="861" bestFit="1" customWidth="1"/>
    <col min="5529" max="5529" width="16.5" style="861" bestFit="1" customWidth="1"/>
    <col min="5530" max="5530" width="25.25" style="861" bestFit="1" customWidth="1"/>
    <col min="5531" max="5532" width="18.625" style="861" bestFit="1" customWidth="1"/>
    <col min="5533" max="5533" width="23" style="861" bestFit="1" customWidth="1"/>
    <col min="5534" max="5535" width="26.75" style="861" bestFit="1" customWidth="1"/>
    <col min="5536" max="5536" width="25.25" style="861" bestFit="1" customWidth="1"/>
    <col min="5537" max="5537" width="29.625" style="861" bestFit="1" customWidth="1"/>
    <col min="5538" max="5538" width="25.25" style="861" bestFit="1" customWidth="1"/>
    <col min="5539" max="5539" width="29.625" style="861" bestFit="1" customWidth="1"/>
    <col min="5540" max="5543" width="20.875" style="861" bestFit="1" customWidth="1"/>
    <col min="5544" max="5544" width="13.875" style="861" bestFit="1" customWidth="1"/>
    <col min="5545" max="5545" width="16.5" style="861" bestFit="1" customWidth="1"/>
    <col min="5546" max="5546" width="7.75" style="861" bestFit="1" customWidth="1"/>
    <col min="5547" max="5547" width="20.75" style="861" bestFit="1" customWidth="1"/>
    <col min="5548" max="5550" width="16.375" style="861" bestFit="1" customWidth="1"/>
    <col min="5551" max="5554" width="31" style="861" bestFit="1" customWidth="1"/>
    <col min="5555" max="5556" width="18.625" style="861" bestFit="1" customWidth="1"/>
    <col min="5557" max="5557" width="16.375" style="861" bestFit="1" customWidth="1"/>
    <col min="5558" max="5559" width="18.625" style="861" bestFit="1" customWidth="1"/>
    <col min="5560" max="5560" width="16.375" style="861" bestFit="1" customWidth="1"/>
    <col min="5561" max="5562" width="18.625" style="861" bestFit="1" customWidth="1"/>
    <col min="5563" max="5563" width="20.75" style="861" bestFit="1" customWidth="1"/>
    <col min="5564" max="5565" width="23" style="861" bestFit="1" customWidth="1"/>
    <col min="5566" max="5566" width="25.25" style="861" bestFit="1" customWidth="1"/>
    <col min="5567" max="5567" width="23" style="861" bestFit="1" customWidth="1"/>
    <col min="5568" max="5568" width="20.75" style="861" bestFit="1" customWidth="1"/>
    <col min="5569" max="5570" width="23" style="861" bestFit="1" customWidth="1"/>
    <col min="5571" max="5571" width="25.25" style="861" bestFit="1" customWidth="1"/>
    <col min="5572" max="5572" width="23" style="861" bestFit="1" customWidth="1"/>
    <col min="5573" max="5573" width="18.625" style="861" bestFit="1" customWidth="1"/>
    <col min="5574" max="5576" width="20.75" style="861" bestFit="1" customWidth="1"/>
    <col min="5577" max="5577" width="19.75" style="861" bestFit="1" customWidth="1"/>
    <col min="5578" max="5579" width="22" style="861" bestFit="1" customWidth="1"/>
    <col min="5580" max="5580" width="14.125" style="861" bestFit="1" customWidth="1"/>
    <col min="5581" max="5582" width="20.75" style="861" bestFit="1" customWidth="1"/>
    <col min="5583" max="5584" width="18.625" style="861" bestFit="1" customWidth="1"/>
    <col min="5585" max="5587" width="20.75" style="861" bestFit="1" customWidth="1"/>
    <col min="5588" max="5589" width="23" style="861" bestFit="1" customWidth="1"/>
    <col min="5590" max="5590" width="20.75" style="861" bestFit="1" customWidth="1"/>
    <col min="5591" max="5592" width="23" style="861" bestFit="1" customWidth="1"/>
    <col min="5593" max="5593" width="25.25" style="861" bestFit="1" customWidth="1"/>
    <col min="5594" max="5595" width="23" style="861" bestFit="1" customWidth="1"/>
    <col min="5596" max="5598" width="25.25" style="861" bestFit="1" customWidth="1"/>
    <col min="5599" max="5600" width="27.5" style="861" bestFit="1" customWidth="1"/>
    <col min="5601" max="5601" width="25.25" style="861" bestFit="1" customWidth="1"/>
    <col min="5602" max="5603" width="27.5" style="861" bestFit="1" customWidth="1"/>
    <col min="5604" max="5604" width="29.625" style="861" bestFit="1" customWidth="1"/>
    <col min="5605" max="5605" width="27.5" style="861" bestFit="1" customWidth="1"/>
    <col min="5606" max="5606" width="24.5" style="861" bestFit="1" customWidth="1"/>
    <col min="5607" max="5607" width="29" style="861" bestFit="1" customWidth="1"/>
    <col min="5608" max="5609" width="20.75" style="861" bestFit="1" customWidth="1"/>
    <col min="5610" max="5610" width="27.5" style="861" bestFit="1" customWidth="1"/>
    <col min="5611" max="5612" width="23" style="861" bestFit="1" customWidth="1"/>
    <col min="5613" max="5613" width="29.625" style="861" bestFit="1" customWidth="1"/>
    <col min="5614" max="5614" width="9.125" style="861" bestFit="1" customWidth="1"/>
    <col min="5615" max="5617" width="18.125" style="861" bestFit="1" customWidth="1"/>
    <col min="5618" max="5618" width="20.375" style="861" bestFit="1" customWidth="1"/>
    <col min="5619" max="5619" width="25.25" style="861" bestFit="1" customWidth="1"/>
    <col min="5620" max="5620" width="27.5" style="861" bestFit="1" customWidth="1"/>
    <col min="5621" max="5622" width="9.125" style="861" bestFit="1" customWidth="1"/>
    <col min="5623" max="5623" width="11.25" style="861" bestFit="1" customWidth="1"/>
    <col min="5624" max="5624" width="15" style="861" bestFit="1" customWidth="1"/>
    <col min="5625" max="5625" width="16.375" style="861" bestFit="1" customWidth="1"/>
    <col min="5626" max="5628" width="23.25" style="861" bestFit="1" customWidth="1"/>
    <col min="5629" max="5630" width="20.75" style="861" bestFit="1" customWidth="1"/>
    <col min="5631" max="5631" width="6.625" style="861" bestFit="1" customWidth="1"/>
    <col min="5632" max="5632" width="9" style="861"/>
    <col min="5633" max="5633" width="16.375" style="861" bestFit="1" customWidth="1"/>
    <col min="5634" max="5634" width="14.125" style="861" bestFit="1" customWidth="1"/>
    <col min="5635" max="5637" width="9.75" style="861" bestFit="1" customWidth="1"/>
    <col min="5638" max="5638" width="14.125" style="861" bestFit="1" customWidth="1"/>
    <col min="5639" max="5639" width="15.25" style="861" customWidth="1"/>
    <col min="5640" max="5640" width="14.125" style="861" bestFit="1" customWidth="1"/>
    <col min="5641" max="5641" width="15.25" style="861" bestFit="1" customWidth="1"/>
    <col min="5642" max="5644" width="13.625" style="861" bestFit="1" customWidth="1"/>
    <col min="5645" max="5645" width="12" style="861" bestFit="1" customWidth="1"/>
    <col min="5646" max="5646" width="22.125" style="861" bestFit="1" customWidth="1"/>
    <col min="5647" max="5648" width="30.125" style="861" bestFit="1" customWidth="1"/>
    <col min="5649" max="5650" width="21" style="861" bestFit="1" customWidth="1"/>
    <col min="5651" max="5651" width="18.75" style="861" bestFit="1" customWidth="1"/>
    <col min="5652" max="5652" width="21" style="861" bestFit="1" customWidth="1"/>
    <col min="5653" max="5654" width="9.75" style="861" bestFit="1" customWidth="1"/>
    <col min="5655" max="5655" width="18.875" style="861" bestFit="1" customWidth="1"/>
    <col min="5656" max="5656" width="9.75" style="861" bestFit="1" customWidth="1"/>
    <col min="5657" max="5657" width="18.875" style="861" bestFit="1" customWidth="1"/>
    <col min="5658" max="5659" width="9.75" style="861" bestFit="1" customWidth="1"/>
    <col min="5660" max="5661" width="12.125" style="861" bestFit="1" customWidth="1"/>
    <col min="5662" max="5662" width="7.125" style="861" bestFit="1" customWidth="1"/>
    <col min="5663" max="5663" width="9.75" style="861" bestFit="1" customWidth="1"/>
    <col min="5664" max="5664" width="15.5" style="861" bestFit="1" customWidth="1"/>
    <col min="5665" max="5665" width="19.375" style="861" bestFit="1" customWidth="1"/>
    <col min="5666" max="5666" width="5.75" style="861" bestFit="1" customWidth="1"/>
    <col min="5667" max="5667" width="9.75" style="861" bestFit="1" customWidth="1"/>
    <col min="5668" max="5668" width="11.875" style="861" bestFit="1" customWidth="1"/>
    <col min="5669" max="5669" width="9.125" style="861" bestFit="1" customWidth="1"/>
    <col min="5670" max="5670" width="10.5" style="861" bestFit="1" customWidth="1"/>
    <col min="5671" max="5671" width="16.375" style="861" bestFit="1" customWidth="1"/>
    <col min="5672" max="5672" width="12.125" style="861" bestFit="1" customWidth="1"/>
    <col min="5673" max="5673" width="10.375" style="861" bestFit="1" customWidth="1"/>
    <col min="5674" max="5674" width="11.875" style="861" bestFit="1" customWidth="1"/>
    <col min="5675" max="5683" width="16.375" style="861" bestFit="1" customWidth="1"/>
    <col min="5684" max="5684" width="10.625" style="861" bestFit="1" customWidth="1"/>
    <col min="5685" max="5685" width="11.875" style="861" bestFit="1" customWidth="1"/>
    <col min="5686" max="5686" width="16.375" style="861" bestFit="1" customWidth="1"/>
    <col min="5687" max="5687" width="20.75" style="861" bestFit="1" customWidth="1"/>
    <col min="5688" max="5688" width="16.375" style="861" bestFit="1" customWidth="1"/>
    <col min="5689" max="5689" width="20.75" style="861" bestFit="1" customWidth="1"/>
    <col min="5690" max="5690" width="16.375" style="861" bestFit="1" customWidth="1"/>
    <col min="5691" max="5691" width="20.75" style="861" bestFit="1" customWidth="1"/>
    <col min="5692" max="5692" width="16.375" style="861" bestFit="1" customWidth="1"/>
    <col min="5693" max="5693" width="20.75" style="861" bestFit="1" customWidth="1"/>
    <col min="5694" max="5694" width="16.375" style="861" bestFit="1" customWidth="1"/>
    <col min="5695" max="5695" width="20.75" style="861" bestFit="1" customWidth="1"/>
    <col min="5696" max="5696" width="14.125" style="861" bestFit="1" customWidth="1"/>
    <col min="5697" max="5697" width="18.625" style="861" bestFit="1" customWidth="1"/>
    <col min="5698" max="5698" width="16.375" style="861" bestFit="1" customWidth="1"/>
    <col min="5699" max="5699" width="20.75" style="861" bestFit="1" customWidth="1"/>
    <col min="5700" max="5700" width="16.375" style="861" bestFit="1" customWidth="1"/>
    <col min="5701" max="5701" width="20.75" style="861" bestFit="1" customWidth="1"/>
    <col min="5702" max="5707" width="23" style="861" bestFit="1" customWidth="1"/>
    <col min="5708" max="5709" width="18.625" style="861" bestFit="1" customWidth="1"/>
    <col min="5710" max="5710" width="10.5" style="861" bestFit="1" customWidth="1"/>
    <col min="5711" max="5711" width="11.875" style="861" bestFit="1" customWidth="1"/>
    <col min="5712" max="5712" width="10.5" style="861" bestFit="1" customWidth="1"/>
    <col min="5713" max="5714" width="11.875" style="861" bestFit="1" customWidth="1"/>
    <col min="5715" max="5715" width="16.375" style="861" bestFit="1" customWidth="1"/>
    <col min="5716" max="5716" width="17.875" style="861" bestFit="1" customWidth="1"/>
    <col min="5717" max="5717" width="22.25" style="861" bestFit="1" customWidth="1"/>
    <col min="5718" max="5718" width="7.75" style="861" bestFit="1" customWidth="1"/>
    <col min="5719" max="5721" width="11.875" style="861" bestFit="1" customWidth="1"/>
    <col min="5722" max="5722" width="16.375" style="861" bestFit="1" customWidth="1"/>
    <col min="5723" max="5725" width="11.875" style="861" bestFit="1" customWidth="1"/>
    <col min="5726" max="5726" width="14.125" style="861" bestFit="1" customWidth="1"/>
    <col min="5727" max="5727" width="11.875" style="861" bestFit="1" customWidth="1"/>
    <col min="5728" max="5728" width="16.375" style="861" bestFit="1" customWidth="1"/>
    <col min="5729" max="5729" width="18.625" style="861" bestFit="1" customWidth="1"/>
    <col min="5730" max="5730" width="10.5" style="861" bestFit="1" customWidth="1"/>
    <col min="5731" max="5731" width="14.25" style="861" bestFit="1" customWidth="1"/>
    <col min="5732" max="5733" width="13.375" style="861" bestFit="1" customWidth="1"/>
    <col min="5734" max="5734" width="16.375" style="861" bestFit="1" customWidth="1"/>
    <col min="5735" max="5735" width="16.5" style="861" bestFit="1" customWidth="1"/>
    <col min="5736" max="5737" width="20.125" style="861" bestFit="1" customWidth="1"/>
    <col min="5738" max="5739" width="23" style="861" bestFit="1" customWidth="1"/>
    <col min="5740" max="5740" width="18.625" style="861" bestFit="1" customWidth="1"/>
    <col min="5741" max="5741" width="9.25" style="861" bestFit="1" customWidth="1"/>
    <col min="5742" max="5742" width="7.25" style="861" bestFit="1" customWidth="1"/>
    <col min="5743" max="5743" width="10.375" style="861" bestFit="1" customWidth="1"/>
    <col min="5744" max="5745" width="11.875" style="861" bestFit="1" customWidth="1"/>
    <col min="5746" max="5746" width="14.375" style="861" bestFit="1" customWidth="1"/>
    <col min="5747" max="5747" width="11.875" style="861" bestFit="1" customWidth="1"/>
    <col min="5748" max="5749" width="16.375" style="861" bestFit="1" customWidth="1"/>
    <col min="5750" max="5750" width="11.875" style="861" bestFit="1" customWidth="1"/>
    <col min="5751" max="5752" width="16.375" style="861" bestFit="1" customWidth="1"/>
    <col min="5753" max="5753" width="17.875" style="861" bestFit="1" customWidth="1"/>
    <col min="5754" max="5754" width="16.375" style="861" bestFit="1" customWidth="1"/>
    <col min="5755" max="5755" width="17.875" style="861" bestFit="1" customWidth="1"/>
    <col min="5756" max="5756" width="5.75" style="861" bestFit="1" customWidth="1"/>
    <col min="5757" max="5758" width="9.75" style="861" bestFit="1" customWidth="1"/>
    <col min="5759" max="5759" width="7.75" style="861" bestFit="1" customWidth="1"/>
    <col min="5760" max="5760" width="9.75" style="861" bestFit="1" customWidth="1"/>
    <col min="5761" max="5761" width="59.375" style="861" bestFit="1" customWidth="1"/>
    <col min="5762" max="5762" width="45.5" style="861" bestFit="1" customWidth="1"/>
    <col min="5763" max="5763" width="27.625" style="861" bestFit="1" customWidth="1"/>
    <col min="5764" max="5764" width="11.875" style="861" bestFit="1" customWidth="1"/>
    <col min="5765" max="5768" width="14.125" style="861" bestFit="1" customWidth="1"/>
    <col min="5769" max="5769" width="15.625" style="861" bestFit="1" customWidth="1"/>
    <col min="5770" max="5770" width="14.125" style="861" bestFit="1" customWidth="1"/>
    <col min="5771" max="5772" width="19.625" style="861" bestFit="1" customWidth="1"/>
    <col min="5773" max="5773" width="21.875" style="861" bestFit="1" customWidth="1"/>
    <col min="5774" max="5774" width="19.375" style="861" bestFit="1" customWidth="1"/>
    <col min="5775" max="5775" width="16.375" style="861" bestFit="1" customWidth="1"/>
    <col min="5776" max="5776" width="23" style="861" bestFit="1" customWidth="1"/>
    <col min="5777" max="5778" width="14.125" style="861" bestFit="1" customWidth="1"/>
    <col min="5779" max="5779" width="23.25" style="861" bestFit="1" customWidth="1"/>
    <col min="5780" max="5781" width="14.375" style="861" bestFit="1" customWidth="1"/>
    <col min="5782" max="5782" width="23.125" style="861" bestFit="1" customWidth="1"/>
    <col min="5783" max="5783" width="18.875" style="861" bestFit="1" customWidth="1"/>
    <col min="5784" max="5784" width="14.375" style="861" bestFit="1" customWidth="1"/>
    <col min="5785" max="5785" width="16.5" style="861" bestFit="1" customWidth="1"/>
    <col min="5786" max="5786" width="25.25" style="861" bestFit="1" customWidth="1"/>
    <col min="5787" max="5788" width="18.625" style="861" bestFit="1" customWidth="1"/>
    <col min="5789" max="5789" width="23" style="861" bestFit="1" customWidth="1"/>
    <col min="5790" max="5791" width="26.75" style="861" bestFit="1" customWidth="1"/>
    <col min="5792" max="5792" width="25.25" style="861" bestFit="1" customWidth="1"/>
    <col min="5793" max="5793" width="29.625" style="861" bestFit="1" customWidth="1"/>
    <col min="5794" max="5794" width="25.25" style="861" bestFit="1" customWidth="1"/>
    <col min="5795" max="5795" width="29.625" style="861" bestFit="1" customWidth="1"/>
    <col min="5796" max="5799" width="20.875" style="861" bestFit="1" customWidth="1"/>
    <col min="5800" max="5800" width="13.875" style="861" bestFit="1" customWidth="1"/>
    <col min="5801" max="5801" width="16.5" style="861" bestFit="1" customWidth="1"/>
    <col min="5802" max="5802" width="7.75" style="861" bestFit="1" customWidth="1"/>
    <col min="5803" max="5803" width="20.75" style="861" bestFit="1" customWidth="1"/>
    <col min="5804" max="5806" width="16.375" style="861" bestFit="1" customWidth="1"/>
    <col min="5807" max="5810" width="31" style="861" bestFit="1" customWidth="1"/>
    <col min="5811" max="5812" width="18.625" style="861" bestFit="1" customWidth="1"/>
    <col min="5813" max="5813" width="16.375" style="861" bestFit="1" customWidth="1"/>
    <col min="5814" max="5815" width="18.625" style="861" bestFit="1" customWidth="1"/>
    <col min="5816" max="5816" width="16.375" style="861" bestFit="1" customWidth="1"/>
    <col min="5817" max="5818" width="18.625" style="861" bestFit="1" customWidth="1"/>
    <col min="5819" max="5819" width="20.75" style="861" bestFit="1" customWidth="1"/>
    <col min="5820" max="5821" width="23" style="861" bestFit="1" customWidth="1"/>
    <col min="5822" max="5822" width="25.25" style="861" bestFit="1" customWidth="1"/>
    <col min="5823" max="5823" width="23" style="861" bestFit="1" customWidth="1"/>
    <col min="5824" max="5824" width="20.75" style="861" bestFit="1" customWidth="1"/>
    <col min="5825" max="5826" width="23" style="861" bestFit="1" customWidth="1"/>
    <col min="5827" max="5827" width="25.25" style="861" bestFit="1" customWidth="1"/>
    <col min="5828" max="5828" width="23" style="861" bestFit="1" customWidth="1"/>
    <col min="5829" max="5829" width="18.625" style="861" bestFit="1" customWidth="1"/>
    <col min="5830" max="5832" width="20.75" style="861" bestFit="1" customWidth="1"/>
    <col min="5833" max="5833" width="19.75" style="861" bestFit="1" customWidth="1"/>
    <col min="5834" max="5835" width="22" style="861" bestFit="1" customWidth="1"/>
    <col min="5836" max="5836" width="14.125" style="861" bestFit="1" customWidth="1"/>
    <col min="5837" max="5838" width="20.75" style="861" bestFit="1" customWidth="1"/>
    <col min="5839" max="5840" width="18.625" style="861" bestFit="1" customWidth="1"/>
    <col min="5841" max="5843" width="20.75" style="861" bestFit="1" customWidth="1"/>
    <col min="5844" max="5845" width="23" style="861" bestFit="1" customWidth="1"/>
    <col min="5846" max="5846" width="20.75" style="861" bestFit="1" customWidth="1"/>
    <col min="5847" max="5848" width="23" style="861" bestFit="1" customWidth="1"/>
    <col min="5849" max="5849" width="25.25" style="861" bestFit="1" customWidth="1"/>
    <col min="5850" max="5851" width="23" style="861" bestFit="1" customWidth="1"/>
    <col min="5852" max="5854" width="25.25" style="861" bestFit="1" customWidth="1"/>
    <col min="5855" max="5856" width="27.5" style="861" bestFit="1" customWidth="1"/>
    <col min="5857" max="5857" width="25.25" style="861" bestFit="1" customWidth="1"/>
    <col min="5858" max="5859" width="27.5" style="861" bestFit="1" customWidth="1"/>
    <col min="5860" max="5860" width="29.625" style="861" bestFit="1" customWidth="1"/>
    <col min="5861" max="5861" width="27.5" style="861" bestFit="1" customWidth="1"/>
    <col min="5862" max="5862" width="24.5" style="861" bestFit="1" customWidth="1"/>
    <col min="5863" max="5863" width="29" style="861" bestFit="1" customWidth="1"/>
    <col min="5864" max="5865" width="20.75" style="861" bestFit="1" customWidth="1"/>
    <col min="5866" max="5866" width="27.5" style="861" bestFit="1" customWidth="1"/>
    <col min="5867" max="5868" width="23" style="861" bestFit="1" customWidth="1"/>
    <col min="5869" max="5869" width="29.625" style="861" bestFit="1" customWidth="1"/>
    <col min="5870" max="5870" width="9.125" style="861" bestFit="1" customWidth="1"/>
    <col min="5871" max="5873" width="18.125" style="861" bestFit="1" customWidth="1"/>
    <col min="5874" max="5874" width="20.375" style="861" bestFit="1" customWidth="1"/>
    <col min="5875" max="5875" width="25.25" style="861" bestFit="1" customWidth="1"/>
    <col min="5876" max="5876" width="27.5" style="861" bestFit="1" customWidth="1"/>
    <col min="5877" max="5878" width="9.125" style="861" bestFit="1" customWidth="1"/>
    <col min="5879" max="5879" width="11.25" style="861" bestFit="1" customWidth="1"/>
    <col min="5880" max="5880" width="15" style="861" bestFit="1" customWidth="1"/>
    <col min="5881" max="5881" width="16.375" style="861" bestFit="1" customWidth="1"/>
    <col min="5882" max="5884" width="23.25" style="861" bestFit="1" customWidth="1"/>
    <col min="5885" max="5886" width="20.75" style="861" bestFit="1" customWidth="1"/>
    <col min="5887" max="5887" width="6.625" style="861" bestFit="1" customWidth="1"/>
    <col min="5888" max="5888" width="9" style="861"/>
    <col min="5889" max="5889" width="16.375" style="861" bestFit="1" customWidth="1"/>
    <col min="5890" max="5890" width="14.125" style="861" bestFit="1" customWidth="1"/>
    <col min="5891" max="5893" width="9.75" style="861" bestFit="1" customWidth="1"/>
    <col min="5894" max="5894" width="14.125" style="861" bestFit="1" customWidth="1"/>
    <col min="5895" max="5895" width="15.25" style="861" customWidth="1"/>
    <col min="5896" max="5896" width="14.125" style="861" bestFit="1" customWidth="1"/>
    <col min="5897" max="5897" width="15.25" style="861" bestFit="1" customWidth="1"/>
    <col min="5898" max="5900" width="13.625" style="861" bestFit="1" customWidth="1"/>
    <col min="5901" max="5901" width="12" style="861" bestFit="1" customWidth="1"/>
    <col min="5902" max="5902" width="22.125" style="861" bestFit="1" customWidth="1"/>
    <col min="5903" max="5904" width="30.125" style="861" bestFit="1" customWidth="1"/>
    <col min="5905" max="5906" width="21" style="861" bestFit="1" customWidth="1"/>
    <col min="5907" max="5907" width="18.75" style="861" bestFit="1" customWidth="1"/>
    <col min="5908" max="5908" width="21" style="861" bestFit="1" customWidth="1"/>
    <col min="5909" max="5910" width="9.75" style="861" bestFit="1" customWidth="1"/>
    <col min="5911" max="5911" width="18.875" style="861" bestFit="1" customWidth="1"/>
    <col min="5912" max="5912" width="9.75" style="861" bestFit="1" customWidth="1"/>
    <col min="5913" max="5913" width="18.875" style="861" bestFit="1" customWidth="1"/>
    <col min="5914" max="5915" width="9.75" style="861" bestFit="1" customWidth="1"/>
    <col min="5916" max="5917" width="12.125" style="861" bestFit="1" customWidth="1"/>
    <col min="5918" max="5918" width="7.125" style="861" bestFit="1" customWidth="1"/>
    <col min="5919" max="5919" width="9.75" style="861" bestFit="1" customWidth="1"/>
    <col min="5920" max="5920" width="15.5" style="861" bestFit="1" customWidth="1"/>
    <col min="5921" max="5921" width="19.375" style="861" bestFit="1" customWidth="1"/>
    <col min="5922" max="5922" width="5.75" style="861" bestFit="1" customWidth="1"/>
    <col min="5923" max="5923" width="9.75" style="861" bestFit="1" customWidth="1"/>
    <col min="5924" max="5924" width="11.875" style="861" bestFit="1" customWidth="1"/>
    <col min="5925" max="5925" width="9.125" style="861" bestFit="1" customWidth="1"/>
    <col min="5926" max="5926" width="10.5" style="861" bestFit="1" customWidth="1"/>
    <col min="5927" max="5927" width="16.375" style="861" bestFit="1" customWidth="1"/>
    <col min="5928" max="5928" width="12.125" style="861" bestFit="1" customWidth="1"/>
    <col min="5929" max="5929" width="10.375" style="861" bestFit="1" customWidth="1"/>
    <col min="5930" max="5930" width="11.875" style="861" bestFit="1" customWidth="1"/>
    <col min="5931" max="5939" width="16.375" style="861" bestFit="1" customWidth="1"/>
    <col min="5940" max="5940" width="10.625" style="861" bestFit="1" customWidth="1"/>
    <col min="5941" max="5941" width="11.875" style="861" bestFit="1" customWidth="1"/>
    <col min="5942" max="5942" width="16.375" style="861" bestFit="1" customWidth="1"/>
    <col min="5943" max="5943" width="20.75" style="861" bestFit="1" customWidth="1"/>
    <col min="5944" max="5944" width="16.375" style="861" bestFit="1" customWidth="1"/>
    <col min="5945" max="5945" width="20.75" style="861" bestFit="1" customWidth="1"/>
    <col min="5946" max="5946" width="16.375" style="861" bestFit="1" customWidth="1"/>
    <col min="5947" max="5947" width="20.75" style="861" bestFit="1" customWidth="1"/>
    <col min="5948" max="5948" width="16.375" style="861" bestFit="1" customWidth="1"/>
    <col min="5949" max="5949" width="20.75" style="861" bestFit="1" customWidth="1"/>
    <col min="5950" max="5950" width="16.375" style="861" bestFit="1" customWidth="1"/>
    <col min="5951" max="5951" width="20.75" style="861" bestFit="1" customWidth="1"/>
    <col min="5952" max="5952" width="14.125" style="861" bestFit="1" customWidth="1"/>
    <col min="5953" max="5953" width="18.625" style="861" bestFit="1" customWidth="1"/>
    <col min="5954" max="5954" width="16.375" style="861" bestFit="1" customWidth="1"/>
    <col min="5955" max="5955" width="20.75" style="861" bestFit="1" customWidth="1"/>
    <col min="5956" max="5956" width="16.375" style="861" bestFit="1" customWidth="1"/>
    <col min="5957" max="5957" width="20.75" style="861" bestFit="1" customWidth="1"/>
    <col min="5958" max="5963" width="23" style="861" bestFit="1" customWidth="1"/>
    <col min="5964" max="5965" width="18.625" style="861" bestFit="1" customWidth="1"/>
    <col min="5966" max="5966" width="10.5" style="861" bestFit="1" customWidth="1"/>
    <col min="5967" max="5967" width="11.875" style="861" bestFit="1" customWidth="1"/>
    <col min="5968" max="5968" width="10.5" style="861" bestFit="1" customWidth="1"/>
    <col min="5969" max="5970" width="11.875" style="861" bestFit="1" customWidth="1"/>
    <col min="5971" max="5971" width="16.375" style="861" bestFit="1" customWidth="1"/>
    <col min="5972" max="5972" width="17.875" style="861" bestFit="1" customWidth="1"/>
    <col min="5973" max="5973" width="22.25" style="861" bestFit="1" customWidth="1"/>
    <col min="5974" max="5974" width="7.75" style="861" bestFit="1" customWidth="1"/>
    <col min="5975" max="5977" width="11.875" style="861" bestFit="1" customWidth="1"/>
    <col min="5978" max="5978" width="16.375" style="861" bestFit="1" customWidth="1"/>
    <col min="5979" max="5981" width="11.875" style="861" bestFit="1" customWidth="1"/>
    <col min="5982" max="5982" width="14.125" style="861" bestFit="1" customWidth="1"/>
    <col min="5983" max="5983" width="11.875" style="861" bestFit="1" customWidth="1"/>
    <col min="5984" max="5984" width="16.375" style="861" bestFit="1" customWidth="1"/>
    <col min="5985" max="5985" width="18.625" style="861" bestFit="1" customWidth="1"/>
    <col min="5986" max="5986" width="10.5" style="861" bestFit="1" customWidth="1"/>
    <col min="5987" max="5987" width="14.25" style="861" bestFit="1" customWidth="1"/>
    <col min="5988" max="5989" width="13.375" style="861" bestFit="1" customWidth="1"/>
    <col min="5990" max="5990" width="16.375" style="861" bestFit="1" customWidth="1"/>
    <col min="5991" max="5991" width="16.5" style="861" bestFit="1" customWidth="1"/>
    <col min="5992" max="5993" width="20.125" style="861" bestFit="1" customWidth="1"/>
    <col min="5994" max="5995" width="23" style="861" bestFit="1" customWidth="1"/>
    <col min="5996" max="5996" width="18.625" style="861" bestFit="1" customWidth="1"/>
    <col min="5997" max="5997" width="9.25" style="861" bestFit="1" customWidth="1"/>
    <col min="5998" max="5998" width="7.25" style="861" bestFit="1" customWidth="1"/>
    <col min="5999" max="5999" width="10.375" style="861" bestFit="1" customWidth="1"/>
    <col min="6000" max="6001" width="11.875" style="861" bestFit="1" customWidth="1"/>
    <col min="6002" max="6002" width="14.375" style="861" bestFit="1" customWidth="1"/>
    <col min="6003" max="6003" width="11.875" style="861" bestFit="1" customWidth="1"/>
    <col min="6004" max="6005" width="16.375" style="861" bestFit="1" customWidth="1"/>
    <col min="6006" max="6006" width="11.875" style="861" bestFit="1" customWidth="1"/>
    <col min="6007" max="6008" width="16.375" style="861" bestFit="1" customWidth="1"/>
    <col min="6009" max="6009" width="17.875" style="861" bestFit="1" customWidth="1"/>
    <col min="6010" max="6010" width="16.375" style="861" bestFit="1" customWidth="1"/>
    <col min="6011" max="6011" width="17.875" style="861" bestFit="1" customWidth="1"/>
    <col min="6012" max="6012" width="5.75" style="861" bestFit="1" customWidth="1"/>
    <col min="6013" max="6014" width="9.75" style="861" bestFit="1" customWidth="1"/>
    <col min="6015" max="6015" width="7.75" style="861" bestFit="1" customWidth="1"/>
    <col min="6016" max="6016" width="9.75" style="861" bestFit="1" customWidth="1"/>
    <col min="6017" max="6017" width="59.375" style="861" bestFit="1" customWidth="1"/>
    <col min="6018" max="6018" width="45.5" style="861" bestFit="1" customWidth="1"/>
    <col min="6019" max="6019" width="27.625" style="861" bestFit="1" customWidth="1"/>
    <col min="6020" max="6020" width="11.875" style="861" bestFit="1" customWidth="1"/>
    <col min="6021" max="6024" width="14.125" style="861" bestFit="1" customWidth="1"/>
    <col min="6025" max="6025" width="15.625" style="861" bestFit="1" customWidth="1"/>
    <col min="6026" max="6026" width="14.125" style="861" bestFit="1" customWidth="1"/>
    <col min="6027" max="6028" width="19.625" style="861" bestFit="1" customWidth="1"/>
    <col min="6029" max="6029" width="21.875" style="861" bestFit="1" customWidth="1"/>
    <col min="6030" max="6030" width="19.375" style="861" bestFit="1" customWidth="1"/>
    <col min="6031" max="6031" width="16.375" style="861" bestFit="1" customWidth="1"/>
    <col min="6032" max="6032" width="23" style="861" bestFit="1" customWidth="1"/>
    <col min="6033" max="6034" width="14.125" style="861" bestFit="1" customWidth="1"/>
    <col min="6035" max="6035" width="23.25" style="861" bestFit="1" customWidth="1"/>
    <col min="6036" max="6037" width="14.375" style="861" bestFit="1" customWidth="1"/>
    <col min="6038" max="6038" width="23.125" style="861" bestFit="1" customWidth="1"/>
    <col min="6039" max="6039" width="18.875" style="861" bestFit="1" customWidth="1"/>
    <col min="6040" max="6040" width="14.375" style="861" bestFit="1" customWidth="1"/>
    <col min="6041" max="6041" width="16.5" style="861" bestFit="1" customWidth="1"/>
    <col min="6042" max="6042" width="25.25" style="861" bestFit="1" customWidth="1"/>
    <col min="6043" max="6044" width="18.625" style="861" bestFit="1" customWidth="1"/>
    <col min="6045" max="6045" width="23" style="861" bestFit="1" customWidth="1"/>
    <col min="6046" max="6047" width="26.75" style="861" bestFit="1" customWidth="1"/>
    <col min="6048" max="6048" width="25.25" style="861" bestFit="1" customWidth="1"/>
    <col min="6049" max="6049" width="29.625" style="861" bestFit="1" customWidth="1"/>
    <col min="6050" max="6050" width="25.25" style="861" bestFit="1" customWidth="1"/>
    <col min="6051" max="6051" width="29.625" style="861" bestFit="1" customWidth="1"/>
    <col min="6052" max="6055" width="20.875" style="861" bestFit="1" customWidth="1"/>
    <col min="6056" max="6056" width="13.875" style="861" bestFit="1" customWidth="1"/>
    <col min="6057" max="6057" width="16.5" style="861" bestFit="1" customWidth="1"/>
    <col min="6058" max="6058" width="7.75" style="861" bestFit="1" customWidth="1"/>
    <col min="6059" max="6059" width="20.75" style="861" bestFit="1" customWidth="1"/>
    <col min="6060" max="6062" width="16.375" style="861" bestFit="1" customWidth="1"/>
    <col min="6063" max="6066" width="31" style="861" bestFit="1" customWidth="1"/>
    <col min="6067" max="6068" width="18.625" style="861" bestFit="1" customWidth="1"/>
    <col min="6069" max="6069" width="16.375" style="861" bestFit="1" customWidth="1"/>
    <col min="6070" max="6071" width="18.625" style="861" bestFit="1" customWidth="1"/>
    <col min="6072" max="6072" width="16.375" style="861" bestFit="1" customWidth="1"/>
    <col min="6073" max="6074" width="18.625" style="861" bestFit="1" customWidth="1"/>
    <col min="6075" max="6075" width="20.75" style="861" bestFit="1" customWidth="1"/>
    <col min="6076" max="6077" width="23" style="861" bestFit="1" customWidth="1"/>
    <col min="6078" max="6078" width="25.25" style="861" bestFit="1" customWidth="1"/>
    <col min="6079" max="6079" width="23" style="861" bestFit="1" customWidth="1"/>
    <col min="6080" max="6080" width="20.75" style="861" bestFit="1" customWidth="1"/>
    <col min="6081" max="6082" width="23" style="861" bestFit="1" customWidth="1"/>
    <col min="6083" max="6083" width="25.25" style="861" bestFit="1" customWidth="1"/>
    <col min="6084" max="6084" width="23" style="861" bestFit="1" customWidth="1"/>
    <col min="6085" max="6085" width="18.625" style="861" bestFit="1" customWidth="1"/>
    <col min="6086" max="6088" width="20.75" style="861" bestFit="1" customWidth="1"/>
    <col min="6089" max="6089" width="19.75" style="861" bestFit="1" customWidth="1"/>
    <col min="6090" max="6091" width="22" style="861" bestFit="1" customWidth="1"/>
    <col min="6092" max="6092" width="14.125" style="861" bestFit="1" customWidth="1"/>
    <col min="6093" max="6094" width="20.75" style="861" bestFit="1" customWidth="1"/>
    <col min="6095" max="6096" width="18.625" style="861" bestFit="1" customWidth="1"/>
    <col min="6097" max="6099" width="20.75" style="861" bestFit="1" customWidth="1"/>
    <col min="6100" max="6101" width="23" style="861" bestFit="1" customWidth="1"/>
    <col min="6102" max="6102" width="20.75" style="861" bestFit="1" customWidth="1"/>
    <col min="6103" max="6104" width="23" style="861" bestFit="1" customWidth="1"/>
    <col min="6105" max="6105" width="25.25" style="861" bestFit="1" customWidth="1"/>
    <col min="6106" max="6107" width="23" style="861" bestFit="1" customWidth="1"/>
    <col min="6108" max="6110" width="25.25" style="861" bestFit="1" customWidth="1"/>
    <col min="6111" max="6112" width="27.5" style="861" bestFit="1" customWidth="1"/>
    <col min="6113" max="6113" width="25.25" style="861" bestFit="1" customWidth="1"/>
    <col min="6114" max="6115" width="27.5" style="861" bestFit="1" customWidth="1"/>
    <col min="6116" max="6116" width="29.625" style="861" bestFit="1" customWidth="1"/>
    <col min="6117" max="6117" width="27.5" style="861" bestFit="1" customWidth="1"/>
    <col min="6118" max="6118" width="24.5" style="861" bestFit="1" customWidth="1"/>
    <col min="6119" max="6119" width="29" style="861" bestFit="1" customWidth="1"/>
    <col min="6120" max="6121" width="20.75" style="861" bestFit="1" customWidth="1"/>
    <col min="6122" max="6122" width="27.5" style="861" bestFit="1" customWidth="1"/>
    <col min="6123" max="6124" width="23" style="861" bestFit="1" customWidth="1"/>
    <col min="6125" max="6125" width="29.625" style="861" bestFit="1" customWidth="1"/>
    <col min="6126" max="6126" width="9.125" style="861" bestFit="1" customWidth="1"/>
    <col min="6127" max="6129" width="18.125" style="861" bestFit="1" customWidth="1"/>
    <col min="6130" max="6130" width="20.375" style="861" bestFit="1" customWidth="1"/>
    <col min="6131" max="6131" width="25.25" style="861" bestFit="1" customWidth="1"/>
    <col min="6132" max="6132" width="27.5" style="861" bestFit="1" customWidth="1"/>
    <col min="6133" max="6134" width="9.125" style="861" bestFit="1" customWidth="1"/>
    <col min="6135" max="6135" width="11.25" style="861" bestFit="1" customWidth="1"/>
    <col min="6136" max="6136" width="15" style="861" bestFit="1" customWidth="1"/>
    <col min="6137" max="6137" width="16.375" style="861" bestFit="1" customWidth="1"/>
    <col min="6138" max="6140" width="23.25" style="861" bestFit="1" customWidth="1"/>
    <col min="6141" max="6142" width="20.75" style="861" bestFit="1" customWidth="1"/>
    <col min="6143" max="6143" width="6.625" style="861" bestFit="1" customWidth="1"/>
    <col min="6144" max="6144" width="9" style="861"/>
    <col min="6145" max="6145" width="16.375" style="861" bestFit="1" customWidth="1"/>
    <col min="6146" max="6146" width="14.125" style="861" bestFit="1" customWidth="1"/>
    <col min="6147" max="6149" width="9.75" style="861" bestFit="1" customWidth="1"/>
    <col min="6150" max="6150" width="14.125" style="861" bestFit="1" customWidth="1"/>
    <col min="6151" max="6151" width="15.25" style="861" customWidth="1"/>
    <col min="6152" max="6152" width="14.125" style="861" bestFit="1" customWidth="1"/>
    <col min="6153" max="6153" width="15.25" style="861" bestFit="1" customWidth="1"/>
    <col min="6154" max="6156" width="13.625" style="861" bestFit="1" customWidth="1"/>
    <col min="6157" max="6157" width="12" style="861" bestFit="1" customWidth="1"/>
    <col min="6158" max="6158" width="22.125" style="861" bestFit="1" customWidth="1"/>
    <col min="6159" max="6160" width="30.125" style="861" bestFit="1" customWidth="1"/>
    <col min="6161" max="6162" width="21" style="861" bestFit="1" customWidth="1"/>
    <col min="6163" max="6163" width="18.75" style="861" bestFit="1" customWidth="1"/>
    <col min="6164" max="6164" width="21" style="861" bestFit="1" customWidth="1"/>
    <col min="6165" max="6166" width="9.75" style="861" bestFit="1" customWidth="1"/>
    <col min="6167" max="6167" width="18.875" style="861" bestFit="1" customWidth="1"/>
    <col min="6168" max="6168" width="9.75" style="861" bestFit="1" customWidth="1"/>
    <col min="6169" max="6169" width="18.875" style="861" bestFit="1" customWidth="1"/>
    <col min="6170" max="6171" width="9.75" style="861" bestFit="1" customWidth="1"/>
    <col min="6172" max="6173" width="12.125" style="861" bestFit="1" customWidth="1"/>
    <col min="6174" max="6174" width="7.125" style="861" bestFit="1" customWidth="1"/>
    <col min="6175" max="6175" width="9.75" style="861" bestFit="1" customWidth="1"/>
    <col min="6176" max="6176" width="15.5" style="861" bestFit="1" customWidth="1"/>
    <col min="6177" max="6177" width="19.375" style="861" bestFit="1" customWidth="1"/>
    <col min="6178" max="6178" width="5.75" style="861" bestFit="1" customWidth="1"/>
    <col min="6179" max="6179" width="9.75" style="861" bestFit="1" customWidth="1"/>
    <col min="6180" max="6180" width="11.875" style="861" bestFit="1" customWidth="1"/>
    <col min="6181" max="6181" width="9.125" style="861" bestFit="1" customWidth="1"/>
    <col min="6182" max="6182" width="10.5" style="861" bestFit="1" customWidth="1"/>
    <col min="6183" max="6183" width="16.375" style="861" bestFit="1" customWidth="1"/>
    <col min="6184" max="6184" width="12.125" style="861" bestFit="1" customWidth="1"/>
    <col min="6185" max="6185" width="10.375" style="861" bestFit="1" customWidth="1"/>
    <col min="6186" max="6186" width="11.875" style="861" bestFit="1" customWidth="1"/>
    <col min="6187" max="6195" width="16.375" style="861" bestFit="1" customWidth="1"/>
    <col min="6196" max="6196" width="10.625" style="861" bestFit="1" customWidth="1"/>
    <col min="6197" max="6197" width="11.875" style="861" bestFit="1" customWidth="1"/>
    <col min="6198" max="6198" width="16.375" style="861" bestFit="1" customWidth="1"/>
    <col min="6199" max="6199" width="20.75" style="861" bestFit="1" customWidth="1"/>
    <col min="6200" max="6200" width="16.375" style="861" bestFit="1" customWidth="1"/>
    <col min="6201" max="6201" width="20.75" style="861" bestFit="1" customWidth="1"/>
    <col min="6202" max="6202" width="16.375" style="861" bestFit="1" customWidth="1"/>
    <col min="6203" max="6203" width="20.75" style="861" bestFit="1" customWidth="1"/>
    <col min="6204" max="6204" width="16.375" style="861" bestFit="1" customWidth="1"/>
    <col min="6205" max="6205" width="20.75" style="861" bestFit="1" customWidth="1"/>
    <col min="6206" max="6206" width="16.375" style="861" bestFit="1" customWidth="1"/>
    <col min="6207" max="6207" width="20.75" style="861" bestFit="1" customWidth="1"/>
    <col min="6208" max="6208" width="14.125" style="861" bestFit="1" customWidth="1"/>
    <col min="6209" max="6209" width="18.625" style="861" bestFit="1" customWidth="1"/>
    <col min="6210" max="6210" width="16.375" style="861" bestFit="1" customWidth="1"/>
    <col min="6211" max="6211" width="20.75" style="861" bestFit="1" customWidth="1"/>
    <col min="6212" max="6212" width="16.375" style="861" bestFit="1" customWidth="1"/>
    <col min="6213" max="6213" width="20.75" style="861" bestFit="1" customWidth="1"/>
    <col min="6214" max="6219" width="23" style="861" bestFit="1" customWidth="1"/>
    <col min="6220" max="6221" width="18.625" style="861" bestFit="1" customWidth="1"/>
    <col min="6222" max="6222" width="10.5" style="861" bestFit="1" customWidth="1"/>
    <col min="6223" max="6223" width="11.875" style="861" bestFit="1" customWidth="1"/>
    <col min="6224" max="6224" width="10.5" style="861" bestFit="1" customWidth="1"/>
    <col min="6225" max="6226" width="11.875" style="861" bestFit="1" customWidth="1"/>
    <col min="6227" max="6227" width="16.375" style="861" bestFit="1" customWidth="1"/>
    <col min="6228" max="6228" width="17.875" style="861" bestFit="1" customWidth="1"/>
    <col min="6229" max="6229" width="22.25" style="861" bestFit="1" customWidth="1"/>
    <col min="6230" max="6230" width="7.75" style="861" bestFit="1" customWidth="1"/>
    <col min="6231" max="6233" width="11.875" style="861" bestFit="1" customWidth="1"/>
    <col min="6234" max="6234" width="16.375" style="861" bestFit="1" customWidth="1"/>
    <col min="6235" max="6237" width="11.875" style="861" bestFit="1" customWidth="1"/>
    <col min="6238" max="6238" width="14.125" style="861" bestFit="1" customWidth="1"/>
    <col min="6239" max="6239" width="11.875" style="861" bestFit="1" customWidth="1"/>
    <col min="6240" max="6240" width="16.375" style="861" bestFit="1" customWidth="1"/>
    <col min="6241" max="6241" width="18.625" style="861" bestFit="1" customWidth="1"/>
    <col min="6242" max="6242" width="10.5" style="861" bestFit="1" customWidth="1"/>
    <col min="6243" max="6243" width="14.25" style="861" bestFit="1" customWidth="1"/>
    <col min="6244" max="6245" width="13.375" style="861" bestFit="1" customWidth="1"/>
    <col min="6246" max="6246" width="16.375" style="861" bestFit="1" customWidth="1"/>
    <col min="6247" max="6247" width="16.5" style="861" bestFit="1" customWidth="1"/>
    <col min="6248" max="6249" width="20.125" style="861" bestFit="1" customWidth="1"/>
    <col min="6250" max="6251" width="23" style="861" bestFit="1" customWidth="1"/>
    <col min="6252" max="6252" width="18.625" style="861" bestFit="1" customWidth="1"/>
    <col min="6253" max="6253" width="9.25" style="861" bestFit="1" customWidth="1"/>
    <col min="6254" max="6254" width="7.25" style="861" bestFit="1" customWidth="1"/>
    <col min="6255" max="6255" width="10.375" style="861" bestFit="1" customWidth="1"/>
    <col min="6256" max="6257" width="11.875" style="861" bestFit="1" customWidth="1"/>
    <col min="6258" max="6258" width="14.375" style="861" bestFit="1" customWidth="1"/>
    <col min="6259" max="6259" width="11.875" style="861" bestFit="1" customWidth="1"/>
    <col min="6260" max="6261" width="16.375" style="861" bestFit="1" customWidth="1"/>
    <col min="6262" max="6262" width="11.875" style="861" bestFit="1" customWidth="1"/>
    <col min="6263" max="6264" width="16.375" style="861" bestFit="1" customWidth="1"/>
    <col min="6265" max="6265" width="17.875" style="861" bestFit="1" customWidth="1"/>
    <col min="6266" max="6266" width="16.375" style="861" bestFit="1" customWidth="1"/>
    <col min="6267" max="6267" width="17.875" style="861" bestFit="1" customWidth="1"/>
    <col min="6268" max="6268" width="5.75" style="861" bestFit="1" customWidth="1"/>
    <col min="6269" max="6270" width="9.75" style="861" bestFit="1" customWidth="1"/>
    <col min="6271" max="6271" width="7.75" style="861" bestFit="1" customWidth="1"/>
    <col min="6272" max="6272" width="9.75" style="861" bestFit="1" customWidth="1"/>
    <col min="6273" max="6273" width="59.375" style="861" bestFit="1" customWidth="1"/>
    <col min="6274" max="6274" width="45.5" style="861" bestFit="1" customWidth="1"/>
    <col min="6275" max="6275" width="27.625" style="861" bestFit="1" customWidth="1"/>
    <col min="6276" max="6276" width="11.875" style="861" bestFit="1" customWidth="1"/>
    <col min="6277" max="6280" width="14.125" style="861" bestFit="1" customWidth="1"/>
    <col min="6281" max="6281" width="15.625" style="861" bestFit="1" customWidth="1"/>
    <col min="6282" max="6282" width="14.125" style="861" bestFit="1" customWidth="1"/>
    <col min="6283" max="6284" width="19.625" style="861" bestFit="1" customWidth="1"/>
    <col min="6285" max="6285" width="21.875" style="861" bestFit="1" customWidth="1"/>
    <col min="6286" max="6286" width="19.375" style="861" bestFit="1" customWidth="1"/>
    <col min="6287" max="6287" width="16.375" style="861" bestFit="1" customWidth="1"/>
    <col min="6288" max="6288" width="23" style="861" bestFit="1" customWidth="1"/>
    <col min="6289" max="6290" width="14.125" style="861" bestFit="1" customWidth="1"/>
    <col min="6291" max="6291" width="23.25" style="861" bestFit="1" customWidth="1"/>
    <col min="6292" max="6293" width="14.375" style="861" bestFit="1" customWidth="1"/>
    <col min="6294" max="6294" width="23.125" style="861" bestFit="1" customWidth="1"/>
    <col min="6295" max="6295" width="18.875" style="861" bestFit="1" customWidth="1"/>
    <col min="6296" max="6296" width="14.375" style="861" bestFit="1" customWidth="1"/>
    <col min="6297" max="6297" width="16.5" style="861" bestFit="1" customWidth="1"/>
    <col min="6298" max="6298" width="25.25" style="861" bestFit="1" customWidth="1"/>
    <col min="6299" max="6300" width="18.625" style="861" bestFit="1" customWidth="1"/>
    <col min="6301" max="6301" width="23" style="861" bestFit="1" customWidth="1"/>
    <col min="6302" max="6303" width="26.75" style="861" bestFit="1" customWidth="1"/>
    <col min="6304" max="6304" width="25.25" style="861" bestFit="1" customWidth="1"/>
    <col min="6305" max="6305" width="29.625" style="861" bestFit="1" customWidth="1"/>
    <col min="6306" max="6306" width="25.25" style="861" bestFit="1" customWidth="1"/>
    <col min="6307" max="6307" width="29.625" style="861" bestFit="1" customWidth="1"/>
    <col min="6308" max="6311" width="20.875" style="861" bestFit="1" customWidth="1"/>
    <col min="6312" max="6312" width="13.875" style="861" bestFit="1" customWidth="1"/>
    <col min="6313" max="6313" width="16.5" style="861" bestFit="1" customWidth="1"/>
    <col min="6314" max="6314" width="7.75" style="861" bestFit="1" customWidth="1"/>
    <col min="6315" max="6315" width="20.75" style="861" bestFit="1" customWidth="1"/>
    <col min="6316" max="6318" width="16.375" style="861" bestFit="1" customWidth="1"/>
    <col min="6319" max="6322" width="31" style="861" bestFit="1" customWidth="1"/>
    <col min="6323" max="6324" width="18.625" style="861" bestFit="1" customWidth="1"/>
    <col min="6325" max="6325" width="16.375" style="861" bestFit="1" customWidth="1"/>
    <col min="6326" max="6327" width="18.625" style="861" bestFit="1" customWidth="1"/>
    <col min="6328" max="6328" width="16.375" style="861" bestFit="1" customWidth="1"/>
    <col min="6329" max="6330" width="18.625" style="861" bestFit="1" customWidth="1"/>
    <col min="6331" max="6331" width="20.75" style="861" bestFit="1" customWidth="1"/>
    <col min="6332" max="6333" width="23" style="861" bestFit="1" customWidth="1"/>
    <col min="6334" max="6334" width="25.25" style="861" bestFit="1" customWidth="1"/>
    <col min="6335" max="6335" width="23" style="861" bestFit="1" customWidth="1"/>
    <col min="6336" max="6336" width="20.75" style="861" bestFit="1" customWidth="1"/>
    <col min="6337" max="6338" width="23" style="861" bestFit="1" customWidth="1"/>
    <col min="6339" max="6339" width="25.25" style="861" bestFit="1" customWidth="1"/>
    <col min="6340" max="6340" width="23" style="861" bestFit="1" customWidth="1"/>
    <col min="6341" max="6341" width="18.625" style="861" bestFit="1" customWidth="1"/>
    <col min="6342" max="6344" width="20.75" style="861" bestFit="1" customWidth="1"/>
    <col min="6345" max="6345" width="19.75" style="861" bestFit="1" customWidth="1"/>
    <col min="6346" max="6347" width="22" style="861" bestFit="1" customWidth="1"/>
    <col min="6348" max="6348" width="14.125" style="861" bestFit="1" customWidth="1"/>
    <col min="6349" max="6350" width="20.75" style="861" bestFit="1" customWidth="1"/>
    <col min="6351" max="6352" width="18.625" style="861" bestFit="1" customWidth="1"/>
    <col min="6353" max="6355" width="20.75" style="861" bestFit="1" customWidth="1"/>
    <col min="6356" max="6357" width="23" style="861" bestFit="1" customWidth="1"/>
    <col min="6358" max="6358" width="20.75" style="861" bestFit="1" customWidth="1"/>
    <col min="6359" max="6360" width="23" style="861" bestFit="1" customWidth="1"/>
    <col min="6361" max="6361" width="25.25" style="861" bestFit="1" customWidth="1"/>
    <col min="6362" max="6363" width="23" style="861" bestFit="1" customWidth="1"/>
    <col min="6364" max="6366" width="25.25" style="861" bestFit="1" customWidth="1"/>
    <col min="6367" max="6368" width="27.5" style="861" bestFit="1" customWidth="1"/>
    <col min="6369" max="6369" width="25.25" style="861" bestFit="1" customWidth="1"/>
    <col min="6370" max="6371" width="27.5" style="861" bestFit="1" customWidth="1"/>
    <col min="6372" max="6372" width="29.625" style="861" bestFit="1" customWidth="1"/>
    <col min="6373" max="6373" width="27.5" style="861" bestFit="1" customWidth="1"/>
    <col min="6374" max="6374" width="24.5" style="861" bestFit="1" customWidth="1"/>
    <col min="6375" max="6375" width="29" style="861" bestFit="1" customWidth="1"/>
    <col min="6376" max="6377" width="20.75" style="861" bestFit="1" customWidth="1"/>
    <col min="6378" max="6378" width="27.5" style="861" bestFit="1" customWidth="1"/>
    <col min="6379" max="6380" width="23" style="861" bestFit="1" customWidth="1"/>
    <col min="6381" max="6381" width="29.625" style="861" bestFit="1" customWidth="1"/>
    <col min="6382" max="6382" width="9.125" style="861" bestFit="1" customWidth="1"/>
    <col min="6383" max="6385" width="18.125" style="861" bestFit="1" customWidth="1"/>
    <col min="6386" max="6386" width="20.375" style="861" bestFit="1" customWidth="1"/>
    <col min="6387" max="6387" width="25.25" style="861" bestFit="1" customWidth="1"/>
    <col min="6388" max="6388" width="27.5" style="861" bestFit="1" customWidth="1"/>
    <col min="6389" max="6390" width="9.125" style="861" bestFit="1" customWidth="1"/>
    <col min="6391" max="6391" width="11.25" style="861" bestFit="1" customWidth="1"/>
    <col min="6392" max="6392" width="15" style="861" bestFit="1" customWidth="1"/>
    <col min="6393" max="6393" width="16.375" style="861" bestFit="1" customWidth="1"/>
    <col min="6394" max="6396" width="23.25" style="861" bestFit="1" customWidth="1"/>
    <col min="6397" max="6398" width="20.75" style="861" bestFit="1" customWidth="1"/>
    <col min="6399" max="6399" width="6.625" style="861" bestFit="1" customWidth="1"/>
    <col min="6400" max="6400" width="9" style="861"/>
    <col min="6401" max="6401" width="16.375" style="861" bestFit="1" customWidth="1"/>
    <col min="6402" max="6402" width="14.125" style="861" bestFit="1" customWidth="1"/>
    <col min="6403" max="6405" width="9.75" style="861" bestFit="1" customWidth="1"/>
    <col min="6406" max="6406" width="14.125" style="861" bestFit="1" customWidth="1"/>
    <col min="6407" max="6407" width="15.25" style="861" customWidth="1"/>
    <col min="6408" max="6408" width="14.125" style="861" bestFit="1" customWidth="1"/>
    <col min="6409" max="6409" width="15.25" style="861" bestFit="1" customWidth="1"/>
    <col min="6410" max="6412" width="13.625" style="861" bestFit="1" customWidth="1"/>
    <col min="6413" max="6413" width="12" style="861" bestFit="1" customWidth="1"/>
    <col min="6414" max="6414" width="22.125" style="861" bestFit="1" customWidth="1"/>
    <col min="6415" max="6416" width="30.125" style="861" bestFit="1" customWidth="1"/>
    <col min="6417" max="6418" width="21" style="861" bestFit="1" customWidth="1"/>
    <col min="6419" max="6419" width="18.75" style="861" bestFit="1" customWidth="1"/>
    <col min="6420" max="6420" width="21" style="861" bestFit="1" customWidth="1"/>
    <col min="6421" max="6422" width="9.75" style="861" bestFit="1" customWidth="1"/>
    <col min="6423" max="6423" width="18.875" style="861" bestFit="1" customWidth="1"/>
    <col min="6424" max="6424" width="9.75" style="861" bestFit="1" customWidth="1"/>
    <col min="6425" max="6425" width="18.875" style="861" bestFit="1" customWidth="1"/>
    <col min="6426" max="6427" width="9.75" style="861" bestFit="1" customWidth="1"/>
    <col min="6428" max="6429" width="12.125" style="861" bestFit="1" customWidth="1"/>
    <col min="6430" max="6430" width="7.125" style="861" bestFit="1" customWidth="1"/>
    <col min="6431" max="6431" width="9.75" style="861" bestFit="1" customWidth="1"/>
    <col min="6432" max="6432" width="15.5" style="861" bestFit="1" customWidth="1"/>
    <col min="6433" max="6433" width="19.375" style="861" bestFit="1" customWidth="1"/>
    <col min="6434" max="6434" width="5.75" style="861" bestFit="1" customWidth="1"/>
    <col min="6435" max="6435" width="9.75" style="861" bestFit="1" customWidth="1"/>
    <col min="6436" max="6436" width="11.875" style="861" bestFit="1" customWidth="1"/>
    <col min="6437" max="6437" width="9.125" style="861" bestFit="1" customWidth="1"/>
    <col min="6438" max="6438" width="10.5" style="861" bestFit="1" customWidth="1"/>
    <col min="6439" max="6439" width="16.375" style="861" bestFit="1" customWidth="1"/>
    <col min="6440" max="6440" width="12.125" style="861" bestFit="1" customWidth="1"/>
    <col min="6441" max="6441" width="10.375" style="861" bestFit="1" customWidth="1"/>
    <col min="6442" max="6442" width="11.875" style="861" bestFit="1" customWidth="1"/>
    <col min="6443" max="6451" width="16.375" style="861" bestFit="1" customWidth="1"/>
    <col min="6452" max="6452" width="10.625" style="861" bestFit="1" customWidth="1"/>
    <col min="6453" max="6453" width="11.875" style="861" bestFit="1" customWidth="1"/>
    <col min="6454" max="6454" width="16.375" style="861" bestFit="1" customWidth="1"/>
    <col min="6455" max="6455" width="20.75" style="861" bestFit="1" customWidth="1"/>
    <col min="6456" max="6456" width="16.375" style="861" bestFit="1" customWidth="1"/>
    <col min="6457" max="6457" width="20.75" style="861" bestFit="1" customWidth="1"/>
    <col min="6458" max="6458" width="16.375" style="861" bestFit="1" customWidth="1"/>
    <col min="6459" max="6459" width="20.75" style="861" bestFit="1" customWidth="1"/>
    <col min="6460" max="6460" width="16.375" style="861" bestFit="1" customWidth="1"/>
    <col min="6461" max="6461" width="20.75" style="861" bestFit="1" customWidth="1"/>
    <col min="6462" max="6462" width="16.375" style="861" bestFit="1" customWidth="1"/>
    <col min="6463" max="6463" width="20.75" style="861" bestFit="1" customWidth="1"/>
    <col min="6464" max="6464" width="14.125" style="861" bestFit="1" customWidth="1"/>
    <col min="6465" max="6465" width="18.625" style="861" bestFit="1" customWidth="1"/>
    <col min="6466" max="6466" width="16.375" style="861" bestFit="1" customWidth="1"/>
    <col min="6467" max="6467" width="20.75" style="861" bestFit="1" customWidth="1"/>
    <col min="6468" max="6468" width="16.375" style="861" bestFit="1" customWidth="1"/>
    <col min="6469" max="6469" width="20.75" style="861" bestFit="1" customWidth="1"/>
    <col min="6470" max="6475" width="23" style="861" bestFit="1" customWidth="1"/>
    <col min="6476" max="6477" width="18.625" style="861" bestFit="1" customWidth="1"/>
    <col min="6478" max="6478" width="10.5" style="861" bestFit="1" customWidth="1"/>
    <col min="6479" max="6479" width="11.875" style="861" bestFit="1" customWidth="1"/>
    <col min="6480" max="6480" width="10.5" style="861" bestFit="1" customWidth="1"/>
    <col min="6481" max="6482" width="11.875" style="861" bestFit="1" customWidth="1"/>
    <col min="6483" max="6483" width="16.375" style="861" bestFit="1" customWidth="1"/>
    <col min="6484" max="6484" width="17.875" style="861" bestFit="1" customWidth="1"/>
    <col min="6485" max="6485" width="22.25" style="861" bestFit="1" customWidth="1"/>
    <col min="6486" max="6486" width="7.75" style="861" bestFit="1" customWidth="1"/>
    <col min="6487" max="6489" width="11.875" style="861" bestFit="1" customWidth="1"/>
    <col min="6490" max="6490" width="16.375" style="861" bestFit="1" customWidth="1"/>
    <col min="6491" max="6493" width="11.875" style="861" bestFit="1" customWidth="1"/>
    <col min="6494" max="6494" width="14.125" style="861" bestFit="1" customWidth="1"/>
    <col min="6495" max="6495" width="11.875" style="861" bestFit="1" customWidth="1"/>
    <col min="6496" max="6496" width="16.375" style="861" bestFit="1" customWidth="1"/>
    <col min="6497" max="6497" width="18.625" style="861" bestFit="1" customWidth="1"/>
    <col min="6498" max="6498" width="10.5" style="861" bestFit="1" customWidth="1"/>
    <col min="6499" max="6499" width="14.25" style="861" bestFit="1" customWidth="1"/>
    <col min="6500" max="6501" width="13.375" style="861" bestFit="1" customWidth="1"/>
    <col min="6502" max="6502" width="16.375" style="861" bestFit="1" customWidth="1"/>
    <col min="6503" max="6503" width="16.5" style="861" bestFit="1" customWidth="1"/>
    <col min="6504" max="6505" width="20.125" style="861" bestFit="1" customWidth="1"/>
    <col min="6506" max="6507" width="23" style="861" bestFit="1" customWidth="1"/>
    <col min="6508" max="6508" width="18.625" style="861" bestFit="1" customWidth="1"/>
    <col min="6509" max="6509" width="9.25" style="861" bestFit="1" customWidth="1"/>
    <col min="6510" max="6510" width="7.25" style="861" bestFit="1" customWidth="1"/>
    <col min="6511" max="6511" width="10.375" style="861" bestFit="1" customWidth="1"/>
    <col min="6512" max="6513" width="11.875" style="861" bestFit="1" customWidth="1"/>
    <col min="6514" max="6514" width="14.375" style="861" bestFit="1" customWidth="1"/>
    <col min="6515" max="6515" width="11.875" style="861" bestFit="1" customWidth="1"/>
    <col min="6516" max="6517" width="16.375" style="861" bestFit="1" customWidth="1"/>
    <col min="6518" max="6518" width="11.875" style="861" bestFit="1" customWidth="1"/>
    <col min="6519" max="6520" width="16.375" style="861" bestFit="1" customWidth="1"/>
    <col min="6521" max="6521" width="17.875" style="861" bestFit="1" customWidth="1"/>
    <col min="6522" max="6522" width="16.375" style="861" bestFit="1" customWidth="1"/>
    <col min="6523" max="6523" width="17.875" style="861" bestFit="1" customWidth="1"/>
    <col min="6524" max="6524" width="5.75" style="861" bestFit="1" customWidth="1"/>
    <col min="6525" max="6526" width="9.75" style="861" bestFit="1" customWidth="1"/>
    <col min="6527" max="6527" width="7.75" style="861" bestFit="1" customWidth="1"/>
    <col min="6528" max="6528" width="9.75" style="861" bestFit="1" customWidth="1"/>
    <col min="6529" max="6529" width="59.375" style="861" bestFit="1" customWidth="1"/>
    <col min="6530" max="6530" width="45.5" style="861" bestFit="1" customWidth="1"/>
    <col min="6531" max="6531" width="27.625" style="861" bestFit="1" customWidth="1"/>
    <col min="6532" max="6532" width="11.875" style="861" bestFit="1" customWidth="1"/>
    <col min="6533" max="6536" width="14.125" style="861" bestFit="1" customWidth="1"/>
    <col min="6537" max="6537" width="15.625" style="861" bestFit="1" customWidth="1"/>
    <col min="6538" max="6538" width="14.125" style="861" bestFit="1" customWidth="1"/>
    <col min="6539" max="6540" width="19.625" style="861" bestFit="1" customWidth="1"/>
    <col min="6541" max="6541" width="21.875" style="861" bestFit="1" customWidth="1"/>
    <col min="6542" max="6542" width="19.375" style="861" bestFit="1" customWidth="1"/>
    <col min="6543" max="6543" width="16.375" style="861" bestFit="1" customWidth="1"/>
    <col min="6544" max="6544" width="23" style="861" bestFit="1" customWidth="1"/>
    <col min="6545" max="6546" width="14.125" style="861" bestFit="1" customWidth="1"/>
    <col min="6547" max="6547" width="23.25" style="861" bestFit="1" customWidth="1"/>
    <col min="6548" max="6549" width="14.375" style="861" bestFit="1" customWidth="1"/>
    <col min="6550" max="6550" width="23.125" style="861" bestFit="1" customWidth="1"/>
    <col min="6551" max="6551" width="18.875" style="861" bestFit="1" customWidth="1"/>
    <col min="6552" max="6552" width="14.375" style="861" bestFit="1" customWidth="1"/>
    <col min="6553" max="6553" width="16.5" style="861" bestFit="1" customWidth="1"/>
    <col min="6554" max="6554" width="25.25" style="861" bestFit="1" customWidth="1"/>
    <col min="6555" max="6556" width="18.625" style="861" bestFit="1" customWidth="1"/>
    <col min="6557" max="6557" width="23" style="861" bestFit="1" customWidth="1"/>
    <col min="6558" max="6559" width="26.75" style="861" bestFit="1" customWidth="1"/>
    <col min="6560" max="6560" width="25.25" style="861" bestFit="1" customWidth="1"/>
    <col min="6561" max="6561" width="29.625" style="861" bestFit="1" customWidth="1"/>
    <col min="6562" max="6562" width="25.25" style="861" bestFit="1" customWidth="1"/>
    <col min="6563" max="6563" width="29.625" style="861" bestFit="1" customWidth="1"/>
    <col min="6564" max="6567" width="20.875" style="861" bestFit="1" customWidth="1"/>
    <col min="6568" max="6568" width="13.875" style="861" bestFit="1" customWidth="1"/>
    <col min="6569" max="6569" width="16.5" style="861" bestFit="1" customWidth="1"/>
    <col min="6570" max="6570" width="7.75" style="861" bestFit="1" customWidth="1"/>
    <col min="6571" max="6571" width="20.75" style="861" bestFit="1" customWidth="1"/>
    <col min="6572" max="6574" width="16.375" style="861" bestFit="1" customWidth="1"/>
    <col min="6575" max="6578" width="31" style="861" bestFit="1" customWidth="1"/>
    <col min="6579" max="6580" width="18.625" style="861" bestFit="1" customWidth="1"/>
    <col min="6581" max="6581" width="16.375" style="861" bestFit="1" customWidth="1"/>
    <col min="6582" max="6583" width="18.625" style="861" bestFit="1" customWidth="1"/>
    <col min="6584" max="6584" width="16.375" style="861" bestFit="1" customWidth="1"/>
    <col min="6585" max="6586" width="18.625" style="861" bestFit="1" customWidth="1"/>
    <col min="6587" max="6587" width="20.75" style="861" bestFit="1" customWidth="1"/>
    <col min="6588" max="6589" width="23" style="861" bestFit="1" customWidth="1"/>
    <col min="6590" max="6590" width="25.25" style="861" bestFit="1" customWidth="1"/>
    <col min="6591" max="6591" width="23" style="861" bestFit="1" customWidth="1"/>
    <col min="6592" max="6592" width="20.75" style="861" bestFit="1" customWidth="1"/>
    <col min="6593" max="6594" width="23" style="861" bestFit="1" customWidth="1"/>
    <col min="6595" max="6595" width="25.25" style="861" bestFit="1" customWidth="1"/>
    <col min="6596" max="6596" width="23" style="861" bestFit="1" customWidth="1"/>
    <col min="6597" max="6597" width="18.625" style="861" bestFit="1" customWidth="1"/>
    <col min="6598" max="6600" width="20.75" style="861" bestFit="1" customWidth="1"/>
    <col min="6601" max="6601" width="19.75" style="861" bestFit="1" customWidth="1"/>
    <col min="6602" max="6603" width="22" style="861" bestFit="1" customWidth="1"/>
    <col min="6604" max="6604" width="14.125" style="861" bestFit="1" customWidth="1"/>
    <col min="6605" max="6606" width="20.75" style="861" bestFit="1" customWidth="1"/>
    <col min="6607" max="6608" width="18.625" style="861" bestFit="1" customWidth="1"/>
    <col min="6609" max="6611" width="20.75" style="861" bestFit="1" customWidth="1"/>
    <col min="6612" max="6613" width="23" style="861" bestFit="1" customWidth="1"/>
    <col min="6614" max="6614" width="20.75" style="861" bestFit="1" customWidth="1"/>
    <col min="6615" max="6616" width="23" style="861" bestFit="1" customWidth="1"/>
    <col min="6617" max="6617" width="25.25" style="861" bestFit="1" customWidth="1"/>
    <col min="6618" max="6619" width="23" style="861" bestFit="1" customWidth="1"/>
    <col min="6620" max="6622" width="25.25" style="861" bestFit="1" customWidth="1"/>
    <col min="6623" max="6624" width="27.5" style="861" bestFit="1" customWidth="1"/>
    <col min="6625" max="6625" width="25.25" style="861" bestFit="1" customWidth="1"/>
    <col min="6626" max="6627" width="27.5" style="861" bestFit="1" customWidth="1"/>
    <col min="6628" max="6628" width="29.625" style="861" bestFit="1" customWidth="1"/>
    <col min="6629" max="6629" width="27.5" style="861" bestFit="1" customWidth="1"/>
    <col min="6630" max="6630" width="24.5" style="861" bestFit="1" customWidth="1"/>
    <col min="6631" max="6631" width="29" style="861" bestFit="1" customWidth="1"/>
    <col min="6632" max="6633" width="20.75" style="861" bestFit="1" customWidth="1"/>
    <col min="6634" max="6634" width="27.5" style="861" bestFit="1" customWidth="1"/>
    <col min="6635" max="6636" width="23" style="861" bestFit="1" customWidth="1"/>
    <col min="6637" max="6637" width="29.625" style="861" bestFit="1" customWidth="1"/>
    <col min="6638" max="6638" width="9.125" style="861" bestFit="1" customWidth="1"/>
    <col min="6639" max="6641" width="18.125" style="861" bestFit="1" customWidth="1"/>
    <col min="6642" max="6642" width="20.375" style="861" bestFit="1" customWidth="1"/>
    <col min="6643" max="6643" width="25.25" style="861" bestFit="1" customWidth="1"/>
    <col min="6644" max="6644" width="27.5" style="861" bestFit="1" customWidth="1"/>
    <col min="6645" max="6646" width="9.125" style="861" bestFit="1" customWidth="1"/>
    <col min="6647" max="6647" width="11.25" style="861" bestFit="1" customWidth="1"/>
    <col min="6648" max="6648" width="15" style="861" bestFit="1" customWidth="1"/>
    <col min="6649" max="6649" width="16.375" style="861" bestFit="1" customWidth="1"/>
    <col min="6650" max="6652" width="23.25" style="861" bestFit="1" customWidth="1"/>
    <col min="6653" max="6654" width="20.75" style="861" bestFit="1" customWidth="1"/>
    <col min="6655" max="6655" width="6.625" style="861" bestFit="1" customWidth="1"/>
    <col min="6656" max="6656" width="9" style="861"/>
    <col min="6657" max="6657" width="16.375" style="861" bestFit="1" customWidth="1"/>
    <col min="6658" max="6658" width="14.125" style="861" bestFit="1" customWidth="1"/>
    <col min="6659" max="6661" width="9.75" style="861" bestFit="1" customWidth="1"/>
    <col min="6662" max="6662" width="14.125" style="861" bestFit="1" customWidth="1"/>
    <col min="6663" max="6663" width="15.25" style="861" customWidth="1"/>
    <col min="6664" max="6664" width="14.125" style="861" bestFit="1" customWidth="1"/>
    <col min="6665" max="6665" width="15.25" style="861" bestFit="1" customWidth="1"/>
    <col min="6666" max="6668" width="13.625" style="861" bestFit="1" customWidth="1"/>
    <col min="6669" max="6669" width="12" style="861" bestFit="1" customWidth="1"/>
    <col min="6670" max="6670" width="22.125" style="861" bestFit="1" customWidth="1"/>
    <col min="6671" max="6672" width="30.125" style="861" bestFit="1" customWidth="1"/>
    <col min="6673" max="6674" width="21" style="861" bestFit="1" customWidth="1"/>
    <col min="6675" max="6675" width="18.75" style="861" bestFit="1" customWidth="1"/>
    <col min="6676" max="6676" width="21" style="861" bestFit="1" customWidth="1"/>
    <col min="6677" max="6678" width="9.75" style="861" bestFit="1" customWidth="1"/>
    <col min="6679" max="6679" width="18.875" style="861" bestFit="1" customWidth="1"/>
    <col min="6680" max="6680" width="9.75" style="861" bestFit="1" customWidth="1"/>
    <col min="6681" max="6681" width="18.875" style="861" bestFit="1" customWidth="1"/>
    <col min="6682" max="6683" width="9.75" style="861" bestFit="1" customWidth="1"/>
    <col min="6684" max="6685" width="12.125" style="861" bestFit="1" customWidth="1"/>
    <col min="6686" max="6686" width="7.125" style="861" bestFit="1" customWidth="1"/>
    <col min="6687" max="6687" width="9.75" style="861" bestFit="1" customWidth="1"/>
    <col min="6688" max="6688" width="15.5" style="861" bestFit="1" customWidth="1"/>
    <col min="6689" max="6689" width="19.375" style="861" bestFit="1" customWidth="1"/>
    <col min="6690" max="6690" width="5.75" style="861" bestFit="1" customWidth="1"/>
    <col min="6691" max="6691" width="9.75" style="861" bestFit="1" customWidth="1"/>
    <col min="6692" max="6692" width="11.875" style="861" bestFit="1" customWidth="1"/>
    <col min="6693" max="6693" width="9.125" style="861" bestFit="1" customWidth="1"/>
    <col min="6694" max="6694" width="10.5" style="861" bestFit="1" customWidth="1"/>
    <col min="6695" max="6695" width="16.375" style="861" bestFit="1" customWidth="1"/>
    <col min="6696" max="6696" width="12.125" style="861" bestFit="1" customWidth="1"/>
    <col min="6697" max="6697" width="10.375" style="861" bestFit="1" customWidth="1"/>
    <col min="6698" max="6698" width="11.875" style="861" bestFit="1" customWidth="1"/>
    <col min="6699" max="6707" width="16.375" style="861" bestFit="1" customWidth="1"/>
    <col min="6708" max="6708" width="10.625" style="861" bestFit="1" customWidth="1"/>
    <col min="6709" max="6709" width="11.875" style="861" bestFit="1" customWidth="1"/>
    <col min="6710" max="6710" width="16.375" style="861" bestFit="1" customWidth="1"/>
    <col min="6711" max="6711" width="20.75" style="861" bestFit="1" customWidth="1"/>
    <col min="6712" max="6712" width="16.375" style="861" bestFit="1" customWidth="1"/>
    <col min="6713" max="6713" width="20.75" style="861" bestFit="1" customWidth="1"/>
    <col min="6714" max="6714" width="16.375" style="861" bestFit="1" customWidth="1"/>
    <col min="6715" max="6715" width="20.75" style="861" bestFit="1" customWidth="1"/>
    <col min="6716" max="6716" width="16.375" style="861" bestFit="1" customWidth="1"/>
    <col min="6717" max="6717" width="20.75" style="861" bestFit="1" customWidth="1"/>
    <col min="6718" max="6718" width="16.375" style="861" bestFit="1" customWidth="1"/>
    <col min="6719" max="6719" width="20.75" style="861" bestFit="1" customWidth="1"/>
    <col min="6720" max="6720" width="14.125" style="861" bestFit="1" customWidth="1"/>
    <col min="6721" max="6721" width="18.625" style="861" bestFit="1" customWidth="1"/>
    <col min="6722" max="6722" width="16.375" style="861" bestFit="1" customWidth="1"/>
    <col min="6723" max="6723" width="20.75" style="861" bestFit="1" customWidth="1"/>
    <col min="6724" max="6724" width="16.375" style="861" bestFit="1" customWidth="1"/>
    <col min="6725" max="6725" width="20.75" style="861" bestFit="1" customWidth="1"/>
    <col min="6726" max="6731" width="23" style="861" bestFit="1" customWidth="1"/>
    <col min="6732" max="6733" width="18.625" style="861" bestFit="1" customWidth="1"/>
    <col min="6734" max="6734" width="10.5" style="861" bestFit="1" customWidth="1"/>
    <col min="6735" max="6735" width="11.875" style="861" bestFit="1" customWidth="1"/>
    <col min="6736" max="6736" width="10.5" style="861" bestFit="1" customWidth="1"/>
    <col min="6737" max="6738" width="11.875" style="861" bestFit="1" customWidth="1"/>
    <col min="6739" max="6739" width="16.375" style="861" bestFit="1" customWidth="1"/>
    <col min="6740" max="6740" width="17.875" style="861" bestFit="1" customWidth="1"/>
    <col min="6741" max="6741" width="22.25" style="861" bestFit="1" customWidth="1"/>
    <col min="6742" max="6742" width="7.75" style="861" bestFit="1" customWidth="1"/>
    <col min="6743" max="6745" width="11.875" style="861" bestFit="1" customWidth="1"/>
    <col min="6746" max="6746" width="16.375" style="861" bestFit="1" customWidth="1"/>
    <col min="6747" max="6749" width="11.875" style="861" bestFit="1" customWidth="1"/>
    <col min="6750" max="6750" width="14.125" style="861" bestFit="1" customWidth="1"/>
    <col min="6751" max="6751" width="11.875" style="861" bestFit="1" customWidth="1"/>
    <col min="6752" max="6752" width="16.375" style="861" bestFit="1" customWidth="1"/>
    <col min="6753" max="6753" width="18.625" style="861" bestFit="1" customWidth="1"/>
    <col min="6754" max="6754" width="10.5" style="861" bestFit="1" customWidth="1"/>
    <col min="6755" max="6755" width="14.25" style="861" bestFit="1" customWidth="1"/>
    <col min="6756" max="6757" width="13.375" style="861" bestFit="1" customWidth="1"/>
    <col min="6758" max="6758" width="16.375" style="861" bestFit="1" customWidth="1"/>
    <col min="6759" max="6759" width="16.5" style="861" bestFit="1" customWidth="1"/>
    <col min="6760" max="6761" width="20.125" style="861" bestFit="1" customWidth="1"/>
    <col min="6762" max="6763" width="23" style="861" bestFit="1" customWidth="1"/>
    <col min="6764" max="6764" width="18.625" style="861" bestFit="1" customWidth="1"/>
    <col min="6765" max="6765" width="9.25" style="861" bestFit="1" customWidth="1"/>
    <col min="6766" max="6766" width="7.25" style="861" bestFit="1" customWidth="1"/>
    <col min="6767" max="6767" width="10.375" style="861" bestFit="1" customWidth="1"/>
    <col min="6768" max="6769" width="11.875" style="861" bestFit="1" customWidth="1"/>
    <col min="6770" max="6770" width="14.375" style="861" bestFit="1" customWidth="1"/>
    <col min="6771" max="6771" width="11.875" style="861" bestFit="1" customWidth="1"/>
    <col min="6772" max="6773" width="16.375" style="861" bestFit="1" customWidth="1"/>
    <col min="6774" max="6774" width="11.875" style="861" bestFit="1" customWidth="1"/>
    <col min="6775" max="6776" width="16.375" style="861" bestFit="1" customWidth="1"/>
    <col min="6777" max="6777" width="17.875" style="861" bestFit="1" customWidth="1"/>
    <col min="6778" max="6778" width="16.375" style="861" bestFit="1" customWidth="1"/>
    <col min="6779" max="6779" width="17.875" style="861" bestFit="1" customWidth="1"/>
    <col min="6780" max="6780" width="5.75" style="861" bestFit="1" customWidth="1"/>
    <col min="6781" max="6782" width="9.75" style="861" bestFit="1" customWidth="1"/>
    <col min="6783" max="6783" width="7.75" style="861" bestFit="1" customWidth="1"/>
    <col min="6784" max="6784" width="9.75" style="861" bestFit="1" customWidth="1"/>
    <col min="6785" max="6785" width="59.375" style="861" bestFit="1" customWidth="1"/>
    <col min="6786" max="6786" width="45.5" style="861" bestFit="1" customWidth="1"/>
    <col min="6787" max="6787" width="27.625" style="861" bestFit="1" customWidth="1"/>
    <col min="6788" max="6788" width="11.875" style="861" bestFit="1" customWidth="1"/>
    <col min="6789" max="6792" width="14.125" style="861" bestFit="1" customWidth="1"/>
    <col min="6793" max="6793" width="15.625" style="861" bestFit="1" customWidth="1"/>
    <col min="6794" max="6794" width="14.125" style="861" bestFit="1" customWidth="1"/>
    <col min="6795" max="6796" width="19.625" style="861" bestFit="1" customWidth="1"/>
    <col min="6797" max="6797" width="21.875" style="861" bestFit="1" customWidth="1"/>
    <col min="6798" max="6798" width="19.375" style="861" bestFit="1" customWidth="1"/>
    <col min="6799" max="6799" width="16.375" style="861" bestFit="1" customWidth="1"/>
    <col min="6800" max="6800" width="23" style="861" bestFit="1" customWidth="1"/>
    <col min="6801" max="6802" width="14.125" style="861" bestFit="1" customWidth="1"/>
    <col min="6803" max="6803" width="23.25" style="861" bestFit="1" customWidth="1"/>
    <col min="6804" max="6805" width="14.375" style="861" bestFit="1" customWidth="1"/>
    <col min="6806" max="6806" width="23.125" style="861" bestFit="1" customWidth="1"/>
    <col min="6807" max="6807" width="18.875" style="861" bestFit="1" customWidth="1"/>
    <col min="6808" max="6808" width="14.375" style="861" bestFit="1" customWidth="1"/>
    <col min="6809" max="6809" width="16.5" style="861" bestFit="1" customWidth="1"/>
    <col min="6810" max="6810" width="25.25" style="861" bestFit="1" customWidth="1"/>
    <col min="6811" max="6812" width="18.625" style="861" bestFit="1" customWidth="1"/>
    <col min="6813" max="6813" width="23" style="861" bestFit="1" customWidth="1"/>
    <col min="6814" max="6815" width="26.75" style="861" bestFit="1" customWidth="1"/>
    <col min="6816" max="6816" width="25.25" style="861" bestFit="1" customWidth="1"/>
    <col min="6817" max="6817" width="29.625" style="861" bestFit="1" customWidth="1"/>
    <col min="6818" max="6818" width="25.25" style="861" bestFit="1" customWidth="1"/>
    <col min="6819" max="6819" width="29.625" style="861" bestFit="1" customWidth="1"/>
    <col min="6820" max="6823" width="20.875" style="861" bestFit="1" customWidth="1"/>
    <col min="6824" max="6824" width="13.875" style="861" bestFit="1" customWidth="1"/>
    <col min="6825" max="6825" width="16.5" style="861" bestFit="1" customWidth="1"/>
    <col min="6826" max="6826" width="7.75" style="861" bestFit="1" customWidth="1"/>
    <col min="6827" max="6827" width="20.75" style="861" bestFit="1" customWidth="1"/>
    <col min="6828" max="6830" width="16.375" style="861" bestFit="1" customWidth="1"/>
    <col min="6831" max="6834" width="31" style="861" bestFit="1" customWidth="1"/>
    <col min="6835" max="6836" width="18.625" style="861" bestFit="1" customWidth="1"/>
    <col min="6837" max="6837" width="16.375" style="861" bestFit="1" customWidth="1"/>
    <col min="6838" max="6839" width="18.625" style="861" bestFit="1" customWidth="1"/>
    <col min="6840" max="6840" width="16.375" style="861" bestFit="1" customWidth="1"/>
    <col min="6841" max="6842" width="18.625" style="861" bestFit="1" customWidth="1"/>
    <col min="6843" max="6843" width="20.75" style="861" bestFit="1" customWidth="1"/>
    <col min="6844" max="6845" width="23" style="861" bestFit="1" customWidth="1"/>
    <col min="6846" max="6846" width="25.25" style="861" bestFit="1" customWidth="1"/>
    <col min="6847" max="6847" width="23" style="861" bestFit="1" customWidth="1"/>
    <col min="6848" max="6848" width="20.75" style="861" bestFit="1" customWidth="1"/>
    <col min="6849" max="6850" width="23" style="861" bestFit="1" customWidth="1"/>
    <col min="6851" max="6851" width="25.25" style="861" bestFit="1" customWidth="1"/>
    <col min="6852" max="6852" width="23" style="861" bestFit="1" customWidth="1"/>
    <col min="6853" max="6853" width="18.625" style="861" bestFit="1" customWidth="1"/>
    <col min="6854" max="6856" width="20.75" style="861" bestFit="1" customWidth="1"/>
    <col min="6857" max="6857" width="19.75" style="861" bestFit="1" customWidth="1"/>
    <col min="6858" max="6859" width="22" style="861" bestFit="1" customWidth="1"/>
    <col min="6860" max="6860" width="14.125" style="861" bestFit="1" customWidth="1"/>
    <col min="6861" max="6862" width="20.75" style="861" bestFit="1" customWidth="1"/>
    <col min="6863" max="6864" width="18.625" style="861" bestFit="1" customWidth="1"/>
    <col min="6865" max="6867" width="20.75" style="861" bestFit="1" customWidth="1"/>
    <col min="6868" max="6869" width="23" style="861" bestFit="1" customWidth="1"/>
    <col min="6870" max="6870" width="20.75" style="861" bestFit="1" customWidth="1"/>
    <col min="6871" max="6872" width="23" style="861" bestFit="1" customWidth="1"/>
    <col min="6873" max="6873" width="25.25" style="861" bestFit="1" customWidth="1"/>
    <col min="6874" max="6875" width="23" style="861" bestFit="1" customWidth="1"/>
    <col min="6876" max="6878" width="25.25" style="861" bestFit="1" customWidth="1"/>
    <col min="6879" max="6880" width="27.5" style="861" bestFit="1" customWidth="1"/>
    <col min="6881" max="6881" width="25.25" style="861" bestFit="1" customWidth="1"/>
    <col min="6882" max="6883" width="27.5" style="861" bestFit="1" customWidth="1"/>
    <col min="6884" max="6884" width="29.625" style="861" bestFit="1" customWidth="1"/>
    <col min="6885" max="6885" width="27.5" style="861" bestFit="1" customWidth="1"/>
    <col min="6886" max="6886" width="24.5" style="861" bestFit="1" customWidth="1"/>
    <col min="6887" max="6887" width="29" style="861" bestFit="1" customWidth="1"/>
    <col min="6888" max="6889" width="20.75" style="861" bestFit="1" customWidth="1"/>
    <col min="6890" max="6890" width="27.5" style="861" bestFit="1" customWidth="1"/>
    <col min="6891" max="6892" width="23" style="861" bestFit="1" customWidth="1"/>
    <col min="6893" max="6893" width="29.625" style="861" bestFit="1" customWidth="1"/>
    <col min="6894" max="6894" width="9.125" style="861" bestFit="1" customWidth="1"/>
    <col min="6895" max="6897" width="18.125" style="861" bestFit="1" customWidth="1"/>
    <col min="6898" max="6898" width="20.375" style="861" bestFit="1" customWidth="1"/>
    <col min="6899" max="6899" width="25.25" style="861" bestFit="1" customWidth="1"/>
    <col min="6900" max="6900" width="27.5" style="861" bestFit="1" customWidth="1"/>
    <col min="6901" max="6902" width="9.125" style="861" bestFit="1" customWidth="1"/>
    <col min="6903" max="6903" width="11.25" style="861" bestFit="1" customWidth="1"/>
    <col min="6904" max="6904" width="15" style="861" bestFit="1" customWidth="1"/>
    <col min="6905" max="6905" width="16.375" style="861" bestFit="1" customWidth="1"/>
    <col min="6906" max="6908" width="23.25" style="861" bestFit="1" customWidth="1"/>
    <col min="6909" max="6910" width="20.75" style="861" bestFit="1" customWidth="1"/>
    <col min="6911" max="6911" width="6.625" style="861" bestFit="1" customWidth="1"/>
    <col min="6912" max="6912" width="9" style="861"/>
    <col min="6913" max="6913" width="16.375" style="861" bestFit="1" customWidth="1"/>
    <col min="6914" max="6914" width="14.125" style="861" bestFit="1" customWidth="1"/>
    <col min="6915" max="6917" width="9.75" style="861" bestFit="1" customWidth="1"/>
    <col min="6918" max="6918" width="14.125" style="861" bestFit="1" customWidth="1"/>
    <col min="6919" max="6919" width="15.25" style="861" customWidth="1"/>
    <col min="6920" max="6920" width="14.125" style="861" bestFit="1" customWidth="1"/>
    <col min="6921" max="6921" width="15.25" style="861" bestFit="1" customWidth="1"/>
    <col min="6922" max="6924" width="13.625" style="861" bestFit="1" customWidth="1"/>
    <col min="6925" max="6925" width="12" style="861" bestFit="1" customWidth="1"/>
    <col min="6926" max="6926" width="22.125" style="861" bestFit="1" customWidth="1"/>
    <col min="6927" max="6928" width="30.125" style="861" bestFit="1" customWidth="1"/>
    <col min="6929" max="6930" width="21" style="861" bestFit="1" customWidth="1"/>
    <col min="6931" max="6931" width="18.75" style="861" bestFit="1" customWidth="1"/>
    <col min="6932" max="6932" width="21" style="861" bestFit="1" customWidth="1"/>
    <col min="6933" max="6934" width="9.75" style="861" bestFit="1" customWidth="1"/>
    <col min="6935" max="6935" width="18.875" style="861" bestFit="1" customWidth="1"/>
    <col min="6936" max="6936" width="9.75" style="861" bestFit="1" customWidth="1"/>
    <col min="6937" max="6937" width="18.875" style="861" bestFit="1" customWidth="1"/>
    <col min="6938" max="6939" width="9.75" style="861" bestFit="1" customWidth="1"/>
    <col min="6940" max="6941" width="12.125" style="861" bestFit="1" customWidth="1"/>
    <col min="6942" max="6942" width="7.125" style="861" bestFit="1" customWidth="1"/>
    <col min="6943" max="6943" width="9.75" style="861" bestFit="1" customWidth="1"/>
    <col min="6944" max="6944" width="15.5" style="861" bestFit="1" customWidth="1"/>
    <col min="6945" max="6945" width="19.375" style="861" bestFit="1" customWidth="1"/>
    <col min="6946" max="6946" width="5.75" style="861" bestFit="1" customWidth="1"/>
    <col min="6947" max="6947" width="9.75" style="861" bestFit="1" customWidth="1"/>
    <col min="6948" max="6948" width="11.875" style="861" bestFit="1" customWidth="1"/>
    <col min="6949" max="6949" width="9.125" style="861" bestFit="1" customWidth="1"/>
    <col min="6950" max="6950" width="10.5" style="861" bestFit="1" customWidth="1"/>
    <col min="6951" max="6951" width="16.375" style="861" bestFit="1" customWidth="1"/>
    <col min="6952" max="6952" width="12.125" style="861" bestFit="1" customWidth="1"/>
    <col min="6953" max="6953" width="10.375" style="861" bestFit="1" customWidth="1"/>
    <col min="6954" max="6954" width="11.875" style="861" bestFit="1" customWidth="1"/>
    <col min="6955" max="6963" width="16.375" style="861" bestFit="1" customWidth="1"/>
    <col min="6964" max="6964" width="10.625" style="861" bestFit="1" customWidth="1"/>
    <col min="6965" max="6965" width="11.875" style="861" bestFit="1" customWidth="1"/>
    <col min="6966" max="6966" width="16.375" style="861" bestFit="1" customWidth="1"/>
    <col min="6967" max="6967" width="20.75" style="861" bestFit="1" customWidth="1"/>
    <col min="6968" max="6968" width="16.375" style="861" bestFit="1" customWidth="1"/>
    <col min="6969" max="6969" width="20.75" style="861" bestFit="1" customWidth="1"/>
    <col min="6970" max="6970" width="16.375" style="861" bestFit="1" customWidth="1"/>
    <col min="6971" max="6971" width="20.75" style="861" bestFit="1" customWidth="1"/>
    <col min="6972" max="6972" width="16.375" style="861" bestFit="1" customWidth="1"/>
    <col min="6973" max="6973" width="20.75" style="861" bestFit="1" customWidth="1"/>
    <col min="6974" max="6974" width="16.375" style="861" bestFit="1" customWidth="1"/>
    <col min="6975" max="6975" width="20.75" style="861" bestFit="1" customWidth="1"/>
    <col min="6976" max="6976" width="14.125" style="861" bestFit="1" customWidth="1"/>
    <col min="6977" max="6977" width="18.625" style="861" bestFit="1" customWidth="1"/>
    <col min="6978" max="6978" width="16.375" style="861" bestFit="1" customWidth="1"/>
    <col min="6979" max="6979" width="20.75" style="861" bestFit="1" customWidth="1"/>
    <col min="6980" max="6980" width="16.375" style="861" bestFit="1" customWidth="1"/>
    <col min="6981" max="6981" width="20.75" style="861" bestFit="1" customWidth="1"/>
    <col min="6982" max="6987" width="23" style="861" bestFit="1" customWidth="1"/>
    <col min="6988" max="6989" width="18.625" style="861" bestFit="1" customWidth="1"/>
    <col min="6990" max="6990" width="10.5" style="861" bestFit="1" customWidth="1"/>
    <col min="6991" max="6991" width="11.875" style="861" bestFit="1" customWidth="1"/>
    <col min="6992" max="6992" width="10.5" style="861" bestFit="1" customWidth="1"/>
    <col min="6993" max="6994" width="11.875" style="861" bestFit="1" customWidth="1"/>
    <col min="6995" max="6995" width="16.375" style="861" bestFit="1" customWidth="1"/>
    <col min="6996" max="6996" width="17.875" style="861" bestFit="1" customWidth="1"/>
    <col min="6997" max="6997" width="22.25" style="861" bestFit="1" customWidth="1"/>
    <col min="6998" max="6998" width="7.75" style="861" bestFit="1" customWidth="1"/>
    <col min="6999" max="7001" width="11.875" style="861" bestFit="1" customWidth="1"/>
    <col min="7002" max="7002" width="16.375" style="861" bestFit="1" customWidth="1"/>
    <col min="7003" max="7005" width="11.875" style="861" bestFit="1" customWidth="1"/>
    <col min="7006" max="7006" width="14.125" style="861" bestFit="1" customWidth="1"/>
    <col min="7007" max="7007" width="11.875" style="861" bestFit="1" customWidth="1"/>
    <col min="7008" max="7008" width="16.375" style="861" bestFit="1" customWidth="1"/>
    <col min="7009" max="7009" width="18.625" style="861" bestFit="1" customWidth="1"/>
    <col min="7010" max="7010" width="10.5" style="861" bestFit="1" customWidth="1"/>
    <col min="7011" max="7011" width="14.25" style="861" bestFit="1" customWidth="1"/>
    <col min="7012" max="7013" width="13.375" style="861" bestFit="1" customWidth="1"/>
    <col min="7014" max="7014" width="16.375" style="861" bestFit="1" customWidth="1"/>
    <col min="7015" max="7015" width="16.5" style="861" bestFit="1" customWidth="1"/>
    <col min="7016" max="7017" width="20.125" style="861" bestFit="1" customWidth="1"/>
    <col min="7018" max="7019" width="23" style="861" bestFit="1" customWidth="1"/>
    <col min="7020" max="7020" width="18.625" style="861" bestFit="1" customWidth="1"/>
    <col min="7021" max="7021" width="9.25" style="861" bestFit="1" customWidth="1"/>
    <col min="7022" max="7022" width="7.25" style="861" bestFit="1" customWidth="1"/>
    <col min="7023" max="7023" width="10.375" style="861" bestFit="1" customWidth="1"/>
    <col min="7024" max="7025" width="11.875" style="861" bestFit="1" customWidth="1"/>
    <col min="7026" max="7026" width="14.375" style="861" bestFit="1" customWidth="1"/>
    <col min="7027" max="7027" width="11.875" style="861" bestFit="1" customWidth="1"/>
    <col min="7028" max="7029" width="16.375" style="861" bestFit="1" customWidth="1"/>
    <col min="7030" max="7030" width="11.875" style="861" bestFit="1" customWidth="1"/>
    <col min="7031" max="7032" width="16.375" style="861" bestFit="1" customWidth="1"/>
    <col min="7033" max="7033" width="17.875" style="861" bestFit="1" customWidth="1"/>
    <col min="7034" max="7034" width="16.375" style="861" bestFit="1" customWidth="1"/>
    <col min="7035" max="7035" width="17.875" style="861" bestFit="1" customWidth="1"/>
    <col min="7036" max="7036" width="5.75" style="861" bestFit="1" customWidth="1"/>
    <col min="7037" max="7038" width="9.75" style="861" bestFit="1" customWidth="1"/>
    <col min="7039" max="7039" width="7.75" style="861" bestFit="1" customWidth="1"/>
    <col min="7040" max="7040" width="9.75" style="861" bestFit="1" customWidth="1"/>
    <col min="7041" max="7041" width="59.375" style="861" bestFit="1" customWidth="1"/>
    <col min="7042" max="7042" width="45.5" style="861" bestFit="1" customWidth="1"/>
    <col min="7043" max="7043" width="27.625" style="861" bestFit="1" customWidth="1"/>
    <col min="7044" max="7044" width="11.875" style="861" bestFit="1" customWidth="1"/>
    <col min="7045" max="7048" width="14.125" style="861" bestFit="1" customWidth="1"/>
    <col min="7049" max="7049" width="15.625" style="861" bestFit="1" customWidth="1"/>
    <col min="7050" max="7050" width="14.125" style="861" bestFit="1" customWidth="1"/>
    <col min="7051" max="7052" width="19.625" style="861" bestFit="1" customWidth="1"/>
    <col min="7053" max="7053" width="21.875" style="861" bestFit="1" customWidth="1"/>
    <col min="7054" max="7054" width="19.375" style="861" bestFit="1" customWidth="1"/>
    <col min="7055" max="7055" width="16.375" style="861" bestFit="1" customWidth="1"/>
    <col min="7056" max="7056" width="23" style="861" bestFit="1" customWidth="1"/>
    <col min="7057" max="7058" width="14.125" style="861" bestFit="1" customWidth="1"/>
    <col min="7059" max="7059" width="23.25" style="861" bestFit="1" customWidth="1"/>
    <col min="7060" max="7061" width="14.375" style="861" bestFit="1" customWidth="1"/>
    <col min="7062" max="7062" width="23.125" style="861" bestFit="1" customWidth="1"/>
    <col min="7063" max="7063" width="18.875" style="861" bestFit="1" customWidth="1"/>
    <col min="7064" max="7064" width="14.375" style="861" bestFit="1" customWidth="1"/>
    <col min="7065" max="7065" width="16.5" style="861" bestFit="1" customWidth="1"/>
    <col min="7066" max="7066" width="25.25" style="861" bestFit="1" customWidth="1"/>
    <col min="7067" max="7068" width="18.625" style="861" bestFit="1" customWidth="1"/>
    <col min="7069" max="7069" width="23" style="861" bestFit="1" customWidth="1"/>
    <col min="7070" max="7071" width="26.75" style="861" bestFit="1" customWidth="1"/>
    <col min="7072" max="7072" width="25.25" style="861" bestFit="1" customWidth="1"/>
    <col min="7073" max="7073" width="29.625" style="861" bestFit="1" customWidth="1"/>
    <col min="7074" max="7074" width="25.25" style="861" bestFit="1" customWidth="1"/>
    <col min="7075" max="7075" width="29.625" style="861" bestFit="1" customWidth="1"/>
    <col min="7076" max="7079" width="20.875" style="861" bestFit="1" customWidth="1"/>
    <col min="7080" max="7080" width="13.875" style="861" bestFit="1" customWidth="1"/>
    <col min="7081" max="7081" width="16.5" style="861" bestFit="1" customWidth="1"/>
    <col min="7082" max="7082" width="7.75" style="861" bestFit="1" customWidth="1"/>
    <col min="7083" max="7083" width="20.75" style="861" bestFit="1" customWidth="1"/>
    <col min="7084" max="7086" width="16.375" style="861" bestFit="1" customWidth="1"/>
    <col min="7087" max="7090" width="31" style="861" bestFit="1" customWidth="1"/>
    <col min="7091" max="7092" width="18.625" style="861" bestFit="1" customWidth="1"/>
    <col min="7093" max="7093" width="16.375" style="861" bestFit="1" customWidth="1"/>
    <col min="7094" max="7095" width="18.625" style="861" bestFit="1" customWidth="1"/>
    <col min="7096" max="7096" width="16.375" style="861" bestFit="1" customWidth="1"/>
    <col min="7097" max="7098" width="18.625" style="861" bestFit="1" customWidth="1"/>
    <col min="7099" max="7099" width="20.75" style="861" bestFit="1" customWidth="1"/>
    <col min="7100" max="7101" width="23" style="861" bestFit="1" customWidth="1"/>
    <col min="7102" max="7102" width="25.25" style="861" bestFit="1" customWidth="1"/>
    <col min="7103" max="7103" width="23" style="861" bestFit="1" customWidth="1"/>
    <col min="7104" max="7104" width="20.75" style="861" bestFit="1" customWidth="1"/>
    <col min="7105" max="7106" width="23" style="861" bestFit="1" customWidth="1"/>
    <col min="7107" max="7107" width="25.25" style="861" bestFit="1" customWidth="1"/>
    <col min="7108" max="7108" width="23" style="861" bestFit="1" customWidth="1"/>
    <col min="7109" max="7109" width="18.625" style="861" bestFit="1" customWidth="1"/>
    <col min="7110" max="7112" width="20.75" style="861" bestFit="1" customWidth="1"/>
    <col min="7113" max="7113" width="19.75" style="861" bestFit="1" customWidth="1"/>
    <col min="7114" max="7115" width="22" style="861" bestFit="1" customWidth="1"/>
    <col min="7116" max="7116" width="14.125" style="861" bestFit="1" customWidth="1"/>
    <col min="7117" max="7118" width="20.75" style="861" bestFit="1" customWidth="1"/>
    <col min="7119" max="7120" width="18.625" style="861" bestFit="1" customWidth="1"/>
    <col min="7121" max="7123" width="20.75" style="861" bestFit="1" customWidth="1"/>
    <col min="7124" max="7125" width="23" style="861" bestFit="1" customWidth="1"/>
    <col min="7126" max="7126" width="20.75" style="861" bestFit="1" customWidth="1"/>
    <col min="7127" max="7128" width="23" style="861" bestFit="1" customWidth="1"/>
    <col min="7129" max="7129" width="25.25" style="861" bestFit="1" customWidth="1"/>
    <col min="7130" max="7131" width="23" style="861" bestFit="1" customWidth="1"/>
    <col min="7132" max="7134" width="25.25" style="861" bestFit="1" customWidth="1"/>
    <col min="7135" max="7136" width="27.5" style="861" bestFit="1" customWidth="1"/>
    <col min="7137" max="7137" width="25.25" style="861" bestFit="1" customWidth="1"/>
    <col min="7138" max="7139" width="27.5" style="861" bestFit="1" customWidth="1"/>
    <col min="7140" max="7140" width="29.625" style="861" bestFit="1" customWidth="1"/>
    <col min="7141" max="7141" width="27.5" style="861" bestFit="1" customWidth="1"/>
    <col min="7142" max="7142" width="24.5" style="861" bestFit="1" customWidth="1"/>
    <col min="7143" max="7143" width="29" style="861" bestFit="1" customWidth="1"/>
    <col min="7144" max="7145" width="20.75" style="861" bestFit="1" customWidth="1"/>
    <col min="7146" max="7146" width="27.5" style="861" bestFit="1" customWidth="1"/>
    <col min="7147" max="7148" width="23" style="861" bestFit="1" customWidth="1"/>
    <col min="7149" max="7149" width="29.625" style="861" bestFit="1" customWidth="1"/>
    <col min="7150" max="7150" width="9.125" style="861" bestFit="1" customWidth="1"/>
    <col min="7151" max="7153" width="18.125" style="861" bestFit="1" customWidth="1"/>
    <col min="7154" max="7154" width="20.375" style="861" bestFit="1" customWidth="1"/>
    <col min="7155" max="7155" width="25.25" style="861" bestFit="1" customWidth="1"/>
    <col min="7156" max="7156" width="27.5" style="861" bestFit="1" customWidth="1"/>
    <col min="7157" max="7158" width="9.125" style="861" bestFit="1" customWidth="1"/>
    <col min="7159" max="7159" width="11.25" style="861" bestFit="1" customWidth="1"/>
    <col min="7160" max="7160" width="15" style="861" bestFit="1" customWidth="1"/>
    <col min="7161" max="7161" width="16.375" style="861" bestFit="1" customWidth="1"/>
    <col min="7162" max="7164" width="23.25" style="861" bestFit="1" customWidth="1"/>
    <col min="7165" max="7166" width="20.75" style="861" bestFit="1" customWidth="1"/>
    <col min="7167" max="7167" width="6.625" style="861" bestFit="1" customWidth="1"/>
    <col min="7168" max="7168" width="9" style="861"/>
    <col min="7169" max="7169" width="16.375" style="861" bestFit="1" customWidth="1"/>
    <col min="7170" max="7170" width="14.125" style="861" bestFit="1" customWidth="1"/>
    <col min="7171" max="7173" width="9.75" style="861" bestFit="1" customWidth="1"/>
    <col min="7174" max="7174" width="14.125" style="861" bestFit="1" customWidth="1"/>
    <col min="7175" max="7175" width="15.25" style="861" customWidth="1"/>
    <col min="7176" max="7176" width="14.125" style="861" bestFit="1" customWidth="1"/>
    <col min="7177" max="7177" width="15.25" style="861" bestFit="1" customWidth="1"/>
    <col min="7178" max="7180" width="13.625" style="861" bestFit="1" customWidth="1"/>
    <col min="7181" max="7181" width="12" style="861" bestFit="1" customWidth="1"/>
    <col min="7182" max="7182" width="22.125" style="861" bestFit="1" customWidth="1"/>
    <col min="7183" max="7184" width="30.125" style="861" bestFit="1" customWidth="1"/>
    <col min="7185" max="7186" width="21" style="861" bestFit="1" customWidth="1"/>
    <col min="7187" max="7187" width="18.75" style="861" bestFit="1" customWidth="1"/>
    <col min="7188" max="7188" width="21" style="861" bestFit="1" customWidth="1"/>
    <col min="7189" max="7190" width="9.75" style="861" bestFit="1" customWidth="1"/>
    <col min="7191" max="7191" width="18.875" style="861" bestFit="1" customWidth="1"/>
    <col min="7192" max="7192" width="9.75" style="861" bestFit="1" customWidth="1"/>
    <col min="7193" max="7193" width="18.875" style="861" bestFit="1" customWidth="1"/>
    <col min="7194" max="7195" width="9.75" style="861" bestFit="1" customWidth="1"/>
    <col min="7196" max="7197" width="12.125" style="861" bestFit="1" customWidth="1"/>
    <col min="7198" max="7198" width="7.125" style="861" bestFit="1" customWidth="1"/>
    <col min="7199" max="7199" width="9.75" style="861" bestFit="1" customWidth="1"/>
    <col min="7200" max="7200" width="15.5" style="861" bestFit="1" customWidth="1"/>
    <col min="7201" max="7201" width="19.375" style="861" bestFit="1" customWidth="1"/>
    <col min="7202" max="7202" width="5.75" style="861" bestFit="1" customWidth="1"/>
    <col min="7203" max="7203" width="9.75" style="861" bestFit="1" customWidth="1"/>
    <col min="7204" max="7204" width="11.875" style="861" bestFit="1" customWidth="1"/>
    <col min="7205" max="7205" width="9.125" style="861" bestFit="1" customWidth="1"/>
    <col min="7206" max="7206" width="10.5" style="861" bestFit="1" customWidth="1"/>
    <col min="7207" max="7207" width="16.375" style="861" bestFit="1" customWidth="1"/>
    <col min="7208" max="7208" width="12.125" style="861" bestFit="1" customWidth="1"/>
    <col min="7209" max="7209" width="10.375" style="861" bestFit="1" customWidth="1"/>
    <col min="7210" max="7210" width="11.875" style="861" bestFit="1" customWidth="1"/>
    <col min="7211" max="7219" width="16.375" style="861" bestFit="1" customWidth="1"/>
    <col min="7220" max="7220" width="10.625" style="861" bestFit="1" customWidth="1"/>
    <col min="7221" max="7221" width="11.875" style="861" bestFit="1" customWidth="1"/>
    <col min="7222" max="7222" width="16.375" style="861" bestFit="1" customWidth="1"/>
    <col min="7223" max="7223" width="20.75" style="861" bestFit="1" customWidth="1"/>
    <col min="7224" max="7224" width="16.375" style="861" bestFit="1" customWidth="1"/>
    <col min="7225" max="7225" width="20.75" style="861" bestFit="1" customWidth="1"/>
    <col min="7226" max="7226" width="16.375" style="861" bestFit="1" customWidth="1"/>
    <col min="7227" max="7227" width="20.75" style="861" bestFit="1" customWidth="1"/>
    <col min="7228" max="7228" width="16.375" style="861" bestFit="1" customWidth="1"/>
    <col min="7229" max="7229" width="20.75" style="861" bestFit="1" customWidth="1"/>
    <col min="7230" max="7230" width="16.375" style="861" bestFit="1" customWidth="1"/>
    <col min="7231" max="7231" width="20.75" style="861" bestFit="1" customWidth="1"/>
    <col min="7232" max="7232" width="14.125" style="861" bestFit="1" customWidth="1"/>
    <col min="7233" max="7233" width="18.625" style="861" bestFit="1" customWidth="1"/>
    <col min="7234" max="7234" width="16.375" style="861" bestFit="1" customWidth="1"/>
    <col min="7235" max="7235" width="20.75" style="861" bestFit="1" customWidth="1"/>
    <col min="7236" max="7236" width="16.375" style="861" bestFit="1" customWidth="1"/>
    <col min="7237" max="7237" width="20.75" style="861" bestFit="1" customWidth="1"/>
    <col min="7238" max="7243" width="23" style="861" bestFit="1" customWidth="1"/>
    <col min="7244" max="7245" width="18.625" style="861" bestFit="1" customWidth="1"/>
    <col min="7246" max="7246" width="10.5" style="861" bestFit="1" customWidth="1"/>
    <col min="7247" max="7247" width="11.875" style="861" bestFit="1" customWidth="1"/>
    <col min="7248" max="7248" width="10.5" style="861" bestFit="1" customWidth="1"/>
    <col min="7249" max="7250" width="11.875" style="861" bestFit="1" customWidth="1"/>
    <col min="7251" max="7251" width="16.375" style="861" bestFit="1" customWidth="1"/>
    <col min="7252" max="7252" width="17.875" style="861" bestFit="1" customWidth="1"/>
    <col min="7253" max="7253" width="22.25" style="861" bestFit="1" customWidth="1"/>
    <col min="7254" max="7254" width="7.75" style="861" bestFit="1" customWidth="1"/>
    <col min="7255" max="7257" width="11.875" style="861" bestFit="1" customWidth="1"/>
    <col min="7258" max="7258" width="16.375" style="861" bestFit="1" customWidth="1"/>
    <col min="7259" max="7261" width="11.875" style="861" bestFit="1" customWidth="1"/>
    <col min="7262" max="7262" width="14.125" style="861" bestFit="1" customWidth="1"/>
    <col min="7263" max="7263" width="11.875" style="861" bestFit="1" customWidth="1"/>
    <col min="7264" max="7264" width="16.375" style="861" bestFit="1" customWidth="1"/>
    <col min="7265" max="7265" width="18.625" style="861" bestFit="1" customWidth="1"/>
    <col min="7266" max="7266" width="10.5" style="861" bestFit="1" customWidth="1"/>
    <col min="7267" max="7267" width="14.25" style="861" bestFit="1" customWidth="1"/>
    <col min="7268" max="7269" width="13.375" style="861" bestFit="1" customWidth="1"/>
    <col min="7270" max="7270" width="16.375" style="861" bestFit="1" customWidth="1"/>
    <col min="7271" max="7271" width="16.5" style="861" bestFit="1" customWidth="1"/>
    <col min="7272" max="7273" width="20.125" style="861" bestFit="1" customWidth="1"/>
    <col min="7274" max="7275" width="23" style="861" bestFit="1" customWidth="1"/>
    <col min="7276" max="7276" width="18.625" style="861" bestFit="1" customWidth="1"/>
    <col min="7277" max="7277" width="9.25" style="861" bestFit="1" customWidth="1"/>
    <col min="7278" max="7278" width="7.25" style="861" bestFit="1" customWidth="1"/>
    <col min="7279" max="7279" width="10.375" style="861" bestFit="1" customWidth="1"/>
    <col min="7280" max="7281" width="11.875" style="861" bestFit="1" customWidth="1"/>
    <col min="7282" max="7282" width="14.375" style="861" bestFit="1" customWidth="1"/>
    <col min="7283" max="7283" width="11.875" style="861" bestFit="1" customWidth="1"/>
    <col min="7284" max="7285" width="16.375" style="861" bestFit="1" customWidth="1"/>
    <col min="7286" max="7286" width="11.875" style="861" bestFit="1" customWidth="1"/>
    <col min="7287" max="7288" width="16.375" style="861" bestFit="1" customWidth="1"/>
    <col min="7289" max="7289" width="17.875" style="861" bestFit="1" customWidth="1"/>
    <col min="7290" max="7290" width="16.375" style="861" bestFit="1" customWidth="1"/>
    <col min="7291" max="7291" width="17.875" style="861" bestFit="1" customWidth="1"/>
    <col min="7292" max="7292" width="5.75" style="861" bestFit="1" customWidth="1"/>
    <col min="7293" max="7294" width="9.75" style="861" bestFit="1" customWidth="1"/>
    <col min="7295" max="7295" width="7.75" style="861" bestFit="1" customWidth="1"/>
    <col min="7296" max="7296" width="9.75" style="861" bestFit="1" customWidth="1"/>
    <col min="7297" max="7297" width="59.375" style="861" bestFit="1" customWidth="1"/>
    <col min="7298" max="7298" width="45.5" style="861" bestFit="1" customWidth="1"/>
    <col min="7299" max="7299" width="27.625" style="861" bestFit="1" customWidth="1"/>
    <col min="7300" max="7300" width="11.875" style="861" bestFit="1" customWidth="1"/>
    <col min="7301" max="7304" width="14.125" style="861" bestFit="1" customWidth="1"/>
    <col min="7305" max="7305" width="15.625" style="861" bestFit="1" customWidth="1"/>
    <col min="7306" max="7306" width="14.125" style="861" bestFit="1" customWidth="1"/>
    <col min="7307" max="7308" width="19.625" style="861" bestFit="1" customWidth="1"/>
    <col min="7309" max="7309" width="21.875" style="861" bestFit="1" customWidth="1"/>
    <col min="7310" max="7310" width="19.375" style="861" bestFit="1" customWidth="1"/>
    <col min="7311" max="7311" width="16.375" style="861" bestFit="1" customWidth="1"/>
    <col min="7312" max="7312" width="23" style="861" bestFit="1" customWidth="1"/>
    <col min="7313" max="7314" width="14.125" style="861" bestFit="1" customWidth="1"/>
    <col min="7315" max="7315" width="23.25" style="861" bestFit="1" customWidth="1"/>
    <col min="7316" max="7317" width="14.375" style="861" bestFit="1" customWidth="1"/>
    <col min="7318" max="7318" width="23.125" style="861" bestFit="1" customWidth="1"/>
    <col min="7319" max="7319" width="18.875" style="861" bestFit="1" customWidth="1"/>
    <col min="7320" max="7320" width="14.375" style="861" bestFit="1" customWidth="1"/>
    <col min="7321" max="7321" width="16.5" style="861" bestFit="1" customWidth="1"/>
    <col min="7322" max="7322" width="25.25" style="861" bestFit="1" customWidth="1"/>
    <col min="7323" max="7324" width="18.625" style="861" bestFit="1" customWidth="1"/>
    <col min="7325" max="7325" width="23" style="861" bestFit="1" customWidth="1"/>
    <col min="7326" max="7327" width="26.75" style="861" bestFit="1" customWidth="1"/>
    <col min="7328" max="7328" width="25.25" style="861" bestFit="1" customWidth="1"/>
    <col min="7329" max="7329" width="29.625" style="861" bestFit="1" customWidth="1"/>
    <col min="7330" max="7330" width="25.25" style="861" bestFit="1" customWidth="1"/>
    <col min="7331" max="7331" width="29.625" style="861" bestFit="1" customWidth="1"/>
    <col min="7332" max="7335" width="20.875" style="861" bestFit="1" customWidth="1"/>
    <col min="7336" max="7336" width="13.875" style="861" bestFit="1" customWidth="1"/>
    <col min="7337" max="7337" width="16.5" style="861" bestFit="1" customWidth="1"/>
    <col min="7338" max="7338" width="7.75" style="861" bestFit="1" customWidth="1"/>
    <col min="7339" max="7339" width="20.75" style="861" bestFit="1" customWidth="1"/>
    <col min="7340" max="7342" width="16.375" style="861" bestFit="1" customWidth="1"/>
    <col min="7343" max="7346" width="31" style="861" bestFit="1" customWidth="1"/>
    <col min="7347" max="7348" width="18.625" style="861" bestFit="1" customWidth="1"/>
    <col min="7349" max="7349" width="16.375" style="861" bestFit="1" customWidth="1"/>
    <col min="7350" max="7351" width="18.625" style="861" bestFit="1" customWidth="1"/>
    <col min="7352" max="7352" width="16.375" style="861" bestFit="1" customWidth="1"/>
    <col min="7353" max="7354" width="18.625" style="861" bestFit="1" customWidth="1"/>
    <col min="7355" max="7355" width="20.75" style="861" bestFit="1" customWidth="1"/>
    <col min="7356" max="7357" width="23" style="861" bestFit="1" customWidth="1"/>
    <col min="7358" max="7358" width="25.25" style="861" bestFit="1" customWidth="1"/>
    <col min="7359" max="7359" width="23" style="861" bestFit="1" customWidth="1"/>
    <col min="7360" max="7360" width="20.75" style="861" bestFit="1" customWidth="1"/>
    <col min="7361" max="7362" width="23" style="861" bestFit="1" customWidth="1"/>
    <col min="7363" max="7363" width="25.25" style="861" bestFit="1" customWidth="1"/>
    <col min="7364" max="7364" width="23" style="861" bestFit="1" customWidth="1"/>
    <col min="7365" max="7365" width="18.625" style="861" bestFit="1" customWidth="1"/>
    <col min="7366" max="7368" width="20.75" style="861" bestFit="1" customWidth="1"/>
    <col min="7369" max="7369" width="19.75" style="861" bestFit="1" customWidth="1"/>
    <col min="7370" max="7371" width="22" style="861" bestFit="1" customWidth="1"/>
    <col min="7372" max="7372" width="14.125" style="861" bestFit="1" customWidth="1"/>
    <col min="7373" max="7374" width="20.75" style="861" bestFit="1" customWidth="1"/>
    <col min="7375" max="7376" width="18.625" style="861" bestFit="1" customWidth="1"/>
    <col min="7377" max="7379" width="20.75" style="861" bestFit="1" customWidth="1"/>
    <col min="7380" max="7381" width="23" style="861" bestFit="1" customWidth="1"/>
    <col min="7382" max="7382" width="20.75" style="861" bestFit="1" customWidth="1"/>
    <col min="7383" max="7384" width="23" style="861" bestFit="1" customWidth="1"/>
    <col min="7385" max="7385" width="25.25" style="861" bestFit="1" customWidth="1"/>
    <col min="7386" max="7387" width="23" style="861" bestFit="1" customWidth="1"/>
    <col min="7388" max="7390" width="25.25" style="861" bestFit="1" customWidth="1"/>
    <col min="7391" max="7392" width="27.5" style="861" bestFit="1" customWidth="1"/>
    <col min="7393" max="7393" width="25.25" style="861" bestFit="1" customWidth="1"/>
    <col min="7394" max="7395" width="27.5" style="861" bestFit="1" customWidth="1"/>
    <col min="7396" max="7396" width="29.625" style="861" bestFit="1" customWidth="1"/>
    <col min="7397" max="7397" width="27.5" style="861" bestFit="1" customWidth="1"/>
    <col min="7398" max="7398" width="24.5" style="861" bestFit="1" customWidth="1"/>
    <col min="7399" max="7399" width="29" style="861" bestFit="1" customWidth="1"/>
    <col min="7400" max="7401" width="20.75" style="861" bestFit="1" customWidth="1"/>
    <col min="7402" max="7402" width="27.5" style="861" bestFit="1" customWidth="1"/>
    <col min="7403" max="7404" width="23" style="861" bestFit="1" customWidth="1"/>
    <col min="7405" max="7405" width="29.625" style="861" bestFit="1" customWidth="1"/>
    <col min="7406" max="7406" width="9.125" style="861" bestFit="1" customWidth="1"/>
    <col min="7407" max="7409" width="18.125" style="861" bestFit="1" customWidth="1"/>
    <col min="7410" max="7410" width="20.375" style="861" bestFit="1" customWidth="1"/>
    <col min="7411" max="7411" width="25.25" style="861" bestFit="1" customWidth="1"/>
    <col min="7412" max="7412" width="27.5" style="861" bestFit="1" customWidth="1"/>
    <col min="7413" max="7414" width="9.125" style="861" bestFit="1" customWidth="1"/>
    <col min="7415" max="7415" width="11.25" style="861" bestFit="1" customWidth="1"/>
    <col min="7416" max="7416" width="15" style="861" bestFit="1" customWidth="1"/>
    <col min="7417" max="7417" width="16.375" style="861" bestFit="1" customWidth="1"/>
    <col min="7418" max="7420" width="23.25" style="861" bestFit="1" customWidth="1"/>
    <col min="7421" max="7422" width="20.75" style="861" bestFit="1" customWidth="1"/>
    <col min="7423" max="7423" width="6.625" style="861" bestFit="1" customWidth="1"/>
    <col min="7424" max="7424" width="9" style="861"/>
    <col min="7425" max="7425" width="16.375" style="861" bestFit="1" customWidth="1"/>
    <col min="7426" max="7426" width="14.125" style="861" bestFit="1" customWidth="1"/>
    <col min="7427" max="7429" width="9.75" style="861" bestFit="1" customWidth="1"/>
    <col min="7430" max="7430" width="14.125" style="861" bestFit="1" customWidth="1"/>
    <col min="7431" max="7431" width="15.25" style="861" customWidth="1"/>
    <col min="7432" max="7432" width="14.125" style="861" bestFit="1" customWidth="1"/>
    <col min="7433" max="7433" width="15.25" style="861" bestFit="1" customWidth="1"/>
    <col min="7434" max="7436" width="13.625" style="861" bestFit="1" customWidth="1"/>
    <col min="7437" max="7437" width="12" style="861" bestFit="1" customWidth="1"/>
    <col min="7438" max="7438" width="22.125" style="861" bestFit="1" customWidth="1"/>
    <col min="7439" max="7440" width="30.125" style="861" bestFit="1" customWidth="1"/>
    <col min="7441" max="7442" width="21" style="861" bestFit="1" customWidth="1"/>
    <col min="7443" max="7443" width="18.75" style="861" bestFit="1" customWidth="1"/>
    <col min="7444" max="7444" width="21" style="861" bestFit="1" customWidth="1"/>
    <col min="7445" max="7446" width="9.75" style="861" bestFit="1" customWidth="1"/>
    <col min="7447" max="7447" width="18.875" style="861" bestFit="1" customWidth="1"/>
    <col min="7448" max="7448" width="9.75" style="861" bestFit="1" customWidth="1"/>
    <col min="7449" max="7449" width="18.875" style="861" bestFit="1" customWidth="1"/>
    <col min="7450" max="7451" width="9.75" style="861" bestFit="1" customWidth="1"/>
    <col min="7452" max="7453" width="12.125" style="861" bestFit="1" customWidth="1"/>
    <col min="7454" max="7454" width="7.125" style="861" bestFit="1" customWidth="1"/>
    <col min="7455" max="7455" width="9.75" style="861" bestFit="1" customWidth="1"/>
    <col min="7456" max="7456" width="15.5" style="861" bestFit="1" customWidth="1"/>
    <col min="7457" max="7457" width="19.375" style="861" bestFit="1" customWidth="1"/>
    <col min="7458" max="7458" width="5.75" style="861" bestFit="1" customWidth="1"/>
    <col min="7459" max="7459" width="9.75" style="861" bestFit="1" customWidth="1"/>
    <col min="7460" max="7460" width="11.875" style="861" bestFit="1" customWidth="1"/>
    <col min="7461" max="7461" width="9.125" style="861" bestFit="1" customWidth="1"/>
    <col min="7462" max="7462" width="10.5" style="861" bestFit="1" customWidth="1"/>
    <col min="7463" max="7463" width="16.375" style="861" bestFit="1" customWidth="1"/>
    <col min="7464" max="7464" width="12.125" style="861" bestFit="1" customWidth="1"/>
    <col min="7465" max="7465" width="10.375" style="861" bestFit="1" customWidth="1"/>
    <col min="7466" max="7466" width="11.875" style="861" bestFit="1" customWidth="1"/>
    <col min="7467" max="7475" width="16.375" style="861" bestFit="1" customWidth="1"/>
    <col min="7476" max="7476" width="10.625" style="861" bestFit="1" customWidth="1"/>
    <col min="7477" max="7477" width="11.875" style="861" bestFit="1" customWidth="1"/>
    <col min="7478" max="7478" width="16.375" style="861" bestFit="1" customWidth="1"/>
    <col min="7479" max="7479" width="20.75" style="861" bestFit="1" customWidth="1"/>
    <col min="7480" max="7480" width="16.375" style="861" bestFit="1" customWidth="1"/>
    <col min="7481" max="7481" width="20.75" style="861" bestFit="1" customWidth="1"/>
    <col min="7482" max="7482" width="16.375" style="861" bestFit="1" customWidth="1"/>
    <col min="7483" max="7483" width="20.75" style="861" bestFit="1" customWidth="1"/>
    <col min="7484" max="7484" width="16.375" style="861" bestFit="1" customWidth="1"/>
    <col min="7485" max="7485" width="20.75" style="861" bestFit="1" customWidth="1"/>
    <col min="7486" max="7486" width="16.375" style="861" bestFit="1" customWidth="1"/>
    <col min="7487" max="7487" width="20.75" style="861" bestFit="1" customWidth="1"/>
    <col min="7488" max="7488" width="14.125" style="861" bestFit="1" customWidth="1"/>
    <col min="7489" max="7489" width="18.625" style="861" bestFit="1" customWidth="1"/>
    <col min="7490" max="7490" width="16.375" style="861" bestFit="1" customWidth="1"/>
    <col min="7491" max="7491" width="20.75" style="861" bestFit="1" customWidth="1"/>
    <col min="7492" max="7492" width="16.375" style="861" bestFit="1" customWidth="1"/>
    <col min="7493" max="7493" width="20.75" style="861" bestFit="1" customWidth="1"/>
    <col min="7494" max="7499" width="23" style="861" bestFit="1" customWidth="1"/>
    <col min="7500" max="7501" width="18.625" style="861" bestFit="1" customWidth="1"/>
    <col min="7502" max="7502" width="10.5" style="861" bestFit="1" customWidth="1"/>
    <col min="7503" max="7503" width="11.875" style="861" bestFit="1" customWidth="1"/>
    <col min="7504" max="7504" width="10.5" style="861" bestFit="1" customWidth="1"/>
    <col min="7505" max="7506" width="11.875" style="861" bestFit="1" customWidth="1"/>
    <col min="7507" max="7507" width="16.375" style="861" bestFit="1" customWidth="1"/>
    <col min="7508" max="7508" width="17.875" style="861" bestFit="1" customWidth="1"/>
    <col min="7509" max="7509" width="22.25" style="861" bestFit="1" customWidth="1"/>
    <col min="7510" max="7510" width="7.75" style="861" bestFit="1" customWidth="1"/>
    <col min="7511" max="7513" width="11.875" style="861" bestFit="1" customWidth="1"/>
    <col min="7514" max="7514" width="16.375" style="861" bestFit="1" customWidth="1"/>
    <col min="7515" max="7517" width="11.875" style="861" bestFit="1" customWidth="1"/>
    <col min="7518" max="7518" width="14.125" style="861" bestFit="1" customWidth="1"/>
    <col min="7519" max="7519" width="11.875" style="861" bestFit="1" customWidth="1"/>
    <col min="7520" max="7520" width="16.375" style="861" bestFit="1" customWidth="1"/>
    <col min="7521" max="7521" width="18.625" style="861" bestFit="1" customWidth="1"/>
    <col min="7522" max="7522" width="10.5" style="861" bestFit="1" customWidth="1"/>
    <col min="7523" max="7523" width="14.25" style="861" bestFit="1" customWidth="1"/>
    <col min="7524" max="7525" width="13.375" style="861" bestFit="1" customWidth="1"/>
    <col min="7526" max="7526" width="16.375" style="861" bestFit="1" customWidth="1"/>
    <col min="7527" max="7527" width="16.5" style="861" bestFit="1" customWidth="1"/>
    <col min="7528" max="7529" width="20.125" style="861" bestFit="1" customWidth="1"/>
    <col min="7530" max="7531" width="23" style="861" bestFit="1" customWidth="1"/>
    <col min="7532" max="7532" width="18.625" style="861" bestFit="1" customWidth="1"/>
    <col min="7533" max="7533" width="9.25" style="861" bestFit="1" customWidth="1"/>
    <col min="7534" max="7534" width="7.25" style="861" bestFit="1" customWidth="1"/>
    <col min="7535" max="7535" width="10.375" style="861" bestFit="1" customWidth="1"/>
    <col min="7536" max="7537" width="11.875" style="861" bestFit="1" customWidth="1"/>
    <col min="7538" max="7538" width="14.375" style="861" bestFit="1" customWidth="1"/>
    <col min="7539" max="7539" width="11.875" style="861" bestFit="1" customWidth="1"/>
    <col min="7540" max="7541" width="16.375" style="861" bestFit="1" customWidth="1"/>
    <col min="7542" max="7542" width="11.875" style="861" bestFit="1" customWidth="1"/>
    <col min="7543" max="7544" width="16.375" style="861" bestFit="1" customWidth="1"/>
    <col min="7545" max="7545" width="17.875" style="861" bestFit="1" customWidth="1"/>
    <col min="7546" max="7546" width="16.375" style="861" bestFit="1" customWidth="1"/>
    <col min="7547" max="7547" width="17.875" style="861" bestFit="1" customWidth="1"/>
    <col min="7548" max="7548" width="5.75" style="861" bestFit="1" customWidth="1"/>
    <col min="7549" max="7550" width="9.75" style="861" bestFit="1" customWidth="1"/>
    <col min="7551" max="7551" width="7.75" style="861" bestFit="1" customWidth="1"/>
    <col min="7552" max="7552" width="9.75" style="861" bestFit="1" customWidth="1"/>
    <col min="7553" max="7553" width="59.375" style="861" bestFit="1" customWidth="1"/>
    <col min="7554" max="7554" width="45.5" style="861" bestFit="1" customWidth="1"/>
    <col min="7555" max="7555" width="27.625" style="861" bestFit="1" customWidth="1"/>
    <col min="7556" max="7556" width="11.875" style="861" bestFit="1" customWidth="1"/>
    <col min="7557" max="7560" width="14.125" style="861" bestFit="1" customWidth="1"/>
    <col min="7561" max="7561" width="15.625" style="861" bestFit="1" customWidth="1"/>
    <col min="7562" max="7562" width="14.125" style="861" bestFit="1" customWidth="1"/>
    <col min="7563" max="7564" width="19.625" style="861" bestFit="1" customWidth="1"/>
    <col min="7565" max="7565" width="21.875" style="861" bestFit="1" customWidth="1"/>
    <col min="7566" max="7566" width="19.375" style="861" bestFit="1" customWidth="1"/>
    <col min="7567" max="7567" width="16.375" style="861" bestFit="1" customWidth="1"/>
    <col min="7568" max="7568" width="23" style="861" bestFit="1" customWidth="1"/>
    <col min="7569" max="7570" width="14.125" style="861" bestFit="1" customWidth="1"/>
    <col min="7571" max="7571" width="23.25" style="861" bestFit="1" customWidth="1"/>
    <col min="7572" max="7573" width="14.375" style="861" bestFit="1" customWidth="1"/>
    <col min="7574" max="7574" width="23.125" style="861" bestFit="1" customWidth="1"/>
    <col min="7575" max="7575" width="18.875" style="861" bestFit="1" customWidth="1"/>
    <col min="7576" max="7576" width="14.375" style="861" bestFit="1" customWidth="1"/>
    <col min="7577" max="7577" width="16.5" style="861" bestFit="1" customWidth="1"/>
    <col min="7578" max="7578" width="25.25" style="861" bestFit="1" customWidth="1"/>
    <col min="7579" max="7580" width="18.625" style="861" bestFit="1" customWidth="1"/>
    <col min="7581" max="7581" width="23" style="861" bestFit="1" customWidth="1"/>
    <col min="7582" max="7583" width="26.75" style="861" bestFit="1" customWidth="1"/>
    <col min="7584" max="7584" width="25.25" style="861" bestFit="1" customWidth="1"/>
    <col min="7585" max="7585" width="29.625" style="861" bestFit="1" customWidth="1"/>
    <col min="7586" max="7586" width="25.25" style="861" bestFit="1" customWidth="1"/>
    <col min="7587" max="7587" width="29.625" style="861" bestFit="1" customWidth="1"/>
    <col min="7588" max="7591" width="20.875" style="861" bestFit="1" customWidth="1"/>
    <col min="7592" max="7592" width="13.875" style="861" bestFit="1" customWidth="1"/>
    <col min="7593" max="7593" width="16.5" style="861" bestFit="1" customWidth="1"/>
    <col min="7594" max="7594" width="7.75" style="861" bestFit="1" customWidth="1"/>
    <col min="7595" max="7595" width="20.75" style="861" bestFit="1" customWidth="1"/>
    <col min="7596" max="7598" width="16.375" style="861" bestFit="1" customWidth="1"/>
    <col min="7599" max="7602" width="31" style="861" bestFit="1" customWidth="1"/>
    <col min="7603" max="7604" width="18.625" style="861" bestFit="1" customWidth="1"/>
    <col min="7605" max="7605" width="16.375" style="861" bestFit="1" customWidth="1"/>
    <col min="7606" max="7607" width="18.625" style="861" bestFit="1" customWidth="1"/>
    <col min="7608" max="7608" width="16.375" style="861" bestFit="1" customWidth="1"/>
    <col min="7609" max="7610" width="18.625" style="861" bestFit="1" customWidth="1"/>
    <col min="7611" max="7611" width="20.75" style="861" bestFit="1" customWidth="1"/>
    <col min="7612" max="7613" width="23" style="861" bestFit="1" customWidth="1"/>
    <col min="7614" max="7614" width="25.25" style="861" bestFit="1" customWidth="1"/>
    <col min="7615" max="7615" width="23" style="861" bestFit="1" customWidth="1"/>
    <col min="7616" max="7616" width="20.75" style="861" bestFit="1" customWidth="1"/>
    <col min="7617" max="7618" width="23" style="861" bestFit="1" customWidth="1"/>
    <col min="7619" max="7619" width="25.25" style="861" bestFit="1" customWidth="1"/>
    <col min="7620" max="7620" width="23" style="861" bestFit="1" customWidth="1"/>
    <col min="7621" max="7621" width="18.625" style="861" bestFit="1" customWidth="1"/>
    <col min="7622" max="7624" width="20.75" style="861" bestFit="1" customWidth="1"/>
    <col min="7625" max="7625" width="19.75" style="861" bestFit="1" customWidth="1"/>
    <col min="7626" max="7627" width="22" style="861" bestFit="1" customWidth="1"/>
    <col min="7628" max="7628" width="14.125" style="861" bestFit="1" customWidth="1"/>
    <col min="7629" max="7630" width="20.75" style="861" bestFit="1" customWidth="1"/>
    <col min="7631" max="7632" width="18.625" style="861" bestFit="1" customWidth="1"/>
    <col min="7633" max="7635" width="20.75" style="861" bestFit="1" customWidth="1"/>
    <col min="7636" max="7637" width="23" style="861" bestFit="1" customWidth="1"/>
    <col min="7638" max="7638" width="20.75" style="861" bestFit="1" customWidth="1"/>
    <col min="7639" max="7640" width="23" style="861" bestFit="1" customWidth="1"/>
    <col min="7641" max="7641" width="25.25" style="861" bestFit="1" customWidth="1"/>
    <col min="7642" max="7643" width="23" style="861" bestFit="1" customWidth="1"/>
    <col min="7644" max="7646" width="25.25" style="861" bestFit="1" customWidth="1"/>
    <col min="7647" max="7648" width="27.5" style="861" bestFit="1" customWidth="1"/>
    <col min="7649" max="7649" width="25.25" style="861" bestFit="1" customWidth="1"/>
    <col min="7650" max="7651" width="27.5" style="861" bestFit="1" customWidth="1"/>
    <col min="7652" max="7652" width="29.625" style="861" bestFit="1" customWidth="1"/>
    <col min="7653" max="7653" width="27.5" style="861" bestFit="1" customWidth="1"/>
    <col min="7654" max="7654" width="24.5" style="861" bestFit="1" customWidth="1"/>
    <col min="7655" max="7655" width="29" style="861" bestFit="1" customWidth="1"/>
    <col min="7656" max="7657" width="20.75" style="861" bestFit="1" customWidth="1"/>
    <col min="7658" max="7658" width="27.5" style="861" bestFit="1" customWidth="1"/>
    <col min="7659" max="7660" width="23" style="861" bestFit="1" customWidth="1"/>
    <col min="7661" max="7661" width="29.625" style="861" bestFit="1" customWidth="1"/>
    <col min="7662" max="7662" width="9.125" style="861" bestFit="1" customWidth="1"/>
    <col min="7663" max="7665" width="18.125" style="861" bestFit="1" customWidth="1"/>
    <col min="7666" max="7666" width="20.375" style="861" bestFit="1" customWidth="1"/>
    <col min="7667" max="7667" width="25.25" style="861" bestFit="1" customWidth="1"/>
    <col min="7668" max="7668" width="27.5" style="861" bestFit="1" customWidth="1"/>
    <col min="7669" max="7670" width="9.125" style="861" bestFit="1" customWidth="1"/>
    <col min="7671" max="7671" width="11.25" style="861" bestFit="1" customWidth="1"/>
    <col min="7672" max="7672" width="15" style="861" bestFit="1" customWidth="1"/>
    <col min="7673" max="7673" width="16.375" style="861" bestFit="1" customWidth="1"/>
    <col min="7674" max="7676" width="23.25" style="861" bestFit="1" customWidth="1"/>
    <col min="7677" max="7678" width="20.75" style="861" bestFit="1" customWidth="1"/>
    <col min="7679" max="7679" width="6.625" style="861" bestFit="1" customWidth="1"/>
    <col min="7680" max="7680" width="9" style="861"/>
    <col min="7681" max="7681" width="16.375" style="861" bestFit="1" customWidth="1"/>
    <col min="7682" max="7682" width="14.125" style="861" bestFit="1" customWidth="1"/>
    <col min="7683" max="7685" width="9.75" style="861" bestFit="1" customWidth="1"/>
    <col min="7686" max="7686" width="14.125" style="861" bestFit="1" customWidth="1"/>
    <col min="7687" max="7687" width="15.25" style="861" customWidth="1"/>
    <col min="7688" max="7688" width="14.125" style="861" bestFit="1" customWidth="1"/>
    <col min="7689" max="7689" width="15.25" style="861" bestFit="1" customWidth="1"/>
    <col min="7690" max="7692" width="13.625" style="861" bestFit="1" customWidth="1"/>
    <col min="7693" max="7693" width="12" style="861" bestFit="1" customWidth="1"/>
    <col min="7694" max="7694" width="22.125" style="861" bestFit="1" customWidth="1"/>
    <col min="7695" max="7696" width="30.125" style="861" bestFit="1" customWidth="1"/>
    <col min="7697" max="7698" width="21" style="861" bestFit="1" customWidth="1"/>
    <col min="7699" max="7699" width="18.75" style="861" bestFit="1" customWidth="1"/>
    <col min="7700" max="7700" width="21" style="861" bestFit="1" customWidth="1"/>
    <col min="7701" max="7702" width="9.75" style="861" bestFit="1" customWidth="1"/>
    <col min="7703" max="7703" width="18.875" style="861" bestFit="1" customWidth="1"/>
    <col min="7704" max="7704" width="9.75" style="861" bestFit="1" customWidth="1"/>
    <col min="7705" max="7705" width="18.875" style="861" bestFit="1" customWidth="1"/>
    <col min="7706" max="7707" width="9.75" style="861" bestFit="1" customWidth="1"/>
    <col min="7708" max="7709" width="12.125" style="861" bestFit="1" customWidth="1"/>
    <col min="7710" max="7710" width="7.125" style="861" bestFit="1" customWidth="1"/>
    <col min="7711" max="7711" width="9.75" style="861" bestFit="1" customWidth="1"/>
    <col min="7712" max="7712" width="15.5" style="861" bestFit="1" customWidth="1"/>
    <col min="7713" max="7713" width="19.375" style="861" bestFit="1" customWidth="1"/>
    <col min="7714" max="7714" width="5.75" style="861" bestFit="1" customWidth="1"/>
    <col min="7715" max="7715" width="9.75" style="861" bestFit="1" customWidth="1"/>
    <col min="7716" max="7716" width="11.875" style="861" bestFit="1" customWidth="1"/>
    <col min="7717" max="7717" width="9.125" style="861" bestFit="1" customWidth="1"/>
    <col min="7718" max="7718" width="10.5" style="861" bestFit="1" customWidth="1"/>
    <col min="7719" max="7719" width="16.375" style="861" bestFit="1" customWidth="1"/>
    <col min="7720" max="7720" width="12.125" style="861" bestFit="1" customWidth="1"/>
    <col min="7721" max="7721" width="10.375" style="861" bestFit="1" customWidth="1"/>
    <col min="7722" max="7722" width="11.875" style="861" bestFit="1" customWidth="1"/>
    <col min="7723" max="7731" width="16.375" style="861" bestFit="1" customWidth="1"/>
    <col min="7732" max="7732" width="10.625" style="861" bestFit="1" customWidth="1"/>
    <col min="7733" max="7733" width="11.875" style="861" bestFit="1" customWidth="1"/>
    <col min="7734" max="7734" width="16.375" style="861" bestFit="1" customWidth="1"/>
    <col min="7735" max="7735" width="20.75" style="861" bestFit="1" customWidth="1"/>
    <col min="7736" max="7736" width="16.375" style="861" bestFit="1" customWidth="1"/>
    <col min="7737" max="7737" width="20.75" style="861" bestFit="1" customWidth="1"/>
    <col min="7738" max="7738" width="16.375" style="861" bestFit="1" customWidth="1"/>
    <col min="7739" max="7739" width="20.75" style="861" bestFit="1" customWidth="1"/>
    <col min="7740" max="7740" width="16.375" style="861" bestFit="1" customWidth="1"/>
    <col min="7741" max="7741" width="20.75" style="861" bestFit="1" customWidth="1"/>
    <col min="7742" max="7742" width="16.375" style="861" bestFit="1" customWidth="1"/>
    <col min="7743" max="7743" width="20.75" style="861" bestFit="1" customWidth="1"/>
    <col min="7744" max="7744" width="14.125" style="861" bestFit="1" customWidth="1"/>
    <col min="7745" max="7745" width="18.625" style="861" bestFit="1" customWidth="1"/>
    <col min="7746" max="7746" width="16.375" style="861" bestFit="1" customWidth="1"/>
    <col min="7747" max="7747" width="20.75" style="861" bestFit="1" customWidth="1"/>
    <col min="7748" max="7748" width="16.375" style="861" bestFit="1" customWidth="1"/>
    <col min="7749" max="7749" width="20.75" style="861" bestFit="1" customWidth="1"/>
    <col min="7750" max="7755" width="23" style="861" bestFit="1" customWidth="1"/>
    <col min="7756" max="7757" width="18.625" style="861" bestFit="1" customWidth="1"/>
    <col min="7758" max="7758" width="10.5" style="861" bestFit="1" customWidth="1"/>
    <col min="7759" max="7759" width="11.875" style="861" bestFit="1" customWidth="1"/>
    <col min="7760" max="7760" width="10.5" style="861" bestFit="1" customWidth="1"/>
    <col min="7761" max="7762" width="11.875" style="861" bestFit="1" customWidth="1"/>
    <col min="7763" max="7763" width="16.375" style="861" bestFit="1" customWidth="1"/>
    <col min="7764" max="7764" width="17.875" style="861" bestFit="1" customWidth="1"/>
    <col min="7765" max="7765" width="22.25" style="861" bestFit="1" customWidth="1"/>
    <col min="7766" max="7766" width="7.75" style="861" bestFit="1" customWidth="1"/>
    <col min="7767" max="7769" width="11.875" style="861" bestFit="1" customWidth="1"/>
    <col min="7770" max="7770" width="16.375" style="861" bestFit="1" customWidth="1"/>
    <col min="7771" max="7773" width="11.875" style="861" bestFit="1" customWidth="1"/>
    <col min="7774" max="7774" width="14.125" style="861" bestFit="1" customWidth="1"/>
    <col min="7775" max="7775" width="11.875" style="861" bestFit="1" customWidth="1"/>
    <col min="7776" max="7776" width="16.375" style="861" bestFit="1" customWidth="1"/>
    <col min="7777" max="7777" width="18.625" style="861" bestFit="1" customWidth="1"/>
    <col min="7778" max="7778" width="10.5" style="861" bestFit="1" customWidth="1"/>
    <col min="7779" max="7779" width="14.25" style="861" bestFit="1" customWidth="1"/>
    <col min="7780" max="7781" width="13.375" style="861" bestFit="1" customWidth="1"/>
    <col min="7782" max="7782" width="16.375" style="861" bestFit="1" customWidth="1"/>
    <col min="7783" max="7783" width="16.5" style="861" bestFit="1" customWidth="1"/>
    <col min="7784" max="7785" width="20.125" style="861" bestFit="1" customWidth="1"/>
    <col min="7786" max="7787" width="23" style="861" bestFit="1" customWidth="1"/>
    <col min="7788" max="7788" width="18.625" style="861" bestFit="1" customWidth="1"/>
    <col min="7789" max="7789" width="9.25" style="861" bestFit="1" customWidth="1"/>
    <col min="7790" max="7790" width="7.25" style="861" bestFit="1" customWidth="1"/>
    <col min="7791" max="7791" width="10.375" style="861" bestFit="1" customWidth="1"/>
    <col min="7792" max="7793" width="11.875" style="861" bestFit="1" customWidth="1"/>
    <col min="7794" max="7794" width="14.375" style="861" bestFit="1" customWidth="1"/>
    <col min="7795" max="7795" width="11.875" style="861" bestFit="1" customWidth="1"/>
    <col min="7796" max="7797" width="16.375" style="861" bestFit="1" customWidth="1"/>
    <col min="7798" max="7798" width="11.875" style="861" bestFit="1" customWidth="1"/>
    <col min="7799" max="7800" width="16.375" style="861" bestFit="1" customWidth="1"/>
    <col min="7801" max="7801" width="17.875" style="861" bestFit="1" customWidth="1"/>
    <col min="7802" max="7802" width="16.375" style="861" bestFit="1" customWidth="1"/>
    <col min="7803" max="7803" width="17.875" style="861" bestFit="1" customWidth="1"/>
    <col min="7804" max="7804" width="5.75" style="861" bestFit="1" customWidth="1"/>
    <col min="7805" max="7806" width="9.75" style="861" bestFit="1" customWidth="1"/>
    <col min="7807" max="7807" width="7.75" style="861" bestFit="1" customWidth="1"/>
    <col min="7808" max="7808" width="9.75" style="861" bestFit="1" customWidth="1"/>
    <col min="7809" max="7809" width="59.375" style="861" bestFit="1" customWidth="1"/>
    <col min="7810" max="7810" width="45.5" style="861" bestFit="1" customWidth="1"/>
    <col min="7811" max="7811" width="27.625" style="861" bestFit="1" customWidth="1"/>
    <col min="7812" max="7812" width="11.875" style="861" bestFit="1" customWidth="1"/>
    <col min="7813" max="7816" width="14.125" style="861" bestFit="1" customWidth="1"/>
    <col min="7817" max="7817" width="15.625" style="861" bestFit="1" customWidth="1"/>
    <col min="7818" max="7818" width="14.125" style="861" bestFit="1" customWidth="1"/>
    <col min="7819" max="7820" width="19.625" style="861" bestFit="1" customWidth="1"/>
    <col min="7821" max="7821" width="21.875" style="861" bestFit="1" customWidth="1"/>
    <col min="7822" max="7822" width="19.375" style="861" bestFit="1" customWidth="1"/>
    <col min="7823" max="7823" width="16.375" style="861" bestFit="1" customWidth="1"/>
    <col min="7824" max="7824" width="23" style="861" bestFit="1" customWidth="1"/>
    <col min="7825" max="7826" width="14.125" style="861" bestFit="1" customWidth="1"/>
    <col min="7827" max="7827" width="23.25" style="861" bestFit="1" customWidth="1"/>
    <col min="7828" max="7829" width="14.375" style="861" bestFit="1" customWidth="1"/>
    <col min="7830" max="7830" width="23.125" style="861" bestFit="1" customWidth="1"/>
    <col min="7831" max="7831" width="18.875" style="861" bestFit="1" customWidth="1"/>
    <col min="7832" max="7832" width="14.375" style="861" bestFit="1" customWidth="1"/>
    <col min="7833" max="7833" width="16.5" style="861" bestFit="1" customWidth="1"/>
    <col min="7834" max="7834" width="25.25" style="861" bestFit="1" customWidth="1"/>
    <col min="7835" max="7836" width="18.625" style="861" bestFit="1" customWidth="1"/>
    <col min="7837" max="7837" width="23" style="861" bestFit="1" customWidth="1"/>
    <col min="7838" max="7839" width="26.75" style="861" bestFit="1" customWidth="1"/>
    <col min="7840" max="7840" width="25.25" style="861" bestFit="1" customWidth="1"/>
    <col min="7841" max="7841" width="29.625" style="861" bestFit="1" customWidth="1"/>
    <col min="7842" max="7842" width="25.25" style="861" bestFit="1" customWidth="1"/>
    <col min="7843" max="7843" width="29.625" style="861" bestFit="1" customWidth="1"/>
    <col min="7844" max="7847" width="20.875" style="861" bestFit="1" customWidth="1"/>
    <col min="7848" max="7848" width="13.875" style="861" bestFit="1" customWidth="1"/>
    <col min="7849" max="7849" width="16.5" style="861" bestFit="1" customWidth="1"/>
    <col min="7850" max="7850" width="7.75" style="861" bestFit="1" customWidth="1"/>
    <col min="7851" max="7851" width="20.75" style="861" bestFit="1" customWidth="1"/>
    <col min="7852" max="7854" width="16.375" style="861" bestFit="1" customWidth="1"/>
    <col min="7855" max="7858" width="31" style="861" bestFit="1" customWidth="1"/>
    <col min="7859" max="7860" width="18.625" style="861" bestFit="1" customWidth="1"/>
    <col min="7861" max="7861" width="16.375" style="861" bestFit="1" customWidth="1"/>
    <col min="7862" max="7863" width="18.625" style="861" bestFit="1" customWidth="1"/>
    <col min="7864" max="7864" width="16.375" style="861" bestFit="1" customWidth="1"/>
    <col min="7865" max="7866" width="18.625" style="861" bestFit="1" customWidth="1"/>
    <col min="7867" max="7867" width="20.75" style="861" bestFit="1" customWidth="1"/>
    <col min="7868" max="7869" width="23" style="861" bestFit="1" customWidth="1"/>
    <col min="7870" max="7870" width="25.25" style="861" bestFit="1" customWidth="1"/>
    <col min="7871" max="7871" width="23" style="861" bestFit="1" customWidth="1"/>
    <col min="7872" max="7872" width="20.75" style="861" bestFit="1" customWidth="1"/>
    <col min="7873" max="7874" width="23" style="861" bestFit="1" customWidth="1"/>
    <col min="7875" max="7875" width="25.25" style="861" bestFit="1" customWidth="1"/>
    <col min="7876" max="7876" width="23" style="861" bestFit="1" customWidth="1"/>
    <col min="7877" max="7877" width="18.625" style="861" bestFit="1" customWidth="1"/>
    <col min="7878" max="7880" width="20.75" style="861" bestFit="1" customWidth="1"/>
    <col min="7881" max="7881" width="19.75" style="861" bestFit="1" customWidth="1"/>
    <col min="7882" max="7883" width="22" style="861" bestFit="1" customWidth="1"/>
    <col min="7884" max="7884" width="14.125" style="861" bestFit="1" customWidth="1"/>
    <col min="7885" max="7886" width="20.75" style="861" bestFit="1" customWidth="1"/>
    <col min="7887" max="7888" width="18.625" style="861" bestFit="1" customWidth="1"/>
    <col min="7889" max="7891" width="20.75" style="861" bestFit="1" customWidth="1"/>
    <col min="7892" max="7893" width="23" style="861" bestFit="1" customWidth="1"/>
    <col min="7894" max="7894" width="20.75" style="861" bestFit="1" customWidth="1"/>
    <col min="7895" max="7896" width="23" style="861" bestFit="1" customWidth="1"/>
    <col min="7897" max="7897" width="25.25" style="861" bestFit="1" customWidth="1"/>
    <col min="7898" max="7899" width="23" style="861" bestFit="1" customWidth="1"/>
    <col min="7900" max="7902" width="25.25" style="861" bestFit="1" customWidth="1"/>
    <col min="7903" max="7904" width="27.5" style="861" bestFit="1" customWidth="1"/>
    <col min="7905" max="7905" width="25.25" style="861" bestFit="1" customWidth="1"/>
    <col min="7906" max="7907" width="27.5" style="861" bestFit="1" customWidth="1"/>
    <col min="7908" max="7908" width="29.625" style="861" bestFit="1" customWidth="1"/>
    <col min="7909" max="7909" width="27.5" style="861" bestFit="1" customWidth="1"/>
    <col min="7910" max="7910" width="24.5" style="861" bestFit="1" customWidth="1"/>
    <col min="7911" max="7911" width="29" style="861" bestFit="1" customWidth="1"/>
    <col min="7912" max="7913" width="20.75" style="861" bestFit="1" customWidth="1"/>
    <col min="7914" max="7914" width="27.5" style="861" bestFit="1" customWidth="1"/>
    <col min="7915" max="7916" width="23" style="861" bestFit="1" customWidth="1"/>
    <col min="7917" max="7917" width="29.625" style="861" bestFit="1" customWidth="1"/>
    <col min="7918" max="7918" width="9.125" style="861" bestFit="1" customWidth="1"/>
    <col min="7919" max="7921" width="18.125" style="861" bestFit="1" customWidth="1"/>
    <col min="7922" max="7922" width="20.375" style="861" bestFit="1" customWidth="1"/>
    <col min="7923" max="7923" width="25.25" style="861" bestFit="1" customWidth="1"/>
    <col min="7924" max="7924" width="27.5" style="861" bestFit="1" customWidth="1"/>
    <col min="7925" max="7926" width="9.125" style="861" bestFit="1" customWidth="1"/>
    <col min="7927" max="7927" width="11.25" style="861" bestFit="1" customWidth="1"/>
    <col min="7928" max="7928" width="15" style="861" bestFit="1" customWidth="1"/>
    <col min="7929" max="7929" width="16.375" style="861" bestFit="1" customWidth="1"/>
    <col min="7930" max="7932" width="23.25" style="861" bestFit="1" customWidth="1"/>
    <col min="7933" max="7934" width="20.75" style="861" bestFit="1" customWidth="1"/>
    <col min="7935" max="7935" width="6.625" style="861" bestFit="1" customWidth="1"/>
    <col min="7936" max="7936" width="9" style="861"/>
    <col min="7937" max="7937" width="16.375" style="861" bestFit="1" customWidth="1"/>
    <col min="7938" max="7938" width="14.125" style="861" bestFit="1" customWidth="1"/>
    <col min="7939" max="7941" width="9.75" style="861" bestFit="1" customWidth="1"/>
    <col min="7942" max="7942" width="14.125" style="861" bestFit="1" customWidth="1"/>
    <col min="7943" max="7943" width="15.25" style="861" customWidth="1"/>
    <col min="7944" max="7944" width="14.125" style="861" bestFit="1" customWidth="1"/>
    <col min="7945" max="7945" width="15.25" style="861" bestFit="1" customWidth="1"/>
    <col min="7946" max="7948" width="13.625" style="861" bestFit="1" customWidth="1"/>
    <col min="7949" max="7949" width="12" style="861" bestFit="1" customWidth="1"/>
    <col min="7950" max="7950" width="22.125" style="861" bestFit="1" customWidth="1"/>
    <col min="7951" max="7952" width="30.125" style="861" bestFit="1" customWidth="1"/>
    <col min="7953" max="7954" width="21" style="861" bestFit="1" customWidth="1"/>
    <col min="7955" max="7955" width="18.75" style="861" bestFit="1" customWidth="1"/>
    <col min="7956" max="7956" width="21" style="861" bestFit="1" customWidth="1"/>
    <col min="7957" max="7958" width="9.75" style="861" bestFit="1" customWidth="1"/>
    <col min="7959" max="7959" width="18.875" style="861" bestFit="1" customWidth="1"/>
    <col min="7960" max="7960" width="9.75" style="861" bestFit="1" customWidth="1"/>
    <col min="7961" max="7961" width="18.875" style="861" bestFit="1" customWidth="1"/>
    <col min="7962" max="7963" width="9.75" style="861" bestFit="1" customWidth="1"/>
    <col min="7964" max="7965" width="12.125" style="861" bestFit="1" customWidth="1"/>
    <col min="7966" max="7966" width="7.125" style="861" bestFit="1" customWidth="1"/>
    <col min="7967" max="7967" width="9.75" style="861" bestFit="1" customWidth="1"/>
    <col min="7968" max="7968" width="15.5" style="861" bestFit="1" customWidth="1"/>
    <col min="7969" max="7969" width="19.375" style="861" bestFit="1" customWidth="1"/>
    <col min="7970" max="7970" width="5.75" style="861" bestFit="1" customWidth="1"/>
    <col min="7971" max="7971" width="9.75" style="861" bestFit="1" customWidth="1"/>
    <col min="7972" max="7972" width="11.875" style="861" bestFit="1" customWidth="1"/>
    <col min="7973" max="7973" width="9.125" style="861" bestFit="1" customWidth="1"/>
    <col min="7974" max="7974" width="10.5" style="861" bestFit="1" customWidth="1"/>
    <col min="7975" max="7975" width="16.375" style="861" bestFit="1" customWidth="1"/>
    <col min="7976" max="7976" width="12.125" style="861" bestFit="1" customWidth="1"/>
    <col min="7977" max="7977" width="10.375" style="861" bestFit="1" customWidth="1"/>
    <col min="7978" max="7978" width="11.875" style="861" bestFit="1" customWidth="1"/>
    <col min="7979" max="7987" width="16.375" style="861" bestFit="1" customWidth="1"/>
    <col min="7988" max="7988" width="10.625" style="861" bestFit="1" customWidth="1"/>
    <col min="7989" max="7989" width="11.875" style="861" bestFit="1" customWidth="1"/>
    <col min="7990" max="7990" width="16.375" style="861" bestFit="1" customWidth="1"/>
    <col min="7991" max="7991" width="20.75" style="861" bestFit="1" customWidth="1"/>
    <col min="7992" max="7992" width="16.375" style="861" bestFit="1" customWidth="1"/>
    <col min="7993" max="7993" width="20.75" style="861" bestFit="1" customWidth="1"/>
    <col min="7994" max="7994" width="16.375" style="861" bestFit="1" customWidth="1"/>
    <col min="7995" max="7995" width="20.75" style="861" bestFit="1" customWidth="1"/>
    <col min="7996" max="7996" width="16.375" style="861" bestFit="1" customWidth="1"/>
    <col min="7997" max="7997" width="20.75" style="861" bestFit="1" customWidth="1"/>
    <col min="7998" max="7998" width="16.375" style="861" bestFit="1" customWidth="1"/>
    <col min="7999" max="7999" width="20.75" style="861" bestFit="1" customWidth="1"/>
    <col min="8000" max="8000" width="14.125" style="861" bestFit="1" customWidth="1"/>
    <col min="8001" max="8001" width="18.625" style="861" bestFit="1" customWidth="1"/>
    <col min="8002" max="8002" width="16.375" style="861" bestFit="1" customWidth="1"/>
    <col min="8003" max="8003" width="20.75" style="861" bestFit="1" customWidth="1"/>
    <col min="8004" max="8004" width="16.375" style="861" bestFit="1" customWidth="1"/>
    <col min="8005" max="8005" width="20.75" style="861" bestFit="1" customWidth="1"/>
    <col min="8006" max="8011" width="23" style="861" bestFit="1" customWidth="1"/>
    <col min="8012" max="8013" width="18.625" style="861" bestFit="1" customWidth="1"/>
    <col min="8014" max="8014" width="10.5" style="861" bestFit="1" customWidth="1"/>
    <col min="8015" max="8015" width="11.875" style="861" bestFit="1" customWidth="1"/>
    <col min="8016" max="8016" width="10.5" style="861" bestFit="1" customWidth="1"/>
    <col min="8017" max="8018" width="11.875" style="861" bestFit="1" customWidth="1"/>
    <col min="8019" max="8019" width="16.375" style="861" bestFit="1" customWidth="1"/>
    <col min="8020" max="8020" width="17.875" style="861" bestFit="1" customWidth="1"/>
    <col min="8021" max="8021" width="22.25" style="861" bestFit="1" customWidth="1"/>
    <col min="8022" max="8022" width="7.75" style="861" bestFit="1" customWidth="1"/>
    <col min="8023" max="8025" width="11.875" style="861" bestFit="1" customWidth="1"/>
    <col min="8026" max="8026" width="16.375" style="861" bestFit="1" customWidth="1"/>
    <col min="8027" max="8029" width="11.875" style="861" bestFit="1" customWidth="1"/>
    <col min="8030" max="8030" width="14.125" style="861" bestFit="1" customWidth="1"/>
    <col min="8031" max="8031" width="11.875" style="861" bestFit="1" customWidth="1"/>
    <col min="8032" max="8032" width="16.375" style="861" bestFit="1" customWidth="1"/>
    <col min="8033" max="8033" width="18.625" style="861" bestFit="1" customWidth="1"/>
    <col min="8034" max="8034" width="10.5" style="861" bestFit="1" customWidth="1"/>
    <col min="8035" max="8035" width="14.25" style="861" bestFit="1" customWidth="1"/>
    <col min="8036" max="8037" width="13.375" style="861" bestFit="1" customWidth="1"/>
    <col min="8038" max="8038" width="16.375" style="861" bestFit="1" customWidth="1"/>
    <col min="8039" max="8039" width="16.5" style="861" bestFit="1" customWidth="1"/>
    <col min="8040" max="8041" width="20.125" style="861" bestFit="1" customWidth="1"/>
    <col min="8042" max="8043" width="23" style="861" bestFit="1" customWidth="1"/>
    <col min="8044" max="8044" width="18.625" style="861" bestFit="1" customWidth="1"/>
    <col min="8045" max="8045" width="9.25" style="861" bestFit="1" customWidth="1"/>
    <col min="8046" max="8046" width="7.25" style="861" bestFit="1" customWidth="1"/>
    <col min="8047" max="8047" width="10.375" style="861" bestFit="1" customWidth="1"/>
    <col min="8048" max="8049" width="11.875" style="861" bestFit="1" customWidth="1"/>
    <col min="8050" max="8050" width="14.375" style="861" bestFit="1" customWidth="1"/>
    <col min="8051" max="8051" width="11.875" style="861" bestFit="1" customWidth="1"/>
    <col min="8052" max="8053" width="16.375" style="861" bestFit="1" customWidth="1"/>
    <col min="8054" max="8054" width="11.875" style="861" bestFit="1" customWidth="1"/>
    <col min="8055" max="8056" width="16.375" style="861" bestFit="1" customWidth="1"/>
    <col min="8057" max="8057" width="17.875" style="861" bestFit="1" customWidth="1"/>
    <col min="8058" max="8058" width="16.375" style="861" bestFit="1" customWidth="1"/>
    <col min="8059" max="8059" width="17.875" style="861" bestFit="1" customWidth="1"/>
    <col min="8060" max="8060" width="5.75" style="861" bestFit="1" customWidth="1"/>
    <col min="8061" max="8062" width="9.75" style="861" bestFit="1" customWidth="1"/>
    <col min="8063" max="8063" width="7.75" style="861" bestFit="1" customWidth="1"/>
    <col min="8064" max="8064" width="9.75" style="861" bestFit="1" customWidth="1"/>
    <col min="8065" max="8065" width="59.375" style="861" bestFit="1" customWidth="1"/>
    <col min="8066" max="8066" width="45.5" style="861" bestFit="1" customWidth="1"/>
    <col min="8067" max="8067" width="27.625" style="861" bestFit="1" customWidth="1"/>
    <col min="8068" max="8068" width="11.875" style="861" bestFit="1" customWidth="1"/>
    <col min="8069" max="8072" width="14.125" style="861" bestFit="1" customWidth="1"/>
    <col min="8073" max="8073" width="15.625" style="861" bestFit="1" customWidth="1"/>
    <col min="8074" max="8074" width="14.125" style="861" bestFit="1" customWidth="1"/>
    <col min="8075" max="8076" width="19.625" style="861" bestFit="1" customWidth="1"/>
    <col min="8077" max="8077" width="21.875" style="861" bestFit="1" customWidth="1"/>
    <col min="8078" max="8078" width="19.375" style="861" bestFit="1" customWidth="1"/>
    <col min="8079" max="8079" width="16.375" style="861" bestFit="1" customWidth="1"/>
    <col min="8080" max="8080" width="23" style="861" bestFit="1" customWidth="1"/>
    <col min="8081" max="8082" width="14.125" style="861" bestFit="1" customWidth="1"/>
    <col min="8083" max="8083" width="23.25" style="861" bestFit="1" customWidth="1"/>
    <col min="8084" max="8085" width="14.375" style="861" bestFit="1" customWidth="1"/>
    <col min="8086" max="8086" width="23.125" style="861" bestFit="1" customWidth="1"/>
    <col min="8087" max="8087" width="18.875" style="861" bestFit="1" customWidth="1"/>
    <col min="8088" max="8088" width="14.375" style="861" bestFit="1" customWidth="1"/>
    <col min="8089" max="8089" width="16.5" style="861" bestFit="1" customWidth="1"/>
    <col min="8090" max="8090" width="25.25" style="861" bestFit="1" customWidth="1"/>
    <col min="8091" max="8092" width="18.625" style="861" bestFit="1" customWidth="1"/>
    <col min="8093" max="8093" width="23" style="861" bestFit="1" customWidth="1"/>
    <col min="8094" max="8095" width="26.75" style="861" bestFit="1" customWidth="1"/>
    <col min="8096" max="8096" width="25.25" style="861" bestFit="1" customWidth="1"/>
    <col min="8097" max="8097" width="29.625" style="861" bestFit="1" customWidth="1"/>
    <col min="8098" max="8098" width="25.25" style="861" bestFit="1" customWidth="1"/>
    <col min="8099" max="8099" width="29.625" style="861" bestFit="1" customWidth="1"/>
    <col min="8100" max="8103" width="20.875" style="861" bestFit="1" customWidth="1"/>
    <col min="8104" max="8104" width="13.875" style="861" bestFit="1" customWidth="1"/>
    <col min="8105" max="8105" width="16.5" style="861" bestFit="1" customWidth="1"/>
    <col min="8106" max="8106" width="7.75" style="861" bestFit="1" customWidth="1"/>
    <col min="8107" max="8107" width="20.75" style="861" bestFit="1" customWidth="1"/>
    <col min="8108" max="8110" width="16.375" style="861" bestFit="1" customWidth="1"/>
    <col min="8111" max="8114" width="31" style="861" bestFit="1" customWidth="1"/>
    <col min="8115" max="8116" width="18.625" style="861" bestFit="1" customWidth="1"/>
    <col min="8117" max="8117" width="16.375" style="861" bestFit="1" customWidth="1"/>
    <col min="8118" max="8119" width="18.625" style="861" bestFit="1" customWidth="1"/>
    <col min="8120" max="8120" width="16.375" style="861" bestFit="1" customWidth="1"/>
    <col min="8121" max="8122" width="18.625" style="861" bestFit="1" customWidth="1"/>
    <col min="8123" max="8123" width="20.75" style="861" bestFit="1" customWidth="1"/>
    <col min="8124" max="8125" width="23" style="861" bestFit="1" customWidth="1"/>
    <col min="8126" max="8126" width="25.25" style="861" bestFit="1" customWidth="1"/>
    <col min="8127" max="8127" width="23" style="861" bestFit="1" customWidth="1"/>
    <col min="8128" max="8128" width="20.75" style="861" bestFit="1" customWidth="1"/>
    <col min="8129" max="8130" width="23" style="861" bestFit="1" customWidth="1"/>
    <col min="8131" max="8131" width="25.25" style="861" bestFit="1" customWidth="1"/>
    <col min="8132" max="8132" width="23" style="861" bestFit="1" customWidth="1"/>
    <col min="8133" max="8133" width="18.625" style="861" bestFit="1" customWidth="1"/>
    <col min="8134" max="8136" width="20.75" style="861" bestFit="1" customWidth="1"/>
    <col min="8137" max="8137" width="19.75" style="861" bestFit="1" customWidth="1"/>
    <col min="8138" max="8139" width="22" style="861" bestFit="1" customWidth="1"/>
    <col min="8140" max="8140" width="14.125" style="861" bestFit="1" customWidth="1"/>
    <col min="8141" max="8142" width="20.75" style="861" bestFit="1" customWidth="1"/>
    <col min="8143" max="8144" width="18.625" style="861" bestFit="1" customWidth="1"/>
    <col min="8145" max="8147" width="20.75" style="861" bestFit="1" customWidth="1"/>
    <col min="8148" max="8149" width="23" style="861" bestFit="1" customWidth="1"/>
    <col min="8150" max="8150" width="20.75" style="861" bestFit="1" customWidth="1"/>
    <col min="8151" max="8152" width="23" style="861" bestFit="1" customWidth="1"/>
    <col min="8153" max="8153" width="25.25" style="861" bestFit="1" customWidth="1"/>
    <col min="8154" max="8155" width="23" style="861" bestFit="1" customWidth="1"/>
    <col min="8156" max="8158" width="25.25" style="861" bestFit="1" customWidth="1"/>
    <col min="8159" max="8160" width="27.5" style="861" bestFit="1" customWidth="1"/>
    <col min="8161" max="8161" width="25.25" style="861" bestFit="1" customWidth="1"/>
    <col min="8162" max="8163" width="27.5" style="861" bestFit="1" customWidth="1"/>
    <col min="8164" max="8164" width="29.625" style="861" bestFit="1" customWidth="1"/>
    <col min="8165" max="8165" width="27.5" style="861" bestFit="1" customWidth="1"/>
    <col min="8166" max="8166" width="24.5" style="861" bestFit="1" customWidth="1"/>
    <col min="8167" max="8167" width="29" style="861" bestFit="1" customWidth="1"/>
    <col min="8168" max="8169" width="20.75" style="861" bestFit="1" customWidth="1"/>
    <col min="8170" max="8170" width="27.5" style="861" bestFit="1" customWidth="1"/>
    <col min="8171" max="8172" width="23" style="861" bestFit="1" customWidth="1"/>
    <col min="8173" max="8173" width="29.625" style="861" bestFit="1" customWidth="1"/>
    <col min="8174" max="8174" width="9.125" style="861" bestFit="1" customWidth="1"/>
    <col min="8175" max="8177" width="18.125" style="861" bestFit="1" customWidth="1"/>
    <col min="8178" max="8178" width="20.375" style="861" bestFit="1" customWidth="1"/>
    <col min="8179" max="8179" width="25.25" style="861" bestFit="1" customWidth="1"/>
    <col min="8180" max="8180" width="27.5" style="861" bestFit="1" customWidth="1"/>
    <col min="8181" max="8182" width="9.125" style="861" bestFit="1" customWidth="1"/>
    <col min="8183" max="8183" width="11.25" style="861" bestFit="1" customWidth="1"/>
    <col min="8184" max="8184" width="15" style="861" bestFit="1" customWidth="1"/>
    <col min="8185" max="8185" width="16.375" style="861" bestFit="1" customWidth="1"/>
    <col min="8186" max="8188" width="23.25" style="861" bestFit="1" customWidth="1"/>
    <col min="8189" max="8190" width="20.75" style="861" bestFit="1" customWidth="1"/>
    <col min="8191" max="8191" width="6.625" style="861" bestFit="1" customWidth="1"/>
    <col min="8192" max="8192" width="9" style="861"/>
    <col min="8193" max="8193" width="16.375" style="861" bestFit="1" customWidth="1"/>
    <col min="8194" max="8194" width="14.125" style="861" bestFit="1" customWidth="1"/>
    <col min="8195" max="8197" width="9.75" style="861" bestFit="1" customWidth="1"/>
    <col min="8198" max="8198" width="14.125" style="861" bestFit="1" customWidth="1"/>
    <col min="8199" max="8199" width="15.25" style="861" customWidth="1"/>
    <col min="8200" max="8200" width="14.125" style="861" bestFit="1" customWidth="1"/>
    <col min="8201" max="8201" width="15.25" style="861" bestFit="1" customWidth="1"/>
    <col min="8202" max="8204" width="13.625" style="861" bestFit="1" customWidth="1"/>
    <col min="8205" max="8205" width="12" style="861" bestFit="1" customWidth="1"/>
    <col min="8206" max="8206" width="22.125" style="861" bestFit="1" customWidth="1"/>
    <col min="8207" max="8208" width="30.125" style="861" bestFit="1" customWidth="1"/>
    <col min="8209" max="8210" width="21" style="861" bestFit="1" customWidth="1"/>
    <col min="8211" max="8211" width="18.75" style="861" bestFit="1" customWidth="1"/>
    <col min="8212" max="8212" width="21" style="861" bestFit="1" customWidth="1"/>
    <col min="8213" max="8214" width="9.75" style="861" bestFit="1" customWidth="1"/>
    <col min="8215" max="8215" width="18.875" style="861" bestFit="1" customWidth="1"/>
    <col min="8216" max="8216" width="9.75" style="861" bestFit="1" customWidth="1"/>
    <col min="8217" max="8217" width="18.875" style="861" bestFit="1" customWidth="1"/>
    <col min="8218" max="8219" width="9.75" style="861" bestFit="1" customWidth="1"/>
    <col min="8220" max="8221" width="12.125" style="861" bestFit="1" customWidth="1"/>
    <col min="8222" max="8222" width="7.125" style="861" bestFit="1" customWidth="1"/>
    <col min="8223" max="8223" width="9.75" style="861" bestFit="1" customWidth="1"/>
    <col min="8224" max="8224" width="15.5" style="861" bestFit="1" customWidth="1"/>
    <col min="8225" max="8225" width="19.375" style="861" bestFit="1" customWidth="1"/>
    <col min="8226" max="8226" width="5.75" style="861" bestFit="1" customWidth="1"/>
    <col min="8227" max="8227" width="9.75" style="861" bestFit="1" customWidth="1"/>
    <col min="8228" max="8228" width="11.875" style="861" bestFit="1" customWidth="1"/>
    <col min="8229" max="8229" width="9.125" style="861" bestFit="1" customWidth="1"/>
    <col min="8230" max="8230" width="10.5" style="861" bestFit="1" customWidth="1"/>
    <col min="8231" max="8231" width="16.375" style="861" bestFit="1" customWidth="1"/>
    <col min="8232" max="8232" width="12.125" style="861" bestFit="1" customWidth="1"/>
    <col min="8233" max="8233" width="10.375" style="861" bestFit="1" customWidth="1"/>
    <col min="8234" max="8234" width="11.875" style="861" bestFit="1" customWidth="1"/>
    <col min="8235" max="8243" width="16.375" style="861" bestFit="1" customWidth="1"/>
    <col min="8244" max="8244" width="10.625" style="861" bestFit="1" customWidth="1"/>
    <col min="8245" max="8245" width="11.875" style="861" bestFit="1" customWidth="1"/>
    <col min="8246" max="8246" width="16.375" style="861" bestFit="1" customWidth="1"/>
    <col min="8247" max="8247" width="20.75" style="861" bestFit="1" customWidth="1"/>
    <col min="8248" max="8248" width="16.375" style="861" bestFit="1" customWidth="1"/>
    <col min="8249" max="8249" width="20.75" style="861" bestFit="1" customWidth="1"/>
    <col min="8250" max="8250" width="16.375" style="861" bestFit="1" customWidth="1"/>
    <col min="8251" max="8251" width="20.75" style="861" bestFit="1" customWidth="1"/>
    <col min="8252" max="8252" width="16.375" style="861" bestFit="1" customWidth="1"/>
    <col min="8253" max="8253" width="20.75" style="861" bestFit="1" customWidth="1"/>
    <col min="8254" max="8254" width="16.375" style="861" bestFit="1" customWidth="1"/>
    <col min="8255" max="8255" width="20.75" style="861" bestFit="1" customWidth="1"/>
    <col min="8256" max="8256" width="14.125" style="861" bestFit="1" customWidth="1"/>
    <col min="8257" max="8257" width="18.625" style="861" bestFit="1" customWidth="1"/>
    <col min="8258" max="8258" width="16.375" style="861" bestFit="1" customWidth="1"/>
    <col min="8259" max="8259" width="20.75" style="861" bestFit="1" customWidth="1"/>
    <col min="8260" max="8260" width="16.375" style="861" bestFit="1" customWidth="1"/>
    <col min="8261" max="8261" width="20.75" style="861" bestFit="1" customWidth="1"/>
    <col min="8262" max="8267" width="23" style="861" bestFit="1" customWidth="1"/>
    <col min="8268" max="8269" width="18.625" style="861" bestFit="1" customWidth="1"/>
    <col min="8270" max="8270" width="10.5" style="861" bestFit="1" customWidth="1"/>
    <col min="8271" max="8271" width="11.875" style="861" bestFit="1" customWidth="1"/>
    <col min="8272" max="8272" width="10.5" style="861" bestFit="1" customWidth="1"/>
    <col min="8273" max="8274" width="11.875" style="861" bestFit="1" customWidth="1"/>
    <col min="8275" max="8275" width="16.375" style="861" bestFit="1" customWidth="1"/>
    <col min="8276" max="8276" width="17.875" style="861" bestFit="1" customWidth="1"/>
    <col min="8277" max="8277" width="22.25" style="861" bestFit="1" customWidth="1"/>
    <col min="8278" max="8278" width="7.75" style="861" bestFit="1" customWidth="1"/>
    <col min="8279" max="8281" width="11.875" style="861" bestFit="1" customWidth="1"/>
    <col min="8282" max="8282" width="16.375" style="861" bestFit="1" customWidth="1"/>
    <col min="8283" max="8285" width="11.875" style="861" bestFit="1" customWidth="1"/>
    <col min="8286" max="8286" width="14.125" style="861" bestFit="1" customWidth="1"/>
    <col min="8287" max="8287" width="11.875" style="861" bestFit="1" customWidth="1"/>
    <col min="8288" max="8288" width="16.375" style="861" bestFit="1" customWidth="1"/>
    <col min="8289" max="8289" width="18.625" style="861" bestFit="1" customWidth="1"/>
    <col min="8290" max="8290" width="10.5" style="861" bestFit="1" customWidth="1"/>
    <col min="8291" max="8291" width="14.25" style="861" bestFit="1" customWidth="1"/>
    <col min="8292" max="8293" width="13.375" style="861" bestFit="1" customWidth="1"/>
    <col min="8294" max="8294" width="16.375" style="861" bestFit="1" customWidth="1"/>
    <col min="8295" max="8295" width="16.5" style="861" bestFit="1" customWidth="1"/>
    <col min="8296" max="8297" width="20.125" style="861" bestFit="1" customWidth="1"/>
    <col min="8298" max="8299" width="23" style="861" bestFit="1" customWidth="1"/>
    <col min="8300" max="8300" width="18.625" style="861" bestFit="1" customWidth="1"/>
    <col min="8301" max="8301" width="9.25" style="861" bestFit="1" customWidth="1"/>
    <col min="8302" max="8302" width="7.25" style="861" bestFit="1" customWidth="1"/>
    <col min="8303" max="8303" width="10.375" style="861" bestFit="1" customWidth="1"/>
    <col min="8304" max="8305" width="11.875" style="861" bestFit="1" customWidth="1"/>
    <col min="8306" max="8306" width="14.375" style="861" bestFit="1" customWidth="1"/>
    <col min="8307" max="8307" width="11.875" style="861" bestFit="1" customWidth="1"/>
    <col min="8308" max="8309" width="16.375" style="861" bestFit="1" customWidth="1"/>
    <col min="8310" max="8310" width="11.875" style="861" bestFit="1" customWidth="1"/>
    <col min="8311" max="8312" width="16.375" style="861" bestFit="1" customWidth="1"/>
    <col min="8313" max="8313" width="17.875" style="861" bestFit="1" customWidth="1"/>
    <col min="8314" max="8314" width="16.375" style="861" bestFit="1" customWidth="1"/>
    <col min="8315" max="8315" width="17.875" style="861" bestFit="1" customWidth="1"/>
    <col min="8316" max="8316" width="5.75" style="861" bestFit="1" customWidth="1"/>
    <col min="8317" max="8318" width="9.75" style="861" bestFit="1" customWidth="1"/>
    <col min="8319" max="8319" width="7.75" style="861" bestFit="1" customWidth="1"/>
    <col min="8320" max="8320" width="9.75" style="861" bestFit="1" customWidth="1"/>
    <col min="8321" max="8321" width="59.375" style="861" bestFit="1" customWidth="1"/>
    <col min="8322" max="8322" width="45.5" style="861" bestFit="1" customWidth="1"/>
    <col min="8323" max="8323" width="27.625" style="861" bestFit="1" customWidth="1"/>
    <col min="8324" max="8324" width="11.875" style="861" bestFit="1" customWidth="1"/>
    <col min="8325" max="8328" width="14.125" style="861" bestFit="1" customWidth="1"/>
    <col min="8329" max="8329" width="15.625" style="861" bestFit="1" customWidth="1"/>
    <col min="8330" max="8330" width="14.125" style="861" bestFit="1" customWidth="1"/>
    <col min="8331" max="8332" width="19.625" style="861" bestFit="1" customWidth="1"/>
    <col min="8333" max="8333" width="21.875" style="861" bestFit="1" customWidth="1"/>
    <col min="8334" max="8334" width="19.375" style="861" bestFit="1" customWidth="1"/>
    <col min="8335" max="8335" width="16.375" style="861" bestFit="1" customWidth="1"/>
    <col min="8336" max="8336" width="23" style="861" bestFit="1" customWidth="1"/>
    <col min="8337" max="8338" width="14.125" style="861" bestFit="1" customWidth="1"/>
    <col min="8339" max="8339" width="23.25" style="861" bestFit="1" customWidth="1"/>
    <col min="8340" max="8341" width="14.375" style="861" bestFit="1" customWidth="1"/>
    <col min="8342" max="8342" width="23.125" style="861" bestFit="1" customWidth="1"/>
    <col min="8343" max="8343" width="18.875" style="861" bestFit="1" customWidth="1"/>
    <col min="8344" max="8344" width="14.375" style="861" bestFit="1" customWidth="1"/>
    <col min="8345" max="8345" width="16.5" style="861" bestFit="1" customWidth="1"/>
    <col min="8346" max="8346" width="25.25" style="861" bestFit="1" customWidth="1"/>
    <col min="8347" max="8348" width="18.625" style="861" bestFit="1" customWidth="1"/>
    <col min="8349" max="8349" width="23" style="861" bestFit="1" customWidth="1"/>
    <col min="8350" max="8351" width="26.75" style="861" bestFit="1" customWidth="1"/>
    <col min="8352" max="8352" width="25.25" style="861" bestFit="1" customWidth="1"/>
    <col min="8353" max="8353" width="29.625" style="861" bestFit="1" customWidth="1"/>
    <col min="8354" max="8354" width="25.25" style="861" bestFit="1" customWidth="1"/>
    <col min="8355" max="8355" width="29.625" style="861" bestFit="1" customWidth="1"/>
    <col min="8356" max="8359" width="20.875" style="861" bestFit="1" customWidth="1"/>
    <col min="8360" max="8360" width="13.875" style="861" bestFit="1" customWidth="1"/>
    <col min="8361" max="8361" width="16.5" style="861" bestFit="1" customWidth="1"/>
    <col min="8362" max="8362" width="7.75" style="861" bestFit="1" customWidth="1"/>
    <col min="8363" max="8363" width="20.75" style="861" bestFit="1" customWidth="1"/>
    <col min="8364" max="8366" width="16.375" style="861" bestFit="1" customWidth="1"/>
    <col min="8367" max="8370" width="31" style="861" bestFit="1" customWidth="1"/>
    <col min="8371" max="8372" width="18.625" style="861" bestFit="1" customWidth="1"/>
    <col min="8373" max="8373" width="16.375" style="861" bestFit="1" customWidth="1"/>
    <col min="8374" max="8375" width="18.625" style="861" bestFit="1" customWidth="1"/>
    <col min="8376" max="8376" width="16.375" style="861" bestFit="1" customWidth="1"/>
    <col min="8377" max="8378" width="18.625" style="861" bestFit="1" customWidth="1"/>
    <col min="8379" max="8379" width="20.75" style="861" bestFit="1" customWidth="1"/>
    <col min="8380" max="8381" width="23" style="861" bestFit="1" customWidth="1"/>
    <col min="8382" max="8382" width="25.25" style="861" bestFit="1" customWidth="1"/>
    <col min="8383" max="8383" width="23" style="861" bestFit="1" customWidth="1"/>
    <col min="8384" max="8384" width="20.75" style="861" bestFit="1" customWidth="1"/>
    <col min="8385" max="8386" width="23" style="861" bestFit="1" customWidth="1"/>
    <col min="8387" max="8387" width="25.25" style="861" bestFit="1" customWidth="1"/>
    <col min="8388" max="8388" width="23" style="861" bestFit="1" customWidth="1"/>
    <col min="8389" max="8389" width="18.625" style="861" bestFit="1" customWidth="1"/>
    <col min="8390" max="8392" width="20.75" style="861" bestFit="1" customWidth="1"/>
    <col min="8393" max="8393" width="19.75" style="861" bestFit="1" customWidth="1"/>
    <col min="8394" max="8395" width="22" style="861" bestFit="1" customWidth="1"/>
    <col min="8396" max="8396" width="14.125" style="861" bestFit="1" customWidth="1"/>
    <col min="8397" max="8398" width="20.75" style="861" bestFit="1" customWidth="1"/>
    <col min="8399" max="8400" width="18.625" style="861" bestFit="1" customWidth="1"/>
    <col min="8401" max="8403" width="20.75" style="861" bestFit="1" customWidth="1"/>
    <col min="8404" max="8405" width="23" style="861" bestFit="1" customWidth="1"/>
    <col min="8406" max="8406" width="20.75" style="861" bestFit="1" customWidth="1"/>
    <col min="8407" max="8408" width="23" style="861" bestFit="1" customWidth="1"/>
    <col min="8409" max="8409" width="25.25" style="861" bestFit="1" customWidth="1"/>
    <col min="8410" max="8411" width="23" style="861" bestFit="1" customWidth="1"/>
    <col min="8412" max="8414" width="25.25" style="861" bestFit="1" customWidth="1"/>
    <col min="8415" max="8416" width="27.5" style="861" bestFit="1" customWidth="1"/>
    <col min="8417" max="8417" width="25.25" style="861" bestFit="1" customWidth="1"/>
    <col min="8418" max="8419" width="27.5" style="861" bestFit="1" customWidth="1"/>
    <col min="8420" max="8420" width="29.625" style="861" bestFit="1" customWidth="1"/>
    <col min="8421" max="8421" width="27.5" style="861" bestFit="1" customWidth="1"/>
    <col min="8422" max="8422" width="24.5" style="861" bestFit="1" customWidth="1"/>
    <col min="8423" max="8423" width="29" style="861" bestFit="1" customWidth="1"/>
    <col min="8424" max="8425" width="20.75" style="861" bestFit="1" customWidth="1"/>
    <col min="8426" max="8426" width="27.5" style="861" bestFit="1" customWidth="1"/>
    <col min="8427" max="8428" width="23" style="861" bestFit="1" customWidth="1"/>
    <col min="8429" max="8429" width="29.625" style="861" bestFit="1" customWidth="1"/>
    <col min="8430" max="8430" width="9.125" style="861" bestFit="1" customWidth="1"/>
    <col min="8431" max="8433" width="18.125" style="861" bestFit="1" customWidth="1"/>
    <col min="8434" max="8434" width="20.375" style="861" bestFit="1" customWidth="1"/>
    <col min="8435" max="8435" width="25.25" style="861" bestFit="1" customWidth="1"/>
    <col min="8436" max="8436" width="27.5" style="861" bestFit="1" customWidth="1"/>
    <col min="8437" max="8438" width="9.125" style="861" bestFit="1" customWidth="1"/>
    <col min="8439" max="8439" width="11.25" style="861" bestFit="1" customWidth="1"/>
    <col min="8440" max="8440" width="15" style="861" bestFit="1" customWidth="1"/>
    <col min="8441" max="8441" width="16.375" style="861" bestFit="1" customWidth="1"/>
    <col min="8442" max="8444" width="23.25" style="861" bestFit="1" customWidth="1"/>
    <col min="8445" max="8446" width="20.75" style="861" bestFit="1" customWidth="1"/>
    <col min="8447" max="8447" width="6.625" style="861" bestFit="1" customWidth="1"/>
    <col min="8448" max="8448" width="9" style="861"/>
    <col min="8449" max="8449" width="16.375" style="861" bestFit="1" customWidth="1"/>
    <col min="8450" max="8450" width="14.125" style="861" bestFit="1" customWidth="1"/>
    <col min="8451" max="8453" width="9.75" style="861" bestFit="1" customWidth="1"/>
    <col min="8454" max="8454" width="14.125" style="861" bestFit="1" customWidth="1"/>
    <col min="8455" max="8455" width="15.25" style="861" customWidth="1"/>
    <col min="8456" max="8456" width="14.125" style="861" bestFit="1" customWidth="1"/>
    <col min="8457" max="8457" width="15.25" style="861" bestFit="1" customWidth="1"/>
    <col min="8458" max="8460" width="13.625" style="861" bestFit="1" customWidth="1"/>
    <col min="8461" max="8461" width="12" style="861" bestFit="1" customWidth="1"/>
    <col min="8462" max="8462" width="22.125" style="861" bestFit="1" customWidth="1"/>
    <col min="8463" max="8464" width="30.125" style="861" bestFit="1" customWidth="1"/>
    <col min="8465" max="8466" width="21" style="861" bestFit="1" customWidth="1"/>
    <col min="8467" max="8467" width="18.75" style="861" bestFit="1" customWidth="1"/>
    <col min="8468" max="8468" width="21" style="861" bestFit="1" customWidth="1"/>
    <col min="8469" max="8470" width="9.75" style="861" bestFit="1" customWidth="1"/>
    <col min="8471" max="8471" width="18.875" style="861" bestFit="1" customWidth="1"/>
    <col min="8472" max="8472" width="9.75" style="861" bestFit="1" customWidth="1"/>
    <col min="8473" max="8473" width="18.875" style="861" bestFit="1" customWidth="1"/>
    <col min="8474" max="8475" width="9.75" style="861" bestFit="1" customWidth="1"/>
    <col min="8476" max="8477" width="12.125" style="861" bestFit="1" customWidth="1"/>
    <col min="8478" max="8478" width="7.125" style="861" bestFit="1" customWidth="1"/>
    <col min="8479" max="8479" width="9.75" style="861" bestFit="1" customWidth="1"/>
    <col min="8480" max="8480" width="15.5" style="861" bestFit="1" customWidth="1"/>
    <col min="8481" max="8481" width="19.375" style="861" bestFit="1" customWidth="1"/>
    <col min="8482" max="8482" width="5.75" style="861" bestFit="1" customWidth="1"/>
    <col min="8483" max="8483" width="9.75" style="861" bestFit="1" customWidth="1"/>
    <col min="8484" max="8484" width="11.875" style="861" bestFit="1" customWidth="1"/>
    <col min="8485" max="8485" width="9.125" style="861" bestFit="1" customWidth="1"/>
    <col min="8486" max="8486" width="10.5" style="861" bestFit="1" customWidth="1"/>
    <col min="8487" max="8487" width="16.375" style="861" bestFit="1" customWidth="1"/>
    <col min="8488" max="8488" width="12.125" style="861" bestFit="1" customWidth="1"/>
    <col min="8489" max="8489" width="10.375" style="861" bestFit="1" customWidth="1"/>
    <col min="8490" max="8490" width="11.875" style="861" bestFit="1" customWidth="1"/>
    <col min="8491" max="8499" width="16.375" style="861" bestFit="1" customWidth="1"/>
    <col min="8500" max="8500" width="10.625" style="861" bestFit="1" customWidth="1"/>
    <col min="8501" max="8501" width="11.875" style="861" bestFit="1" customWidth="1"/>
    <col min="8502" max="8502" width="16.375" style="861" bestFit="1" customWidth="1"/>
    <col min="8503" max="8503" width="20.75" style="861" bestFit="1" customWidth="1"/>
    <col min="8504" max="8504" width="16.375" style="861" bestFit="1" customWidth="1"/>
    <col min="8505" max="8505" width="20.75" style="861" bestFit="1" customWidth="1"/>
    <col min="8506" max="8506" width="16.375" style="861" bestFit="1" customWidth="1"/>
    <col min="8507" max="8507" width="20.75" style="861" bestFit="1" customWidth="1"/>
    <col min="8508" max="8508" width="16.375" style="861" bestFit="1" customWidth="1"/>
    <col min="8509" max="8509" width="20.75" style="861" bestFit="1" customWidth="1"/>
    <col min="8510" max="8510" width="16.375" style="861" bestFit="1" customWidth="1"/>
    <col min="8511" max="8511" width="20.75" style="861" bestFit="1" customWidth="1"/>
    <col min="8512" max="8512" width="14.125" style="861" bestFit="1" customWidth="1"/>
    <col min="8513" max="8513" width="18.625" style="861" bestFit="1" customWidth="1"/>
    <col min="8514" max="8514" width="16.375" style="861" bestFit="1" customWidth="1"/>
    <col min="8515" max="8515" width="20.75" style="861" bestFit="1" customWidth="1"/>
    <col min="8516" max="8516" width="16.375" style="861" bestFit="1" customWidth="1"/>
    <col min="8517" max="8517" width="20.75" style="861" bestFit="1" customWidth="1"/>
    <col min="8518" max="8523" width="23" style="861" bestFit="1" customWidth="1"/>
    <col min="8524" max="8525" width="18.625" style="861" bestFit="1" customWidth="1"/>
    <col min="8526" max="8526" width="10.5" style="861" bestFit="1" customWidth="1"/>
    <col min="8527" max="8527" width="11.875" style="861" bestFit="1" customWidth="1"/>
    <col min="8528" max="8528" width="10.5" style="861" bestFit="1" customWidth="1"/>
    <col min="8529" max="8530" width="11.875" style="861" bestFit="1" customWidth="1"/>
    <col min="8531" max="8531" width="16.375" style="861" bestFit="1" customWidth="1"/>
    <col min="8532" max="8532" width="17.875" style="861" bestFit="1" customWidth="1"/>
    <col min="8533" max="8533" width="22.25" style="861" bestFit="1" customWidth="1"/>
    <col min="8534" max="8534" width="7.75" style="861" bestFit="1" customWidth="1"/>
    <col min="8535" max="8537" width="11.875" style="861" bestFit="1" customWidth="1"/>
    <col min="8538" max="8538" width="16.375" style="861" bestFit="1" customWidth="1"/>
    <col min="8539" max="8541" width="11.875" style="861" bestFit="1" customWidth="1"/>
    <col min="8542" max="8542" width="14.125" style="861" bestFit="1" customWidth="1"/>
    <col min="8543" max="8543" width="11.875" style="861" bestFit="1" customWidth="1"/>
    <col min="8544" max="8544" width="16.375" style="861" bestFit="1" customWidth="1"/>
    <col min="8545" max="8545" width="18.625" style="861" bestFit="1" customWidth="1"/>
    <col min="8546" max="8546" width="10.5" style="861" bestFit="1" customWidth="1"/>
    <col min="8547" max="8547" width="14.25" style="861" bestFit="1" customWidth="1"/>
    <col min="8548" max="8549" width="13.375" style="861" bestFit="1" customWidth="1"/>
    <col min="8550" max="8550" width="16.375" style="861" bestFit="1" customWidth="1"/>
    <col min="8551" max="8551" width="16.5" style="861" bestFit="1" customWidth="1"/>
    <col min="8552" max="8553" width="20.125" style="861" bestFit="1" customWidth="1"/>
    <col min="8554" max="8555" width="23" style="861" bestFit="1" customWidth="1"/>
    <col min="8556" max="8556" width="18.625" style="861" bestFit="1" customWidth="1"/>
    <col min="8557" max="8557" width="9.25" style="861" bestFit="1" customWidth="1"/>
    <col min="8558" max="8558" width="7.25" style="861" bestFit="1" customWidth="1"/>
    <col min="8559" max="8559" width="10.375" style="861" bestFit="1" customWidth="1"/>
    <col min="8560" max="8561" width="11.875" style="861" bestFit="1" customWidth="1"/>
    <col min="8562" max="8562" width="14.375" style="861" bestFit="1" customWidth="1"/>
    <col min="8563" max="8563" width="11.875" style="861" bestFit="1" customWidth="1"/>
    <col min="8564" max="8565" width="16.375" style="861" bestFit="1" customWidth="1"/>
    <col min="8566" max="8566" width="11.875" style="861" bestFit="1" customWidth="1"/>
    <col min="8567" max="8568" width="16.375" style="861" bestFit="1" customWidth="1"/>
    <col min="8569" max="8569" width="17.875" style="861" bestFit="1" customWidth="1"/>
    <col min="8570" max="8570" width="16.375" style="861" bestFit="1" customWidth="1"/>
    <col min="8571" max="8571" width="17.875" style="861" bestFit="1" customWidth="1"/>
    <col min="8572" max="8572" width="5.75" style="861" bestFit="1" customWidth="1"/>
    <col min="8573" max="8574" width="9.75" style="861" bestFit="1" customWidth="1"/>
    <col min="8575" max="8575" width="7.75" style="861" bestFit="1" customWidth="1"/>
    <col min="8576" max="8576" width="9.75" style="861" bestFit="1" customWidth="1"/>
    <col min="8577" max="8577" width="59.375" style="861" bestFit="1" customWidth="1"/>
    <col min="8578" max="8578" width="45.5" style="861" bestFit="1" customWidth="1"/>
    <col min="8579" max="8579" width="27.625" style="861" bestFit="1" customWidth="1"/>
    <col min="8580" max="8580" width="11.875" style="861" bestFit="1" customWidth="1"/>
    <col min="8581" max="8584" width="14.125" style="861" bestFit="1" customWidth="1"/>
    <col min="8585" max="8585" width="15.625" style="861" bestFit="1" customWidth="1"/>
    <col min="8586" max="8586" width="14.125" style="861" bestFit="1" customWidth="1"/>
    <col min="8587" max="8588" width="19.625" style="861" bestFit="1" customWidth="1"/>
    <col min="8589" max="8589" width="21.875" style="861" bestFit="1" customWidth="1"/>
    <col min="8590" max="8590" width="19.375" style="861" bestFit="1" customWidth="1"/>
    <col min="8591" max="8591" width="16.375" style="861" bestFit="1" customWidth="1"/>
    <col min="8592" max="8592" width="23" style="861" bestFit="1" customWidth="1"/>
    <col min="8593" max="8594" width="14.125" style="861" bestFit="1" customWidth="1"/>
    <col min="8595" max="8595" width="23.25" style="861" bestFit="1" customWidth="1"/>
    <col min="8596" max="8597" width="14.375" style="861" bestFit="1" customWidth="1"/>
    <col min="8598" max="8598" width="23.125" style="861" bestFit="1" customWidth="1"/>
    <col min="8599" max="8599" width="18.875" style="861" bestFit="1" customWidth="1"/>
    <col min="8600" max="8600" width="14.375" style="861" bestFit="1" customWidth="1"/>
    <col min="8601" max="8601" width="16.5" style="861" bestFit="1" customWidth="1"/>
    <col min="8602" max="8602" width="25.25" style="861" bestFit="1" customWidth="1"/>
    <col min="8603" max="8604" width="18.625" style="861" bestFit="1" customWidth="1"/>
    <col min="8605" max="8605" width="23" style="861" bestFit="1" customWidth="1"/>
    <col min="8606" max="8607" width="26.75" style="861" bestFit="1" customWidth="1"/>
    <col min="8608" max="8608" width="25.25" style="861" bestFit="1" customWidth="1"/>
    <col min="8609" max="8609" width="29.625" style="861" bestFit="1" customWidth="1"/>
    <col min="8610" max="8610" width="25.25" style="861" bestFit="1" customWidth="1"/>
    <col min="8611" max="8611" width="29.625" style="861" bestFit="1" customWidth="1"/>
    <col min="8612" max="8615" width="20.875" style="861" bestFit="1" customWidth="1"/>
    <col min="8616" max="8616" width="13.875" style="861" bestFit="1" customWidth="1"/>
    <col min="8617" max="8617" width="16.5" style="861" bestFit="1" customWidth="1"/>
    <col min="8618" max="8618" width="7.75" style="861" bestFit="1" customWidth="1"/>
    <col min="8619" max="8619" width="20.75" style="861" bestFit="1" customWidth="1"/>
    <col min="8620" max="8622" width="16.375" style="861" bestFit="1" customWidth="1"/>
    <col min="8623" max="8626" width="31" style="861" bestFit="1" customWidth="1"/>
    <col min="8627" max="8628" width="18.625" style="861" bestFit="1" customWidth="1"/>
    <col min="8629" max="8629" width="16.375" style="861" bestFit="1" customWidth="1"/>
    <col min="8630" max="8631" width="18.625" style="861" bestFit="1" customWidth="1"/>
    <col min="8632" max="8632" width="16.375" style="861" bestFit="1" customWidth="1"/>
    <col min="8633" max="8634" width="18.625" style="861" bestFit="1" customWidth="1"/>
    <col min="8635" max="8635" width="20.75" style="861" bestFit="1" customWidth="1"/>
    <col min="8636" max="8637" width="23" style="861" bestFit="1" customWidth="1"/>
    <col min="8638" max="8638" width="25.25" style="861" bestFit="1" customWidth="1"/>
    <col min="8639" max="8639" width="23" style="861" bestFit="1" customWidth="1"/>
    <col min="8640" max="8640" width="20.75" style="861" bestFit="1" customWidth="1"/>
    <col min="8641" max="8642" width="23" style="861" bestFit="1" customWidth="1"/>
    <col min="8643" max="8643" width="25.25" style="861" bestFit="1" customWidth="1"/>
    <col min="8644" max="8644" width="23" style="861" bestFit="1" customWidth="1"/>
    <col min="8645" max="8645" width="18.625" style="861" bestFit="1" customWidth="1"/>
    <col min="8646" max="8648" width="20.75" style="861" bestFit="1" customWidth="1"/>
    <col min="8649" max="8649" width="19.75" style="861" bestFit="1" customWidth="1"/>
    <col min="8650" max="8651" width="22" style="861" bestFit="1" customWidth="1"/>
    <col min="8652" max="8652" width="14.125" style="861" bestFit="1" customWidth="1"/>
    <col min="8653" max="8654" width="20.75" style="861" bestFit="1" customWidth="1"/>
    <col min="8655" max="8656" width="18.625" style="861" bestFit="1" customWidth="1"/>
    <col min="8657" max="8659" width="20.75" style="861" bestFit="1" customWidth="1"/>
    <col min="8660" max="8661" width="23" style="861" bestFit="1" customWidth="1"/>
    <col min="8662" max="8662" width="20.75" style="861" bestFit="1" customWidth="1"/>
    <col min="8663" max="8664" width="23" style="861" bestFit="1" customWidth="1"/>
    <col min="8665" max="8665" width="25.25" style="861" bestFit="1" customWidth="1"/>
    <col min="8666" max="8667" width="23" style="861" bestFit="1" customWidth="1"/>
    <col min="8668" max="8670" width="25.25" style="861" bestFit="1" customWidth="1"/>
    <col min="8671" max="8672" width="27.5" style="861" bestFit="1" customWidth="1"/>
    <col min="8673" max="8673" width="25.25" style="861" bestFit="1" customWidth="1"/>
    <col min="8674" max="8675" width="27.5" style="861" bestFit="1" customWidth="1"/>
    <col min="8676" max="8676" width="29.625" style="861" bestFit="1" customWidth="1"/>
    <col min="8677" max="8677" width="27.5" style="861" bestFit="1" customWidth="1"/>
    <col min="8678" max="8678" width="24.5" style="861" bestFit="1" customWidth="1"/>
    <col min="8679" max="8679" width="29" style="861" bestFit="1" customWidth="1"/>
    <col min="8680" max="8681" width="20.75" style="861" bestFit="1" customWidth="1"/>
    <col min="8682" max="8682" width="27.5" style="861" bestFit="1" customWidth="1"/>
    <col min="8683" max="8684" width="23" style="861" bestFit="1" customWidth="1"/>
    <col min="8685" max="8685" width="29.625" style="861" bestFit="1" customWidth="1"/>
    <col min="8686" max="8686" width="9.125" style="861" bestFit="1" customWidth="1"/>
    <col min="8687" max="8689" width="18.125" style="861" bestFit="1" customWidth="1"/>
    <col min="8690" max="8690" width="20.375" style="861" bestFit="1" customWidth="1"/>
    <col min="8691" max="8691" width="25.25" style="861" bestFit="1" customWidth="1"/>
    <col min="8692" max="8692" width="27.5" style="861" bestFit="1" customWidth="1"/>
    <col min="8693" max="8694" width="9.125" style="861" bestFit="1" customWidth="1"/>
    <col min="8695" max="8695" width="11.25" style="861" bestFit="1" customWidth="1"/>
    <col min="8696" max="8696" width="15" style="861" bestFit="1" customWidth="1"/>
    <col min="8697" max="8697" width="16.375" style="861" bestFit="1" customWidth="1"/>
    <col min="8698" max="8700" width="23.25" style="861" bestFit="1" customWidth="1"/>
    <col min="8701" max="8702" width="20.75" style="861" bestFit="1" customWidth="1"/>
    <col min="8703" max="8703" width="6.625" style="861" bestFit="1" customWidth="1"/>
    <col min="8704" max="8704" width="9" style="861"/>
    <col min="8705" max="8705" width="16.375" style="861" bestFit="1" customWidth="1"/>
    <col min="8706" max="8706" width="14.125" style="861" bestFit="1" customWidth="1"/>
    <col min="8707" max="8709" width="9.75" style="861" bestFit="1" customWidth="1"/>
    <col min="8710" max="8710" width="14.125" style="861" bestFit="1" customWidth="1"/>
    <col min="8711" max="8711" width="15.25" style="861" customWidth="1"/>
    <col min="8712" max="8712" width="14.125" style="861" bestFit="1" customWidth="1"/>
    <col min="8713" max="8713" width="15.25" style="861" bestFit="1" customWidth="1"/>
    <col min="8714" max="8716" width="13.625" style="861" bestFit="1" customWidth="1"/>
    <col min="8717" max="8717" width="12" style="861" bestFit="1" customWidth="1"/>
    <col min="8718" max="8718" width="22.125" style="861" bestFit="1" customWidth="1"/>
    <col min="8719" max="8720" width="30.125" style="861" bestFit="1" customWidth="1"/>
    <col min="8721" max="8722" width="21" style="861" bestFit="1" customWidth="1"/>
    <col min="8723" max="8723" width="18.75" style="861" bestFit="1" customWidth="1"/>
    <col min="8724" max="8724" width="21" style="861" bestFit="1" customWidth="1"/>
    <col min="8725" max="8726" width="9.75" style="861" bestFit="1" customWidth="1"/>
    <col min="8727" max="8727" width="18.875" style="861" bestFit="1" customWidth="1"/>
    <col min="8728" max="8728" width="9.75" style="861" bestFit="1" customWidth="1"/>
    <col min="8729" max="8729" width="18.875" style="861" bestFit="1" customWidth="1"/>
    <col min="8730" max="8731" width="9.75" style="861" bestFit="1" customWidth="1"/>
    <col min="8732" max="8733" width="12.125" style="861" bestFit="1" customWidth="1"/>
    <col min="8734" max="8734" width="7.125" style="861" bestFit="1" customWidth="1"/>
    <col min="8735" max="8735" width="9.75" style="861" bestFit="1" customWidth="1"/>
    <col min="8736" max="8736" width="15.5" style="861" bestFit="1" customWidth="1"/>
    <col min="8737" max="8737" width="19.375" style="861" bestFit="1" customWidth="1"/>
    <col min="8738" max="8738" width="5.75" style="861" bestFit="1" customWidth="1"/>
    <col min="8739" max="8739" width="9.75" style="861" bestFit="1" customWidth="1"/>
    <col min="8740" max="8740" width="11.875" style="861" bestFit="1" customWidth="1"/>
    <col min="8741" max="8741" width="9.125" style="861" bestFit="1" customWidth="1"/>
    <col min="8742" max="8742" width="10.5" style="861" bestFit="1" customWidth="1"/>
    <col min="8743" max="8743" width="16.375" style="861" bestFit="1" customWidth="1"/>
    <col min="8744" max="8744" width="12.125" style="861" bestFit="1" customWidth="1"/>
    <col min="8745" max="8745" width="10.375" style="861" bestFit="1" customWidth="1"/>
    <col min="8746" max="8746" width="11.875" style="861" bestFit="1" customWidth="1"/>
    <col min="8747" max="8755" width="16.375" style="861" bestFit="1" customWidth="1"/>
    <col min="8756" max="8756" width="10.625" style="861" bestFit="1" customWidth="1"/>
    <col min="8757" max="8757" width="11.875" style="861" bestFit="1" customWidth="1"/>
    <col min="8758" max="8758" width="16.375" style="861" bestFit="1" customWidth="1"/>
    <col min="8759" max="8759" width="20.75" style="861" bestFit="1" customWidth="1"/>
    <col min="8760" max="8760" width="16.375" style="861" bestFit="1" customWidth="1"/>
    <col min="8761" max="8761" width="20.75" style="861" bestFit="1" customWidth="1"/>
    <col min="8762" max="8762" width="16.375" style="861" bestFit="1" customWidth="1"/>
    <col min="8763" max="8763" width="20.75" style="861" bestFit="1" customWidth="1"/>
    <col min="8764" max="8764" width="16.375" style="861" bestFit="1" customWidth="1"/>
    <col min="8765" max="8765" width="20.75" style="861" bestFit="1" customWidth="1"/>
    <col min="8766" max="8766" width="16.375" style="861" bestFit="1" customWidth="1"/>
    <col min="8767" max="8767" width="20.75" style="861" bestFit="1" customWidth="1"/>
    <col min="8768" max="8768" width="14.125" style="861" bestFit="1" customWidth="1"/>
    <col min="8769" max="8769" width="18.625" style="861" bestFit="1" customWidth="1"/>
    <col min="8770" max="8770" width="16.375" style="861" bestFit="1" customWidth="1"/>
    <col min="8771" max="8771" width="20.75" style="861" bestFit="1" customWidth="1"/>
    <col min="8772" max="8772" width="16.375" style="861" bestFit="1" customWidth="1"/>
    <col min="8773" max="8773" width="20.75" style="861" bestFit="1" customWidth="1"/>
    <col min="8774" max="8779" width="23" style="861" bestFit="1" customWidth="1"/>
    <col min="8780" max="8781" width="18.625" style="861" bestFit="1" customWidth="1"/>
    <col min="8782" max="8782" width="10.5" style="861" bestFit="1" customWidth="1"/>
    <col min="8783" max="8783" width="11.875" style="861" bestFit="1" customWidth="1"/>
    <col min="8784" max="8784" width="10.5" style="861" bestFit="1" customWidth="1"/>
    <col min="8785" max="8786" width="11.875" style="861" bestFit="1" customWidth="1"/>
    <col min="8787" max="8787" width="16.375" style="861" bestFit="1" customWidth="1"/>
    <col min="8788" max="8788" width="17.875" style="861" bestFit="1" customWidth="1"/>
    <col min="8789" max="8789" width="22.25" style="861" bestFit="1" customWidth="1"/>
    <col min="8790" max="8790" width="7.75" style="861" bestFit="1" customWidth="1"/>
    <col min="8791" max="8793" width="11.875" style="861" bestFit="1" customWidth="1"/>
    <col min="8794" max="8794" width="16.375" style="861" bestFit="1" customWidth="1"/>
    <col min="8795" max="8797" width="11.875" style="861" bestFit="1" customWidth="1"/>
    <col min="8798" max="8798" width="14.125" style="861" bestFit="1" customWidth="1"/>
    <col min="8799" max="8799" width="11.875" style="861" bestFit="1" customWidth="1"/>
    <col min="8800" max="8800" width="16.375" style="861" bestFit="1" customWidth="1"/>
    <col min="8801" max="8801" width="18.625" style="861" bestFit="1" customWidth="1"/>
    <col min="8802" max="8802" width="10.5" style="861" bestFit="1" customWidth="1"/>
    <col min="8803" max="8803" width="14.25" style="861" bestFit="1" customWidth="1"/>
    <col min="8804" max="8805" width="13.375" style="861" bestFit="1" customWidth="1"/>
    <col min="8806" max="8806" width="16.375" style="861" bestFit="1" customWidth="1"/>
    <col min="8807" max="8807" width="16.5" style="861" bestFit="1" customWidth="1"/>
    <col min="8808" max="8809" width="20.125" style="861" bestFit="1" customWidth="1"/>
    <col min="8810" max="8811" width="23" style="861" bestFit="1" customWidth="1"/>
    <col min="8812" max="8812" width="18.625" style="861" bestFit="1" customWidth="1"/>
    <col min="8813" max="8813" width="9.25" style="861" bestFit="1" customWidth="1"/>
    <col min="8814" max="8814" width="7.25" style="861" bestFit="1" customWidth="1"/>
    <col min="8815" max="8815" width="10.375" style="861" bestFit="1" customWidth="1"/>
    <col min="8816" max="8817" width="11.875" style="861" bestFit="1" customWidth="1"/>
    <col min="8818" max="8818" width="14.375" style="861" bestFit="1" customWidth="1"/>
    <col min="8819" max="8819" width="11.875" style="861" bestFit="1" customWidth="1"/>
    <col min="8820" max="8821" width="16.375" style="861" bestFit="1" customWidth="1"/>
    <col min="8822" max="8822" width="11.875" style="861" bestFit="1" customWidth="1"/>
    <col min="8823" max="8824" width="16.375" style="861" bestFit="1" customWidth="1"/>
    <col min="8825" max="8825" width="17.875" style="861" bestFit="1" customWidth="1"/>
    <col min="8826" max="8826" width="16.375" style="861" bestFit="1" customWidth="1"/>
    <col min="8827" max="8827" width="17.875" style="861" bestFit="1" customWidth="1"/>
    <col min="8828" max="8828" width="5.75" style="861" bestFit="1" customWidth="1"/>
    <col min="8829" max="8830" width="9.75" style="861" bestFit="1" customWidth="1"/>
    <col min="8831" max="8831" width="7.75" style="861" bestFit="1" customWidth="1"/>
    <col min="8832" max="8832" width="9.75" style="861" bestFit="1" customWidth="1"/>
    <col min="8833" max="8833" width="59.375" style="861" bestFit="1" customWidth="1"/>
    <col min="8834" max="8834" width="45.5" style="861" bestFit="1" customWidth="1"/>
    <col min="8835" max="8835" width="27.625" style="861" bestFit="1" customWidth="1"/>
    <col min="8836" max="8836" width="11.875" style="861" bestFit="1" customWidth="1"/>
    <col min="8837" max="8840" width="14.125" style="861" bestFit="1" customWidth="1"/>
    <col min="8841" max="8841" width="15.625" style="861" bestFit="1" customWidth="1"/>
    <col min="8842" max="8842" width="14.125" style="861" bestFit="1" customWidth="1"/>
    <col min="8843" max="8844" width="19.625" style="861" bestFit="1" customWidth="1"/>
    <col min="8845" max="8845" width="21.875" style="861" bestFit="1" customWidth="1"/>
    <col min="8846" max="8846" width="19.375" style="861" bestFit="1" customWidth="1"/>
    <col min="8847" max="8847" width="16.375" style="861" bestFit="1" customWidth="1"/>
    <col min="8848" max="8848" width="23" style="861" bestFit="1" customWidth="1"/>
    <col min="8849" max="8850" width="14.125" style="861" bestFit="1" customWidth="1"/>
    <col min="8851" max="8851" width="23.25" style="861" bestFit="1" customWidth="1"/>
    <col min="8852" max="8853" width="14.375" style="861" bestFit="1" customWidth="1"/>
    <col min="8854" max="8854" width="23.125" style="861" bestFit="1" customWidth="1"/>
    <col min="8855" max="8855" width="18.875" style="861" bestFit="1" customWidth="1"/>
    <col min="8856" max="8856" width="14.375" style="861" bestFit="1" customWidth="1"/>
    <col min="8857" max="8857" width="16.5" style="861" bestFit="1" customWidth="1"/>
    <col min="8858" max="8858" width="25.25" style="861" bestFit="1" customWidth="1"/>
    <col min="8859" max="8860" width="18.625" style="861" bestFit="1" customWidth="1"/>
    <col min="8861" max="8861" width="23" style="861" bestFit="1" customWidth="1"/>
    <col min="8862" max="8863" width="26.75" style="861" bestFit="1" customWidth="1"/>
    <col min="8864" max="8864" width="25.25" style="861" bestFit="1" customWidth="1"/>
    <col min="8865" max="8865" width="29.625" style="861" bestFit="1" customWidth="1"/>
    <col min="8866" max="8866" width="25.25" style="861" bestFit="1" customWidth="1"/>
    <col min="8867" max="8867" width="29.625" style="861" bestFit="1" customWidth="1"/>
    <col min="8868" max="8871" width="20.875" style="861" bestFit="1" customWidth="1"/>
    <col min="8872" max="8872" width="13.875" style="861" bestFit="1" customWidth="1"/>
    <col min="8873" max="8873" width="16.5" style="861" bestFit="1" customWidth="1"/>
    <col min="8874" max="8874" width="7.75" style="861" bestFit="1" customWidth="1"/>
    <col min="8875" max="8875" width="20.75" style="861" bestFit="1" customWidth="1"/>
    <col min="8876" max="8878" width="16.375" style="861" bestFit="1" customWidth="1"/>
    <col min="8879" max="8882" width="31" style="861" bestFit="1" customWidth="1"/>
    <col min="8883" max="8884" width="18.625" style="861" bestFit="1" customWidth="1"/>
    <col min="8885" max="8885" width="16.375" style="861" bestFit="1" customWidth="1"/>
    <col min="8886" max="8887" width="18.625" style="861" bestFit="1" customWidth="1"/>
    <col min="8888" max="8888" width="16.375" style="861" bestFit="1" customWidth="1"/>
    <col min="8889" max="8890" width="18.625" style="861" bestFit="1" customWidth="1"/>
    <col min="8891" max="8891" width="20.75" style="861" bestFit="1" customWidth="1"/>
    <col min="8892" max="8893" width="23" style="861" bestFit="1" customWidth="1"/>
    <col min="8894" max="8894" width="25.25" style="861" bestFit="1" customWidth="1"/>
    <col min="8895" max="8895" width="23" style="861" bestFit="1" customWidth="1"/>
    <col min="8896" max="8896" width="20.75" style="861" bestFit="1" customWidth="1"/>
    <col min="8897" max="8898" width="23" style="861" bestFit="1" customWidth="1"/>
    <col min="8899" max="8899" width="25.25" style="861" bestFit="1" customWidth="1"/>
    <col min="8900" max="8900" width="23" style="861" bestFit="1" customWidth="1"/>
    <col min="8901" max="8901" width="18.625" style="861" bestFit="1" customWidth="1"/>
    <col min="8902" max="8904" width="20.75" style="861" bestFit="1" customWidth="1"/>
    <col min="8905" max="8905" width="19.75" style="861" bestFit="1" customWidth="1"/>
    <col min="8906" max="8907" width="22" style="861" bestFit="1" customWidth="1"/>
    <col min="8908" max="8908" width="14.125" style="861" bestFit="1" customWidth="1"/>
    <col min="8909" max="8910" width="20.75" style="861" bestFit="1" customWidth="1"/>
    <col min="8911" max="8912" width="18.625" style="861" bestFit="1" customWidth="1"/>
    <col min="8913" max="8915" width="20.75" style="861" bestFit="1" customWidth="1"/>
    <col min="8916" max="8917" width="23" style="861" bestFit="1" customWidth="1"/>
    <col min="8918" max="8918" width="20.75" style="861" bestFit="1" customWidth="1"/>
    <col min="8919" max="8920" width="23" style="861" bestFit="1" customWidth="1"/>
    <col min="8921" max="8921" width="25.25" style="861" bestFit="1" customWidth="1"/>
    <col min="8922" max="8923" width="23" style="861" bestFit="1" customWidth="1"/>
    <col min="8924" max="8926" width="25.25" style="861" bestFit="1" customWidth="1"/>
    <col min="8927" max="8928" width="27.5" style="861" bestFit="1" customWidth="1"/>
    <col min="8929" max="8929" width="25.25" style="861" bestFit="1" customWidth="1"/>
    <col min="8930" max="8931" width="27.5" style="861" bestFit="1" customWidth="1"/>
    <col min="8932" max="8932" width="29.625" style="861" bestFit="1" customWidth="1"/>
    <col min="8933" max="8933" width="27.5" style="861" bestFit="1" customWidth="1"/>
    <col min="8934" max="8934" width="24.5" style="861" bestFit="1" customWidth="1"/>
    <col min="8935" max="8935" width="29" style="861" bestFit="1" customWidth="1"/>
    <col min="8936" max="8937" width="20.75" style="861" bestFit="1" customWidth="1"/>
    <col min="8938" max="8938" width="27.5" style="861" bestFit="1" customWidth="1"/>
    <col min="8939" max="8940" width="23" style="861" bestFit="1" customWidth="1"/>
    <col min="8941" max="8941" width="29.625" style="861" bestFit="1" customWidth="1"/>
    <col min="8942" max="8942" width="9.125" style="861" bestFit="1" customWidth="1"/>
    <col min="8943" max="8945" width="18.125" style="861" bestFit="1" customWidth="1"/>
    <col min="8946" max="8946" width="20.375" style="861" bestFit="1" customWidth="1"/>
    <col min="8947" max="8947" width="25.25" style="861" bestFit="1" customWidth="1"/>
    <col min="8948" max="8948" width="27.5" style="861" bestFit="1" customWidth="1"/>
    <col min="8949" max="8950" width="9.125" style="861" bestFit="1" customWidth="1"/>
    <col min="8951" max="8951" width="11.25" style="861" bestFit="1" customWidth="1"/>
    <col min="8952" max="8952" width="15" style="861" bestFit="1" customWidth="1"/>
    <col min="8953" max="8953" width="16.375" style="861" bestFit="1" customWidth="1"/>
    <col min="8954" max="8956" width="23.25" style="861" bestFit="1" customWidth="1"/>
    <col min="8957" max="8958" width="20.75" style="861" bestFit="1" customWidth="1"/>
    <col min="8959" max="8959" width="6.625" style="861" bestFit="1" customWidth="1"/>
    <col min="8960" max="8960" width="9" style="861"/>
    <col min="8961" max="8961" width="16.375" style="861" bestFit="1" customWidth="1"/>
    <col min="8962" max="8962" width="14.125" style="861" bestFit="1" customWidth="1"/>
    <col min="8963" max="8965" width="9.75" style="861" bestFit="1" customWidth="1"/>
    <col min="8966" max="8966" width="14.125" style="861" bestFit="1" customWidth="1"/>
    <col min="8967" max="8967" width="15.25" style="861" customWidth="1"/>
    <col min="8968" max="8968" width="14.125" style="861" bestFit="1" customWidth="1"/>
    <col min="8969" max="8969" width="15.25" style="861" bestFit="1" customWidth="1"/>
    <col min="8970" max="8972" width="13.625" style="861" bestFit="1" customWidth="1"/>
    <col min="8973" max="8973" width="12" style="861" bestFit="1" customWidth="1"/>
    <col min="8974" max="8974" width="22.125" style="861" bestFit="1" customWidth="1"/>
    <col min="8975" max="8976" width="30.125" style="861" bestFit="1" customWidth="1"/>
    <col min="8977" max="8978" width="21" style="861" bestFit="1" customWidth="1"/>
    <col min="8979" max="8979" width="18.75" style="861" bestFit="1" customWidth="1"/>
    <col min="8980" max="8980" width="21" style="861" bestFit="1" customWidth="1"/>
    <col min="8981" max="8982" width="9.75" style="861" bestFit="1" customWidth="1"/>
    <col min="8983" max="8983" width="18.875" style="861" bestFit="1" customWidth="1"/>
    <col min="8984" max="8984" width="9.75" style="861" bestFit="1" customWidth="1"/>
    <col min="8985" max="8985" width="18.875" style="861" bestFit="1" customWidth="1"/>
    <col min="8986" max="8987" width="9.75" style="861" bestFit="1" customWidth="1"/>
    <col min="8988" max="8989" width="12.125" style="861" bestFit="1" customWidth="1"/>
    <col min="8990" max="8990" width="7.125" style="861" bestFit="1" customWidth="1"/>
    <col min="8991" max="8991" width="9.75" style="861" bestFit="1" customWidth="1"/>
    <col min="8992" max="8992" width="15.5" style="861" bestFit="1" customWidth="1"/>
    <col min="8993" max="8993" width="19.375" style="861" bestFit="1" customWidth="1"/>
    <col min="8994" max="8994" width="5.75" style="861" bestFit="1" customWidth="1"/>
    <col min="8995" max="8995" width="9.75" style="861" bestFit="1" customWidth="1"/>
    <col min="8996" max="8996" width="11.875" style="861" bestFit="1" customWidth="1"/>
    <col min="8997" max="8997" width="9.125" style="861" bestFit="1" customWidth="1"/>
    <col min="8998" max="8998" width="10.5" style="861" bestFit="1" customWidth="1"/>
    <col min="8999" max="8999" width="16.375" style="861" bestFit="1" customWidth="1"/>
    <col min="9000" max="9000" width="12.125" style="861" bestFit="1" customWidth="1"/>
    <col min="9001" max="9001" width="10.375" style="861" bestFit="1" customWidth="1"/>
    <col min="9002" max="9002" width="11.875" style="861" bestFit="1" customWidth="1"/>
    <col min="9003" max="9011" width="16.375" style="861" bestFit="1" customWidth="1"/>
    <col min="9012" max="9012" width="10.625" style="861" bestFit="1" customWidth="1"/>
    <col min="9013" max="9013" width="11.875" style="861" bestFit="1" customWidth="1"/>
    <col min="9014" max="9014" width="16.375" style="861" bestFit="1" customWidth="1"/>
    <col min="9015" max="9015" width="20.75" style="861" bestFit="1" customWidth="1"/>
    <col min="9016" max="9016" width="16.375" style="861" bestFit="1" customWidth="1"/>
    <col min="9017" max="9017" width="20.75" style="861" bestFit="1" customWidth="1"/>
    <col min="9018" max="9018" width="16.375" style="861" bestFit="1" customWidth="1"/>
    <col min="9019" max="9019" width="20.75" style="861" bestFit="1" customWidth="1"/>
    <col min="9020" max="9020" width="16.375" style="861" bestFit="1" customWidth="1"/>
    <col min="9021" max="9021" width="20.75" style="861" bestFit="1" customWidth="1"/>
    <col min="9022" max="9022" width="16.375" style="861" bestFit="1" customWidth="1"/>
    <col min="9023" max="9023" width="20.75" style="861" bestFit="1" customWidth="1"/>
    <col min="9024" max="9024" width="14.125" style="861" bestFit="1" customWidth="1"/>
    <col min="9025" max="9025" width="18.625" style="861" bestFit="1" customWidth="1"/>
    <col min="9026" max="9026" width="16.375" style="861" bestFit="1" customWidth="1"/>
    <col min="9027" max="9027" width="20.75" style="861" bestFit="1" customWidth="1"/>
    <col min="9028" max="9028" width="16.375" style="861" bestFit="1" customWidth="1"/>
    <col min="9029" max="9029" width="20.75" style="861" bestFit="1" customWidth="1"/>
    <col min="9030" max="9035" width="23" style="861" bestFit="1" customWidth="1"/>
    <col min="9036" max="9037" width="18.625" style="861" bestFit="1" customWidth="1"/>
    <col min="9038" max="9038" width="10.5" style="861" bestFit="1" customWidth="1"/>
    <col min="9039" max="9039" width="11.875" style="861" bestFit="1" customWidth="1"/>
    <col min="9040" max="9040" width="10.5" style="861" bestFit="1" customWidth="1"/>
    <col min="9041" max="9042" width="11.875" style="861" bestFit="1" customWidth="1"/>
    <col min="9043" max="9043" width="16.375" style="861" bestFit="1" customWidth="1"/>
    <col min="9044" max="9044" width="17.875" style="861" bestFit="1" customWidth="1"/>
    <col min="9045" max="9045" width="22.25" style="861" bestFit="1" customWidth="1"/>
    <col min="9046" max="9046" width="7.75" style="861" bestFit="1" customWidth="1"/>
    <col min="9047" max="9049" width="11.875" style="861" bestFit="1" customWidth="1"/>
    <col min="9050" max="9050" width="16.375" style="861" bestFit="1" customWidth="1"/>
    <col min="9051" max="9053" width="11.875" style="861" bestFit="1" customWidth="1"/>
    <col min="9054" max="9054" width="14.125" style="861" bestFit="1" customWidth="1"/>
    <col min="9055" max="9055" width="11.875" style="861" bestFit="1" customWidth="1"/>
    <col min="9056" max="9056" width="16.375" style="861" bestFit="1" customWidth="1"/>
    <col min="9057" max="9057" width="18.625" style="861" bestFit="1" customWidth="1"/>
    <col min="9058" max="9058" width="10.5" style="861" bestFit="1" customWidth="1"/>
    <col min="9059" max="9059" width="14.25" style="861" bestFit="1" customWidth="1"/>
    <col min="9060" max="9061" width="13.375" style="861" bestFit="1" customWidth="1"/>
    <col min="9062" max="9062" width="16.375" style="861" bestFit="1" customWidth="1"/>
    <col min="9063" max="9063" width="16.5" style="861" bestFit="1" customWidth="1"/>
    <col min="9064" max="9065" width="20.125" style="861" bestFit="1" customWidth="1"/>
    <col min="9066" max="9067" width="23" style="861" bestFit="1" customWidth="1"/>
    <col min="9068" max="9068" width="18.625" style="861" bestFit="1" customWidth="1"/>
    <col min="9069" max="9069" width="9.25" style="861" bestFit="1" customWidth="1"/>
    <col min="9070" max="9070" width="7.25" style="861" bestFit="1" customWidth="1"/>
    <col min="9071" max="9071" width="10.375" style="861" bestFit="1" customWidth="1"/>
    <col min="9072" max="9073" width="11.875" style="861" bestFit="1" customWidth="1"/>
    <col min="9074" max="9074" width="14.375" style="861" bestFit="1" customWidth="1"/>
    <col min="9075" max="9075" width="11.875" style="861" bestFit="1" customWidth="1"/>
    <col min="9076" max="9077" width="16.375" style="861" bestFit="1" customWidth="1"/>
    <col min="9078" max="9078" width="11.875" style="861" bestFit="1" customWidth="1"/>
    <col min="9079" max="9080" width="16.375" style="861" bestFit="1" customWidth="1"/>
    <col min="9081" max="9081" width="17.875" style="861" bestFit="1" customWidth="1"/>
    <col min="9082" max="9082" width="16.375" style="861" bestFit="1" customWidth="1"/>
    <col min="9083" max="9083" width="17.875" style="861" bestFit="1" customWidth="1"/>
    <col min="9084" max="9084" width="5.75" style="861" bestFit="1" customWidth="1"/>
    <col min="9085" max="9086" width="9.75" style="861" bestFit="1" customWidth="1"/>
    <col min="9087" max="9087" width="7.75" style="861" bestFit="1" customWidth="1"/>
    <col min="9088" max="9088" width="9.75" style="861" bestFit="1" customWidth="1"/>
    <col min="9089" max="9089" width="59.375" style="861" bestFit="1" customWidth="1"/>
    <col min="9090" max="9090" width="45.5" style="861" bestFit="1" customWidth="1"/>
    <col min="9091" max="9091" width="27.625" style="861" bestFit="1" customWidth="1"/>
    <col min="9092" max="9092" width="11.875" style="861" bestFit="1" customWidth="1"/>
    <col min="9093" max="9096" width="14.125" style="861" bestFit="1" customWidth="1"/>
    <col min="9097" max="9097" width="15.625" style="861" bestFit="1" customWidth="1"/>
    <col min="9098" max="9098" width="14.125" style="861" bestFit="1" customWidth="1"/>
    <col min="9099" max="9100" width="19.625" style="861" bestFit="1" customWidth="1"/>
    <col min="9101" max="9101" width="21.875" style="861" bestFit="1" customWidth="1"/>
    <col min="9102" max="9102" width="19.375" style="861" bestFit="1" customWidth="1"/>
    <col min="9103" max="9103" width="16.375" style="861" bestFit="1" customWidth="1"/>
    <col min="9104" max="9104" width="23" style="861" bestFit="1" customWidth="1"/>
    <col min="9105" max="9106" width="14.125" style="861" bestFit="1" customWidth="1"/>
    <col min="9107" max="9107" width="23.25" style="861" bestFit="1" customWidth="1"/>
    <col min="9108" max="9109" width="14.375" style="861" bestFit="1" customWidth="1"/>
    <col min="9110" max="9110" width="23.125" style="861" bestFit="1" customWidth="1"/>
    <col min="9111" max="9111" width="18.875" style="861" bestFit="1" customWidth="1"/>
    <col min="9112" max="9112" width="14.375" style="861" bestFit="1" customWidth="1"/>
    <col min="9113" max="9113" width="16.5" style="861" bestFit="1" customWidth="1"/>
    <col min="9114" max="9114" width="25.25" style="861" bestFit="1" customWidth="1"/>
    <col min="9115" max="9116" width="18.625" style="861" bestFit="1" customWidth="1"/>
    <col min="9117" max="9117" width="23" style="861" bestFit="1" customWidth="1"/>
    <col min="9118" max="9119" width="26.75" style="861" bestFit="1" customWidth="1"/>
    <col min="9120" max="9120" width="25.25" style="861" bestFit="1" customWidth="1"/>
    <col min="9121" max="9121" width="29.625" style="861" bestFit="1" customWidth="1"/>
    <col min="9122" max="9122" width="25.25" style="861" bestFit="1" customWidth="1"/>
    <col min="9123" max="9123" width="29.625" style="861" bestFit="1" customWidth="1"/>
    <col min="9124" max="9127" width="20.875" style="861" bestFit="1" customWidth="1"/>
    <col min="9128" max="9128" width="13.875" style="861" bestFit="1" customWidth="1"/>
    <col min="9129" max="9129" width="16.5" style="861" bestFit="1" customWidth="1"/>
    <col min="9130" max="9130" width="7.75" style="861" bestFit="1" customWidth="1"/>
    <col min="9131" max="9131" width="20.75" style="861" bestFit="1" customWidth="1"/>
    <col min="9132" max="9134" width="16.375" style="861" bestFit="1" customWidth="1"/>
    <col min="9135" max="9138" width="31" style="861" bestFit="1" customWidth="1"/>
    <col min="9139" max="9140" width="18.625" style="861" bestFit="1" customWidth="1"/>
    <col min="9141" max="9141" width="16.375" style="861" bestFit="1" customWidth="1"/>
    <col min="9142" max="9143" width="18.625" style="861" bestFit="1" customWidth="1"/>
    <col min="9144" max="9144" width="16.375" style="861" bestFit="1" customWidth="1"/>
    <col min="9145" max="9146" width="18.625" style="861" bestFit="1" customWidth="1"/>
    <col min="9147" max="9147" width="20.75" style="861" bestFit="1" customWidth="1"/>
    <col min="9148" max="9149" width="23" style="861" bestFit="1" customWidth="1"/>
    <col min="9150" max="9150" width="25.25" style="861" bestFit="1" customWidth="1"/>
    <col min="9151" max="9151" width="23" style="861" bestFit="1" customWidth="1"/>
    <col min="9152" max="9152" width="20.75" style="861" bestFit="1" customWidth="1"/>
    <col min="9153" max="9154" width="23" style="861" bestFit="1" customWidth="1"/>
    <col min="9155" max="9155" width="25.25" style="861" bestFit="1" customWidth="1"/>
    <col min="9156" max="9156" width="23" style="861" bestFit="1" customWidth="1"/>
    <col min="9157" max="9157" width="18.625" style="861" bestFit="1" customWidth="1"/>
    <col min="9158" max="9160" width="20.75" style="861" bestFit="1" customWidth="1"/>
    <col min="9161" max="9161" width="19.75" style="861" bestFit="1" customWidth="1"/>
    <col min="9162" max="9163" width="22" style="861" bestFit="1" customWidth="1"/>
    <col min="9164" max="9164" width="14.125" style="861" bestFit="1" customWidth="1"/>
    <col min="9165" max="9166" width="20.75" style="861" bestFit="1" customWidth="1"/>
    <col min="9167" max="9168" width="18.625" style="861" bestFit="1" customWidth="1"/>
    <col min="9169" max="9171" width="20.75" style="861" bestFit="1" customWidth="1"/>
    <col min="9172" max="9173" width="23" style="861" bestFit="1" customWidth="1"/>
    <col min="9174" max="9174" width="20.75" style="861" bestFit="1" customWidth="1"/>
    <col min="9175" max="9176" width="23" style="861" bestFit="1" customWidth="1"/>
    <col min="9177" max="9177" width="25.25" style="861" bestFit="1" customWidth="1"/>
    <col min="9178" max="9179" width="23" style="861" bestFit="1" customWidth="1"/>
    <col min="9180" max="9182" width="25.25" style="861" bestFit="1" customWidth="1"/>
    <col min="9183" max="9184" width="27.5" style="861" bestFit="1" customWidth="1"/>
    <col min="9185" max="9185" width="25.25" style="861" bestFit="1" customWidth="1"/>
    <col min="9186" max="9187" width="27.5" style="861" bestFit="1" customWidth="1"/>
    <col min="9188" max="9188" width="29.625" style="861" bestFit="1" customWidth="1"/>
    <col min="9189" max="9189" width="27.5" style="861" bestFit="1" customWidth="1"/>
    <col min="9190" max="9190" width="24.5" style="861" bestFit="1" customWidth="1"/>
    <col min="9191" max="9191" width="29" style="861" bestFit="1" customWidth="1"/>
    <col min="9192" max="9193" width="20.75" style="861" bestFit="1" customWidth="1"/>
    <col min="9194" max="9194" width="27.5" style="861" bestFit="1" customWidth="1"/>
    <col min="9195" max="9196" width="23" style="861" bestFit="1" customWidth="1"/>
    <col min="9197" max="9197" width="29.625" style="861" bestFit="1" customWidth="1"/>
    <col min="9198" max="9198" width="9.125" style="861" bestFit="1" customWidth="1"/>
    <col min="9199" max="9201" width="18.125" style="861" bestFit="1" customWidth="1"/>
    <col min="9202" max="9202" width="20.375" style="861" bestFit="1" customWidth="1"/>
    <col min="9203" max="9203" width="25.25" style="861" bestFit="1" customWidth="1"/>
    <col min="9204" max="9204" width="27.5" style="861" bestFit="1" customWidth="1"/>
    <col min="9205" max="9206" width="9.125" style="861" bestFit="1" customWidth="1"/>
    <col min="9207" max="9207" width="11.25" style="861" bestFit="1" customWidth="1"/>
    <col min="9208" max="9208" width="15" style="861" bestFit="1" customWidth="1"/>
    <col min="9209" max="9209" width="16.375" style="861" bestFit="1" customWidth="1"/>
    <col min="9210" max="9212" width="23.25" style="861" bestFit="1" customWidth="1"/>
    <col min="9213" max="9214" width="20.75" style="861" bestFit="1" customWidth="1"/>
    <col min="9215" max="9215" width="6.625" style="861" bestFit="1" customWidth="1"/>
    <col min="9216" max="9216" width="9" style="861"/>
    <col min="9217" max="9217" width="16.375" style="861" bestFit="1" customWidth="1"/>
    <col min="9218" max="9218" width="14.125" style="861" bestFit="1" customWidth="1"/>
    <col min="9219" max="9221" width="9.75" style="861" bestFit="1" customWidth="1"/>
    <col min="9222" max="9222" width="14.125" style="861" bestFit="1" customWidth="1"/>
    <col min="9223" max="9223" width="15.25" style="861" customWidth="1"/>
    <col min="9224" max="9224" width="14.125" style="861" bestFit="1" customWidth="1"/>
    <col min="9225" max="9225" width="15.25" style="861" bestFit="1" customWidth="1"/>
    <col min="9226" max="9228" width="13.625" style="861" bestFit="1" customWidth="1"/>
    <col min="9229" max="9229" width="12" style="861" bestFit="1" customWidth="1"/>
    <col min="9230" max="9230" width="22.125" style="861" bestFit="1" customWidth="1"/>
    <col min="9231" max="9232" width="30.125" style="861" bestFit="1" customWidth="1"/>
    <col min="9233" max="9234" width="21" style="861" bestFit="1" customWidth="1"/>
    <col min="9235" max="9235" width="18.75" style="861" bestFit="1" customWidth="1"/>
    <col min="9236" max="9236" width="21" style="861" bestFit="1" customWidth="1"/>
    <col min="9237" max="9238" width="9.75" style="861" bestFit="1" customWidth="1"/>
    <col min="9239" max="9239" width="18.875" style="861" bestFit="1" customWidth="1"/>
    <col min="9240" max="9240" width="9.75" style="861" bestFit="1" customWidth="1"/>
    <col min="9241" max="9241" width="18.875" style="861" bestFit="1" customWidth="1"/>
    <col min="9242" max="9243" width="9.75" style="861" bestFit="1" customWidth="1"/>
    <col min="9244" max="9245" width="12.125" style="861" bestFit="1" customWidth="1"/>
    <col min="9246" max="9246" width="7.125" style="861" bestFit="1" customWidth="1"/>
    <col min="9247" max="9247" width="9.75" style="861" bestFit="1" customWidth="1"/>
    <col min="9248" max="9248" width="15.5" style="861" bestFit="1" customWidth="1"/>
    <col min="9249" max="9249" width="19.375" style="861" bestFit="1" customWidth="1"/>
    <col min="9250" max="9250" width="5.75" style="861" bestFit="1" customWidth="1"/>
    <col min="9251" max="9251" width="9.75" style="861" bestFit="1" customWidth="1"/>
    <col min="9252" max="9252" width="11.875" style="861" bestFit="1" customWidth="1"/>
    <col min="9253" max="9253" width="9.125" style="861" bestFit="1" customWidth="1"/>
    <col min="9254" max="9254" width="10.5" style="861" bestFit="1" customWidth="1"/>
    <col min="9255" max="9255" width="16.375" style="861" bestFit="1" customWidth="1"/>
    <col min="9256" max="9256" width="12.125" style="861" bestFit="1" customWidth="1"/>
    <col min="9257" max="9257" width="10.375" style="861" bestFit="1" customWidth="1"/>
    <col min="9258" max="9258" width="11.875" style="861" bestFit="1" customWidth="1"/>
    <col min="9259" max="9267" width="16.375" style="861" bestFit="1" customWidth="1"/>
    <col min="9268" max="9268" width="10.625" style="861" bestFit="1" customWidth="1"/>
    <col min="9269" max="9269" width="11.875" style="861" bestFit="1" customWidth="1"/>
    <col min="9270" max="9270" width="16.375" style="861" bestFit="1" customWidth="1"/>
    <col min="9271" max="9271" width="20.75" style="861" bestFit="1" customWidth="1"/>
    <col min="9272" max="9272" width="16.375" style="861" bestFit="1" customWidth="1"/>
    <col min="9273" max="9273" width="20.75" style="861" bestFit="1" customWidth="1"/>
    <col min="9274" max="9274" width="16.375" style="861" bestFit="1" customWidth="1"/>
    <col min="9275" max="9275" width="20.75" style="861" bestFit="1" customWidth="1"/>
    <col min="9276" max="9276" width="16.375" style="861" bestFit="1" customWidth="1"/>
    <col min="9277" max="9277" width="20.75" style="861" bestFit="1" customWidth="1"/>
    <col min="9278" max="9278" width="16.375" style="861" bestFit="1" customWidth="1"/>
    <col min="9279" max="9279" width="20.75" style="861" bestFit="1" customWidth="1"/>
    <col min="9280" max="9280" width="14.125" style="861" bestFit="1" customWidth="1"/>
    <col min="9281" max="9281" width="18.625" style="861" bestFit="1" customWidth="1"/>
    <col min="9282" max="9282" width="16.375" style="861" bestFit="1" customWidth="1"/>
    <col min="9283" max="9283" width="20.75" style="861" bestFit="1" customWidth="1"/>
    <col min="9284" max="9284" width="16.375" style="861" bestFit="1" customWidth="1"/>
    <col min="9285" max="9285" width="20.75" style="861" bestFit="1" customWidth="1"/>
    <col min="9286" max="9291" width="23" style="861" bestFit="1" customWidth="1"/>
    <col min="9292" max="9293" width="18.625" style="861" bestFit="1" customWidth="1"/>
    <col min="9294" max="9294" width="10.5" style="861" bestFit="1" customWidth="1"/>
    <col min="9295" max="9295" width="11.875" style="861" bestFit="1" customWidth="1"/>
    <col min="9296" max="9296" width="10.5" style="861" bestFit="1" customWidth="1"/>
    <col min="9297" max="9298" width="11.875" style="861" bestFit="1" customWidth="1"/>
    <col min="9299" max="9299" width="16.375" style="861" bestFit="1" customWidth="1"/>
    <col min="9300" max="9300" width="17.875" style="861" bestFit="1" customWidth="1"/>
    <col min="9301" max="9301" width="22.25" style="861" bestFit="1" customWidth="1"/>
    <col min="9302" max="9302" width="7.75" style="861" bestFit="1" customWidth="1"/>
    <col min="9303" max="9305" width="11.875" style="861" bestFit="1" customWidth="1"/>
    <col min="9306" max="9306" width="16.375" style="861" bestFit="1" customWidth="1"/>
    <col min="9307" max="9309" width="11.875" style="861" bestFit="1" customWidth="1"/>
    <col min="9310" max="9310" width="14.125" style="861" bestFit="1" customWidth="1"/>
    <col min="9311" max="9311" width="11.875" style="861" bestFit="1" customWidth="1"/>
    <col min="9312" max="9312" width="16.375" style="861" bestFit="1" customWidth="1"/>
    <col min="9313" max="9313" width="18.625" style="861" bestFit="1" customWidth="1"/>
    <col min="9314" max="9314" width="10.5" style="861" bestFit="1" customWidth="1"/>
    <col min="9315" max="9315" width="14.25" style="861" bestFit="1" customWidth="1"/>
    <col min="9316" max="9317" width="13.375" style="861" bestFit="1" customWidth="1"/>
    <col min="9318" max="9318" width="16.375" style="861" bestFit="1" customWidth="1"/>
    <col min="9319" max="9319" width="16.5" style="861" bestFit="1" customWidth="1"/>
    <col min="9320" max="9321" width="20.125" style="861" bestFit="1" customWidth="1"/>
    <col min="9322" max="9323" width="23" style="861" bestFit="1" customWidth="1"/>
    <col min="9324" max="9324" width="18.625" style="861" bestFit="1" customWidth="1"/>
    <col min="9325" max="9325" width="9.25" style="861" bestFit="1" customWidth="1"/>
    <col min="9326" max="9326" width="7.25" style="861" bestFit="1" customWidth="1"/>
    <col min="9327" max="9327" width="10.375" style="861" bestFit="1" customWidth="1"/>
    <col min="9328" max="9329" width="11.875" style="861" bestFit="1" customWidth="1"/>
    <col min="9330" max="9330" width="14.375" style="861" bestFit="1" customWidth="1"/>
    <col min="9331" max="9331" width="11.875" style="861" bestFit="1" customWidth="1"/>
    <col min="9332" max="9333" width="16.375" style="861" bestFit="1" customWidth="1"/>
    <col min="9334" max="9334" width="11.875" style="861" bestFit="1" customWidth="1"/>
    <col min="9335" max="9336" width="16.375" style="861" bestFit="1" customWidth="1"/>
    <col min="9337" max="9337" width="17.875" style="861" bestFit="1" customWidth="1"/>
    <col min="9338" max="9338" width="16.375" style="861" bestFit="1" customWidth="1"/>
    <col min="9339" max="9339" width="17.875" style="861" bestFit="1" customWidth="1"/>
    <col min="9340" max="9340" width="5.75" style="861" bestFit="1" customWidth="1"/>
    <col min="9341" max="9342" width="9.75" style="861" bestFit="1" customWidth="1"/>
    <col min="9343" max="9343" width="7.75" style="861" bestFit="1" customWidth="1"/>
    <col min="9344" max="9344" width="9.75" style="861" bestFit="1" customWidth="1"/>
    <col min="9345" max="9345" width="59.375" style="861" bestFit="1" customWidth="1"/>
    <col min="9346" max="9346" width="45.5" style="861" bestFit="1" customWidth="1"/>
    <col min="9347" max="9347" width="27.625" style="861" bestFit="1" customWidth="1"/>
    <col min="9348" max="9348" width="11.875" style="861" bestFit="1" customWidth="1"/>
    <col min="9349" max="9352" width="14.125" style="861" bestFit="1" customWidth="1"/>
    <col min="9353" max="9353" width="15.625" style="861" bestFit="1" customWidth="1"/>
    <col min="9354" max="9354" width="14.125" style="861" bestFit="1" customWidth="1"/>
    <col min="9355" max="9356" width="19.625" style="861" bestFit="1" customWidth="1"/>
    <col min="9357" max="9357" width="21.875" style="861" bestFit="1" customWidth="1"/>
    <col min="9358" max="9358" width="19.375" style="861" bestFit="1" customWidth="1"/>
    <col min="9359" max="9359" width="16.375" style="861" bestFit="1" customWidth="1"/>
    <col min="9360" max="9360" width="23" style="861" bestFit="1" customWidth="1"/>
    <col min="9361" max="9362" width="14.125" style="861" bestFit="1" customWidth="1"/>
    <col min="9363" max="9363" width="23.25" style="861" bestFit="1" customWidth="1"/>
    <col min="9364" max="9365" width="14.375" style="861" bestFit="1" customWidth="1"/>
    <col min="9366" max="9366" width="23.125" style="861" bestFit="1" customWidth="1"/>
    <col min="9367" max="9367" width="18.875" style="861" bestFit="1" customWidth="1"/>
    <col min="9368" max="9368" width="14.375" style="861" bestFit="1" customWidth="1"/>
    <col min="9369" max="9369" width="16.5" style="861" bestFit="1" customWidth="1"/>
    <col min="9370" max="9370" width="25.25" style="861" bestFit="1" customWidth="1"/>
    <col min="9371" max="9372" width="18.625" style="861" bestFit="1" customWidth="1"/>
    <col min="9373" max="9373" width="23" style="861" bestFit="1" customWidth="1"/>
    <col min="9374" max="9375" width="26.75" style="861" bestFit="1" customWidth="1"/>
    <col min="9376" max="9376" width="25.25" style="861" bestFit="1" customWidth="1"/>
    <col min="9377" max="9377" width="29.625" style="861" bestFit="1" customWidth="1"/>
    <col min="9378" max="9378" width="25.25" style="861" bestFit="1" customWidth="1"/>
    <col min="9379" max="9379" width="29.625" style="861" bestFit="1" customWidth="1"/>
    <col min="9380" max="9383" width="20.875" style="861" bestFit="1" customWidth="1"/>
    <col min="9384" max="9384" width="13.875" style="861" bestFit="1" customWidth="1"/>
    <col min="9385" max="9385" width="16.5" style="861" bestFit="1" customWidth="1"/>
    <col min="9386" max="9386" width="7.75" style="861" bestFit="1" customWidth="1"/>
    <col min="9387" max="9387" width="20.75" style="861" bestFit="1" customWidth="1"/>
    <col min="9388" max="9390" width="16.375" style="861" bestFit="1" customWidth="1"/>
    <col min="9391" max="9394" width="31" style="861" bestFit="1" customWidth="1"/>
    <col min="9395" max="9396" width="18.625" style="861" bestFit="1" customWidth="1"/>
    <col min="9397" max="9397" width="16.375" style="861" bestFit="1" customWidth="1"/>
    <col min="9398" max="9399" width="18.625" style="861" bestFit="1" customWidth="1"/>
    <col min="9400" max="9400" width="16.375" style="861" bestFit="1" customWidth="1"/>
    <col min="9401" max="9402" width="18.625" style="861" bestFit="1" customWidth="1"/>
    <col min="9403" max="9403" width="20.75" style="861" bestFit="1" customWidth="1"/>
    <col min="9404" max="9405" width="23" style="861" bestFit="1" customWidth="1"/>
    <col min="9406" max="9406" width="25.25" style="861" bestFit="1" customWidth="1"/>
    <col min="9407" max="9407" width="23" style="861" bestFit="1" customWidth="1"/>
    <col min="9408" max="9408" width="20.75" style="861" bestFit="1" customWidth="1"/>
    <col min="9409" max="9410" width="23" style="861" bestFit="1" customWidth="1"/>
    <col min="9411" max="9411" width="25.25" style="861" bestFit="1" customWidth="1"/>
    <col min="9412" max="9412" width="23" style="861" bestFit="1" customWidth="1"/>
    <col min="9413" max="9413" width="18.625" style="861" bestFit="1" customWidth="1"/>
    <col min="9414" max="9416" width="20.75" style="861" bestFit="1" customWidth="1"/>
    <col min="9417" max="9417" width="19.75" style="861" bestFit="1" customWidth="1"/>
    <col min="9418" max="9419" width="22" style="861" bestFit="1" customWidth="1"/>
    <col min="9420" max="9420" width="14.125" style="861" bestFit="1" customWidth="1"/>
    <col min="9421" max="9422" width="20.75" style="861" bestFit="1" customWidth="1"/>
    <col min="9423" max="9424" width="18.625" style="861" bestFit="1" customWidth="1"/>
    <col min="9425" max="9427" width="20.75" style="861" bestFit="1" customWidth="1"/>
    <col min="9428" max="9429" width="23" style="861" bestFit="1" customWidth="1"/>
    <col min="9430" max="9430" width="20.75" style="861" bestFit="1" customWidth="1"/>
    <col min="9431" max="9432" width="23" style="861" bestFit="1" customWidth="1"/>
    <col min="9433" max="9433" width="25.25" style="861" bestFit="1" customWidth="1"/>
    <col min="9434" max="9435" width="23" style="861" bestFit="1" customWidth="1"/>
    <col min="9436" max="9438" width="25.25" style="861" bestFit="1" customWidth="1"/>
    <col min="9439" max="9440" width="27.5" style="861" bestFit="1" customWidth="1"/>
    <col min="9441" max="9441" width="25.25" style="861" bestFit="1" customWidth="1"/>
    <col min="9442" max="9443" width="27.5" style="861" bestFit="1" customWidth="1"/>
    <col min="9444" max="9444" width="29.625" style="861" bestFit="1" customWidth="1"/>
    <col min="9445" max="9445" width="27.5" style="861" bestFit="1" customWidth="1"/>
    <col min="9446" max="9446" width="24.5" style="861" bestFit="1" customWidth="1"/>
    <col min="9447" max="9447" width="29" style="861" bestFit="1" customWidth="1"/>
    <col min="9448" max="9449" width="20.75" style="861" bestFit="1" customWidth="1"/>
    <col min="9450" max="9450" width="27.5" style="861" bestFit="1" customWidth="1"/>
    <col min="9451" max="9452" width="23" style="861" bestFit="1" customWidth="1"/>
    <col min="9453" max="9453" width="29.625" style="861" bestFit="1" customWidth="1"/>
    <col min="9454" max="9454" width="9.125" style="861" bestFit="1" customWidth="1"/>
    <col min="9455" max="9457" width="18.125" style="861" bestFit="1" customWidth="1"/>
    <col min="9458" max="9458" width="20.375" style="861" bestFit="1" customWidth="1"/>
    <col min="9459" max="9459" width="25.25" style="861" bestFit="1" customWidth="1"/>
    <col min="9460" max="9460" width="27.5" style="861" bestFit="1" customWidth="1"/>
    <col min="9461" max="9462" width="9.125" style="861" bestFit="1" customWidth="1"/>
    <col min="9463" max="9463" width="11.25" style="861" bestFit="1" customWidth="1"/>
    <col min="9464" max="9464" width="15" style="861" bestFit="1" customWidth="1"/>
    <col min="9465" max="9465" width="16.375" style="861" bestFit="1" customWidth="1"/>
    <col min="9466" max="9468" width="23.25" style="861" bestFit="1" customWidth="1"/>
    <col min="9469" max="9470" width="20.75" style="861" bestFit="1" customWidth="1"/>
    <col min="9471" max="9471" width="6.625" style="861" bestFit="1" customWidth="1"/>
    <col min="9472" max="9472" width="9" style="861"/>
    <col min="9473" max="9473" width="16.375" style="861" bestFit="1" customWidth="1"/>
    <col min="9474" max="9474" width="14.125" style="861" bestFit="1" customWidth="1"/>
    <col min="9475" max="9477" width="9.75" style="861" bestFit="1" customWidth="1"/>
    <col min="9478" max="9478" width="14.125" style="861" bestFit="1" customWidth="1"/>
    <col min="9479" max="9479" width="15.25" style="861" customWidth="1"/>
    <col min="9480" max="9480" width="14.125" style="861" bestFit="1" customWidth="1"/>
    <col min="9481" max="9481" width="15.25" style="861" bestFit="1" customWidth="1"/>
    <col min="9482" max="9484" width="13.625" style="861" bestFit="1" customWidth="1"/>
    <col min="9485" max="9485" width="12" style="861" bestFit="1" customWidth="1"/>
    <col min="9486" max="9486" width="22.125" style="861" bestFit="1" customWidth="1"/>
    <col min="9487" max="9488" width="30.125" style="861" bestFit="1" customWidth="1"/>
    <col min="9489" max="9490" width="21" style="861" bestFit="1" customWidth="1"/>
    <col min="9491" max="9491" width="18.75" style="861" bestFit="1" customWidth="1"/>
    <col min="9492" max="9492" width="21" style="861" bestFit="1" customWidth="1"/>
    <col min="9493" max="9494" width="9.75" style="861" bestFit="1" customWidth="1"/>
    <col min="9495" max="9495" width="18.875" style="861" bestFit="1" customWidth="1"/>
    <col min="9496" max="9496" width="9.75" style="861" bestFit="1" customWidth="1"/>
    <col min="9497" max="9497" width="18.875" style="861" bestFit="1" customWidth="1"/>
    <col min="9498" max="9499" width="9.75" style="861" bestFit="1" customWidth="1"/>
    <col min="9500" max="9501" width="12.125" style="861" bestFit="1" customWidth="1"/>
    <col min="9502" max="9502" width="7.125" style="861" bestFit="1" customWidth="1"/>
    <col min="9503" max="9503" width="9.75" style="861" bestFit="1" customWidth="1"/>
    <col min="9504" max="9504" width="15.5" style="861" bestFit="1" customWidth="1"/>
    <col min="9505" max="9505" width="19.375" style="861" bestFit="1" customWidth="1"/>
    <col min="9506" max="9506" width="5.75" style="861" bestFit="1" customWidth="1"/>
    <col min="9507" max="9507" width="9.75" style="861" bestFit="1" customWidth="1"/>
    <col min="9508" max="9508" width="11.875" style="861" bestFit="1" customWidth="1"/>
    <col min="9509" max="9509" width="9.125" style="861" bestFit="1" customWidth="1"/>
    <col min="9510" max="9510" width="10.5" style="861" bestFit="1" customWidth="1"/>
    <col min="9511" max="9511" width="16.375" style="861" bestFit="1" customWidth="1"/>
    <col min="9512" max="9512" width="12.125" style="861" bestFit="1" customWidth="1"/>
    <col min="9513" max="9513" width="10.375" style="861" bestFit="1" customWidth="1"/>
    <col min="9514" max="9514" width="11.875" style="861" bestFit="1" customWidth="1"/>
    <col min="9515" max="9523" width="16.375" style="861" bestFit="1" customWidth="1"/>
    <col min="9524" max="9524" width="10.625" style="861" bestFit="1" customWidth="1"/>
    <col min="9525" max="9525" width="11.875" style="861" bestFit="1" customWidth="1"/>
    <col min="9526" max="9526" width="16.375" style="861" bestFit="1" customWidth="1"/>
    <col min="9527" max="9527" width="20.75" style="861" bestFit="1" customWidth="1"/>
    <col min="9528" max="9528" width="16.375" style="861" bestFit="1" customWidth="1"/>
    <col min="9529" max="9529" width="20.75" style="861" bestFit="1" customWidth="1"/>
    <col min="9530" max="9530" width="16.375" style="861" bestFit="1" customWidth="1"/>
    <col min="9531" max="9531" width="20.75" style="861" bestFit="1" customWidth="1"/>
    <col min="9532" max="9532" width="16.375" style="861" bestFit="1" customWidth="1"/>
    <col min="9533" max="9533" width="20.75" style="861" bestFit="1" customWidth="1"/>
    <col min="9534" max="9534" width="16.375" style="861" bestFit="1" customWidth="1"/>
    <col min="9535" max="9535" width="20.75" style="861" bestFit="1" customWidth="1"/>
    <col min="9536" max="9536" width="14.125" style="861" bestFit="1" customWidth="1"/>
    <col min="9537" max="9537" width="18.625" style="861" bestFit="1" customWidth="1"/>
    <col min="9538" max="9538" width="16.375" style="861" bestFit="1" customWidth="1"/>
    <col min="9539" max="9539" width="20.75" style="861" bestFit="1" customWidth="1"/>
    <col min="9540" max="9540" width="16.375" style="861" bestFit="1" customWidth="1"/>
    <col min="9541" max="9541" width="20.75" style="861" bestFit="1" customWidth="1"/>
    <col min="9542" max="9547" width="23" style="861" bestFit="1" customWidth="1"/>
    <col min="9548" max="9549" width="18.625" style="861" bestFit="1" customWidth="1"/>
    <col min="9550" max="9550" width="10.5" style="861" bestFit="1" customWidth="1"/>
    <col min="9551" max="9551" width="11.875" style="861" bestFit="1" customWidth="1"/>
    <col min="9552" max="9552" width="10.5" style="861" bestFit="1" customWidth="1"/>
    <col min="9553" max="9554" width="11.875" style="861" bestFit="1" customWidth="1"/>
    <col min="9555" max="9555" width="16.375" style="861" bestFit="1" customWidth="1"/>
    <col min="9556" max="9556" width="17.875" style="861" bestFit="1" customWidth="1"/>
    <col min="9557" max="9557" width="22.25" style="861" bestFit="1" customWidth="1"/>
    <col min="9558" max="9558" width="7.75" style="861" bestFit="1" customWidth="1"/>
    <col min="9559" max="9561" width="11.875" style="861" bestFit="1" customWidth="1"/>
    <col min="9562" max="9562" width="16.375" style="861" bestFit="1" customWidth="1"/>
    <col min="9563" max="9565" width="11.875" style="861" bestFit="1" customWidth="1"/>
    <col min="9566" max="9566" width="14.125" style="861" bestFit="1" customWidth="1"/>
    <col min="9567" max="9567" width="11.875" style="861" bestFit="1" customWidth="1"/>
    <col min="9568" max="9568" width="16.375" style="861" bestFit="1" customWidth="1"/>
    <col min="9569" max="9569" width="18.625" style="861" bestFit="1" customWidth="1"/>
    <col min="9570" max="9570" width="10.5" style="861" bestFit="1" customWidth="1"/>
    <col min="9571" max="9571" width="14.25" style="861" bestFit="1" customWidth="1"/>
    <col min="9572" max="9573" width="13.375" style="861" bestFit="1" customWidth="1"/>
    <col min="9574" max="9574" width="16.375" style="861" bestFit="1" customWidth="1"/>
    <col min="9575" max="9575" width="16.5" style="861" bestFit="1" customWidth="1"/>
    <col min="9576" max="9577" width="20.125" style="861" bestFit="1" customWidth="1"/>
    <col min="9578" max="9579" width="23" style="861" bestFit="1" customWidth="1"/>
    <col min="9580" max="9580" width="18.625" style="861" bestFit="1" customWidth="1"/>
    <col min="9581" max="9581" width="9.25" style="861" bestFit="1" customWidth="1"/>
    <col min="9582" max="9582" width="7.25" style="861" bestFit="1" customWidth="1"/>
    <col min="9583" max="9583" width="10.375" style="861" bestFit="1" customWidth="1"/>
    <col min="9584" max="9585" width="11.875" style="861" bestFit="1" customWidth="1"/>
    <col min="9586" max="9586" width="14.375" style="861" bestFit="1" customWidth="1"/>
    <col min="9587" max="9587" width="11.875" style="861" bestFit="1" customWidth="1"/>
    <col min="9588" max="9589" width="16.375" style="861" bestFit="1" customWidth="1"/>
    <col min="9590" max="9590" width="11.875" style="861" bestFit="1" customWidth="1"/>
    <col min="9591" max="9592" width="16.375" style="861" bestFit="1" customWidth="1"/>
    <col min="9593" max="9593" width="17.875" style="861" bestFit="1" customWidth="1"/>
    <col min="9594" max="9594" width="16.375" style="861" bestFit="1" customWidth="1"/>
    <col min="9595" max="9595" width="17.875" style="861" bestFit="1" customWidth="1"/>
    <col min="9596" max="9596" width="5.75" style="861" bestFit="1" customWidth="1"/>
    <col min="9597" max="9598" width="9.75" style="861" bestFit="1" customWidth="1"/>
    <col min="9599" max="9599" width="7.75" style="861" bestFit="1" customWidth="1"/>
    <col min="9600" max="9600" width="9.75" style="861" bestFit="1" customWidth="1"/>
    <col min="9601" max="9601" width="59.375" style="861" bestFit="1" customWidth="1"/>
    <col min="9602" max="9602" width="45.5" style="861" bestFit="1" customWidth="1"/>
    <col min="9603" max="9603" width="27.625" style="861" bestFit="1" customWidth="1"/>
    <col min="9604" max="9604" width="11.875" style="861" bestFit="1" customWidth="1"/>
    <col min="9605" max="9608" width="14.125" style="861" bestFit="1" customWidth="1"/>
    <col min="9609" max="9609" width="15.625" style="861" bestFit="1" customWidth="1"/>
    <col min="9610" max="9610" width="14.125" style="861" bestFit="1" customWidth="1"/>
    <col min="9611" max="9612" width="19.625" style="861" bestFit="1" customWidth="1"/>
    <col min="9613" max="9613" width="21.875" style="861" bestFit="1" customWidth="1"/>
    <col min="9614" max="9614" width="19.375" style="861" bestFit="1" customWidth="1"/>
    <col min="9615" max="9615" width="16.375" style="861" bestFit="1" customWidth="1"/>
    <col min="9616" max="9616" width="23" style="861" bestFit="1" customWidth="1"/>
    <col min="9617" max="9618" width="14.125" style="861" bestFit="1" customWidth="1"/>
    <col min="9619" max="9619" width="23.25" style="861" bestFit="1" customWidth="1"/>
    <col min="9620" max="9621" width="14.375" style="861" bestFit="1" customWidth="1"/>
    <col min="9622" max="9622" width="23.125" style="861" bestFit="1" customWidth="1"/>
    <col min="9623" max="9623" width="18.875" style="861" bestFit="1" customWidth="1"/>
    <col min="9624" max="9624" width="14.375" style="861" bestFit="1" customWidth="1"/>
    <col min="9625" max="9625" width="16.5" style="861" bestFit="1" customWidth="1"/>
    <col min="9626" max="9626" width="25.25" style="861" bestFit="1" customWidth="1"/>
    <col min="9627" max="9628" width="18.625" style="861" bestFit="1" customWidth="1"/>
    <col min="9629" max="9629" width="23" style="861" bestFit="1" customWidth="1"/>
    <col min="9630" max="9631" width="26.75" style="861" bestFit="1" customWidth="1"/>
    <col min="9632" max="9632" width="25.25" style="861" bestFit="1" customWidth="1"/>
    <col min="9633" max="9633" width="29.625" style="861" bestFit="1" customWidth="1"/>
    <col min="9634" max="9634" width="25.25" style="861" bestFit="1" customWidth="1"/>
    <col min="9635" max="9635" width="29.625" style="861" bestFit="1" customWidth="1"/>
    <col min="9636" max="9639" width="20.875" style="861" bestFit="1" customWidth="1"/>
    <col min="9640" max="9640" width="13.875" style="861" bestFit="1" customWidth="1"/>
    <col min="9641" max="9641" width="16.5" style="861" bestFit="1" customWidth="1"/>
    <col min="9642" max="9642" width="7.75" style="861" bestFit="1" customWidth="1"/>
    <col min="9643" max="9643" width="20.75" style="861" bestFit="1" customWidth="1"/>
    <col min="9644" max="9646" width="16.375" style="861" bestFit="1" customWidth="1"/>
    <col min="9647" max="9650" width="31" style="861" bestFit="1" customWidth="1"/>
    <col min="9651" max="9652" width="18.625" style="861" bestFit="1" customWidth="1"/>
    <col min="9653" max="9653" width="16.375" style="861" bestFit="1" customWidth="1"/>
    <col min="9654" max="9655" width="18.625" style="861" bestFit="1" customWidth="1"/>
    <col min="9656" max="9656" width="16.375" style="861" bestFit="1" customWidth="1"/>
    <col min="9657" max="9658" width="18.625" style="861" bestFit="1" customWidth="1"/>
    <col min="9659" max="9659" width="20.75" style="861" bestFit="1" customWidth="1"/>
    <col min="9660" max="9661" width="23" style="861" bestFit="1" customWidth="1"/>
    <col min="9662" max="9662" width="25.25" style="861" bestFit="1" customWidth="1"/>
    <col min="9663" max="9663" width="23" style="861" bestFit="1" customWidth="1"/>
    <col min="9664" max="9664" width="20.75" style="861" bestFit="1" customWidth="1"/>
    <col min="9665" max="9666" width="23" style="861" bestFit="1" customWidth="1"/>
    <col min="9667" max="9667" width="25.25" style="861" bestFit="1" customWidth="1"/>
    <col min="9668" max="9668" width="23" style="861" bestFit="1" customWidth="1"/>
    <col min="9669" max="9669" width="18.625" style="861" bestFit="1" customWidth="1"/>
    <col min="9670" max="9672" width="20.75" style="861" bestFit="1" customWidth="1"/>
    <col min="9673" max="9673" width="19.75" style="861" bestFit="1" customWidth="1"/>
    <col min="9674" max="9675" width="22" style="861" bestFit="1" customWidth="1"/>
    <col min="9676" max="9676" width="14.125" style="861" bestFit="1" customWidth="1"/>
    <col min="9677" max="9678" width="20.75" style="861" bestFit="1" customWidth="1"/>
    <col min="9679" max="9680" width="18.625" style="861" bestFit="1" customWidth="1"/>
    <col min="9681" max="9683" width="20.75" style="861" bestFit="1" customWidth="1"/>
    <col min="9684" max="9685" width="23" style="861" bestFit="1" customWidth="1"/>
    <col min="9686" max="9686" width="20.75" style="861" bestFit="1" customWidth="1"/>
    <col min="9687" max="9688" width="23" style="861" bestFit="1" customWidth="1"/>
    <col min="9689" max="9689" width="25.25" style="861" bestFit="1" customWidth="1"/>
    <col min="9690" max="9691" width="23" style="861" bestFit="1" customWidth="1"/>
    <col min="9692" max="9694" width="25.25" style="861" bestFit="1" customWidth="1"/>
    <col min="9695" max="9696" width="27.5" style="861" bestFit="1" customWidth="1"/>
    <col min="9697" max="9697" width="25.25" style="861" bestFit="1" customWidth="1"/>
    <col min="9698" max="9699" width="27.5" style="861" bestFit="1" customWidth="1"/>
    <col min="9700" max="9700" width="29.625" style="861" bestFit="1" customWidth="1"/>
    <col min="9701" max="9701" width="27.5" style="861" bestFit="1" customWidth="1"/>
    <col min="9702" max="9702" width="24.5" style="861" bestFit="1" customWidth="1"/>
    <col min="9703" max="9703" width="29" style="861" bestFit="1" customWidth="1"/>
    <col min="9704" max="9705" width="20.75" style="861" bestFit="1" customWidth="1"/>
    <col min="9706" max="9706" width="27.5" style="861" bestFit="1" customWidth="1"/>
    <col min="9707" max="9708" width="23" style="861" bestFit="1" customWidth="1"/>
    <col min="9709" max="9709" width="29.625" style="861" bestFit="1" customWidth="1"/>
    <col min="9710" max="9710" width="9.125" style="861" bestFit="1" customWidth="1"/>
    <col min="9711" max="9713" width="18.125" style="861" bestFit="1" customWidth="1"/>
    <col min="9714" max="9714" width="20.375" style="861" bestFit="1" customWidth="1"/>
    <col min="9715" max="9715" width="25.25" style="861" bestFit="1" customWidth="1"/>
    <col min="9716" max="9716" width="27.5" style="861" bestFit="1" customWidth="1"/>
    <col min="9717" max="9718" width="9.125" style="861" bestFit="1" customWidth="1"/>
    <col min="9719" max="9719" width="11.25" style="861" bestFit="1" customWidth="1"/>
    <col min="9720" max="9720" width="15" style="861" bestFit="1" customWidth="1"/>
    <col min="9721" max="9721" width="16.375" style="861" bestFit="1" customWidth="1"/>
    <col min="9722" max="9724" width="23.25" style="861" bestFit="1" customWidth="1"/>
    <col min="9725" max="9726" width="20.75" style="861" bestFit="1" customWidth="1"/>
    <col min="9727" max="9727" width="6.625" style="861" bestFit="1" customWidth="1"/>
    <col min="9728" max="9728" width="9" style="861"/>
    <col min="9729" max="9729" width="16.375" style="861" bestFit="1" customWidth="1"/>
    <col min="9730" max="9730" width="14.125" style="861" bestFit="1" customWidth="1"/>
    <col min="9731" max="9733" width="9.75" style="861" bestFit="1" customWidth="1"/>
    <col min="9734" max="9734" width="14.125" style="861" bestFit="1" customWidth="1"/>
    <col min="9735" max="9735" width="15.25" style="861" customWidth="1"/>
    <col min="9736" max="9736" width="14.125" style="861" bestFit="1" customWidth="1"/>
    <col min="9737" max="9737" width="15.25" style="861" bestFit="1" customWidth="1"/>
    <col min="9738" max="9740" width="13.625" style="861" bestFit="1" customWidth="1"/>
    <col min="9741" max="9741" width="12" style="861" bestFit="1" customWidth="1"/>
    <col min="9742" max="9742" width="22.125" style="861" bestFit="1" customWidth="1"/>
    <col min="9743" max="9744" width="30.125" style="861" bestFit="1" customWidth="1"/>
    <col min="9745" max="9746" width="21" style="861" bestFit="1" customWidth="1"/>
    <col min="9747" max="9747" width="18.75" style="861" bestFit="1" customWidth="1"/>
    <col min="9748" max="9748" width="21" style="861" bestFit="1" customWidth="1"/>
    <col min="9749" max="9750" width="9.75" style="861" bestFit="1" customWidth="1"/>
    <col min="9751" max="9751" width="18.875" style="861" bestFit="1" customWidth="1"/>
    <col min="9752" max="9752" width="9.75" style="861" bestFit="1" customWidth="1"/>
    <col min="9753" max="9753" width="18.875" style="861" bestFit="1" customWidth="1"/>
    <col min="9754" max="9755" width="9.75" style="861" bestFit="1" customWidth="1"/>
    <col min="9756" max="9757" width="12.125" style="861" bestFit="1" customWidth="1"/>
    <col min="9758" max="9758" width="7.125" style="861" bestFit="1" customWidth="1"/>
    <col min="9759" max="9759" width="9.75" style="861" bestFit="1" customWidth="1"/>
    <col min="9760" max="9760" width="15.5" style="861" bestFit="1" customWidth="1"/>
    <col min="9761" max="9761" width="19.375" style="861" bestFit="1" customWidth="1"/>
    <col min="9762" max="9762" width="5.75" style="861" bestFit="1" customWidth="1"/>
    <col min="9763" max="9763" width="9.75" style="861" bestFit="1" customWidth="1"/>
    <col min="9764" max="9764" width="11.875" style="861" bestFit="1" customWidth="1"/>
    <col min="9765" max="9765" width="9.125" style="861" bestFit="1" customWidth="1"/>
    <col min="9766" max="9766" width="10.5" style="861" bestFit="1" customWidth="1"/>
    <col min="9767" max="9767" width="16.375" style="861" bestFit="1" customWidth="1"/>
    <col min="9768" max="9768" width="12.125" style="861" bestFit="1" customWidth="1"/>
    <col min="9769" max="9769" width="10.375" style="861" bestFit="1" customWidth="1"/>
    <col min="9770" max="9770" width="11.875" style="861" bestFit="1" customWidth="1"/>
    <col min="9771" max="9779" width="16.375" style="861" bestFit="1" customWidth="1"/>
    <col min="9780" max="9780" width="10.625" style="861" bestFit="1" customWidth="1"/>
    <col min="9781" max="9781" width="11.875" style="861" bestFit="1" customWidth="1"/>
    <col min="9782" max="9782" width="16.375" style="861" bestFit="1" customWidth="1"/>
    <col min="9783" max="9783" width="20.75" style="861" bestFit="1" customWidth="1"/>
    <col min="9784" max="9784" width="16.375" style="861" bestFit="1" customWidth="1"/>
    <col min="9785" max="9785" width="20.75" style="861" bestFit="1" customWidth="1"/>
    <col min="9786" max="9786" width="16.375" style="861" bestFit="1" customWidth="1"/>
    <col min="9787" max="9787" width="20.75" style="861" bestFit="1" customWidth="1"/>
    <col min="9788" max="9788" width="16.375" style="861" bestFit="1" customWidth="1"/>
    <col min="9789" max="9789" width="20.75" style="861" bestFit="1" customWidth="1"/>
    <col min="9790" max="9790" width="16.375" style="861" bestFit="1" customWidth="1"/>
    <col min="9791" max="9791" width="20.75" style="861" bestFit="1" customWidth="1"/>
    <col min="9792" max="9792" width="14.125" style="861" bestFit="1" customWidth="1"/>
    <col min="9793" max="9793" width="18.625" style="861" bestFit="1" customWidth="1"/>
    <col min="9794" max="9794" width="16.375" style="861" bestFit="1" customWidth="1"/>
    <col min="9795" max="9795" width="20.75" style="861" bestFit="1" customWidth="1"/>
    <col min="9796" max="9796" width="16.375" style="861" bestFit="1" customWidth="1"/>
    <col min="9797" max="9797" width="20.75" style="861" bestFit="1" customWidth="1"/>
    <col min="9798" max="9803" width="23" style="861" bestFit="1" customWidth="1"/>
    <col min="9804" max="9805" width="18.625" style="861" bestFit="1" customWidth="1"/>
    <col min="9806" max="9806" width="10.5" style="861" bestFit="1" customWidth="1"/>
    <col min="9807" max="9807" width="11.875" style="861" bestFit="1" customWidth="1"/>
    <col min="9808" max="9808" width="10.5" style="861" bestFit="1" customWidth="1"/>
    <col min="9809" max="9810" width="11.875" style="861" bestFit="1" customWidth="1"/>
    <col min="9811" max="9811" width="16.375" style="861" bestFit="1" customWidth="1"/>
    <col min="9812" max="9812" width="17.875" style="861" bestFit="1" customWidth="1"/>
    <col min="9813" max="9813" width="22.25" style="861" bestFit="1" customWidth="1"/>
    <col min="9814" max="9814" width="7.75" style="861" bestFit="1" customWidth="1"/>
    <col min="9815" max="9817" width="11.875" style="861" bestFit="1" customWidth="1"/>
    <col min="9818" max="9818" width="16.375" style="861" bestFit="1" customWidth="1"/>
    <col min="9819" max="9821" width="11.875" style="861" bestFit="1" customWidth="1"/>
    <col min="9822" max="9822" width="14.125" style="861" bestFit="1" customWidth="1"/>
    <col min="9823" max="9823" width="11.875" style="861" bestFit="1" customWidth="1"/>
    <col min="9824" max="9824" width="16.375" style="861" bestFit="1" customWidth="1"/>
    <col min="9825" max="9825" width="18.625" style="861" bestFit="1" customWidth="1"/>
    <col min="9826" max="9826" width="10.5" style="861" bestFit="1" customWidth="1"/>
    <col min="9827" max="9827" width="14.25" style="861" bestFit="1" customWidth="1"/>
    <col min="9828" max="9829" width="13.375" style="861" bestFit="1" customWidth="1"/>
    <col min="9830" max="9830" width="16.375" style="861" bestFit="1" customWidth="1"/>
    <col min="9831" max="9831" width="16.5" style="861" bestFit="1" customWidth="1"/>
    <col min="9832" max="9833" width="20.125" style="861" bestFit="1" customWidth="1"/>
    <col min="9834" max="9835" width="23" style="861" bestFit="1" customWidth="1"/>
    <col min="9836" max="9836" width="18.625" style="861" bestFit="1" customWidth="1"/>
    <col min="9837" max="9837" width="9.25" style="861" bestFit="1" customWidth="1"/>
    <col min="9838" max="9838" width="7.25" style="861" bestFit="1" customWidth="1"/>
    <col min="9839" max="9839" width="10.375" style="861" bestFit="1" customWidth="1"/>
    <col min="9840" max="9841" width="11.875" style="861" bestFit="1" customWidth="1"/>
    <col min="9842" max="9842" width="14.375" style="861" bestFit="1" customWidth="1"/>
    <col min="9843" max="9843" width="11.875" style="861" bestFit="1" customWidth="1"/>
    <col min="9844" max="9845" width="16.375" style="861" bestFit="1" customWidth="1"/>
    <col min="9846" max="9846" width="11.875" style="861" bestFit="1" customWidth="1"/>
    <col min="9847" max="9848" width="16.375" style="861" bestFit="1" customWidth="1"/>
    <col min="9849" max="9849" width="17.875" style="861" bestFit="1" customWidth="1"/>
    <col min="9850" max="9850" width="16.375" style="861" bestFit="1" customWidth="1"/>
    <col min="9851" max="9851" width="17.875" style="861" bestFit="1" customWidth="1"/>
    <col min="9852" max="9852" width="5.75" style="861" bestFit="1" customWidth="1"/>
    <col min="9853" max="9854" width="9.75" style="861" bestFit="1" customWidth="1"/>
    <col min="9855" max="9855" width="7.75" style="861" bestFit="1" customWidth="1"/>
    <col min="9856" max="9856" width="9.75" style="861" bestFit="1" customWidth="1"/>
    <col min="9857" max="9857" width="59.375" style="861" bestFit="1" customWidth="1"/>
    <col min="9858" max="9858" width="45.5" style="861" bestFit="1" customWidth="1"/>
    <col min="9859" max="9859" width="27.625" style="861" bestFit="1" customWidth="1"/>
    <col min="9860" max="9860" width="11.875" style="861" bestFit="1" customWidth="1"/>
    <col min="9861" max="9864" width="14.125" style="861" bestFit="1" customWidth="1"/>
    <col min="9865" max="9865" width="15.625" style="861" bestFit="1" customWidth="1"/>
    <col min="9866" max="9866" width="14.125" style="861" bestFit="1" customWidth="1"/>
    <col min="9867" max="9868" width="19.625" style="861" bestFit="1" customWidth="1"/>
    <col min="9869" max="9869" width="21.875" style="861" bestFit="1" customWidth="1"/>
    <col min="9870" max="9870" width="19.375" style="861" bestFit="1" customWidth="1"/>
    <col min="9871" max="9871" width="16.375" style="861" bestFit="1" customWidth="1"/>
    <col min="9872" max="9872" width="23" style="861" bestFit="1" customWidth="1"/>
    <col min="9873" max="9874" width="14.125" style="861" bestFit="1" customWidth="1"/>
    <col min="9875" max="9875" width="23.25" style="861" bestFit="1" customWidth="1"/>
    <col min="9876" max="9877" width="14.375" style="861" bestFit="1" customWidth="1"/>
    <col min="9878" max="9878" width="23.125" style="861" bestFit="1" customWidth="1"/>
    <col min="9879" max="9879" width="18.875" style="861" bestFit="1" customWidth="1"/>
    <col min="9880" max="9880" width="14.375" style="861" bestFit="1" customWidth="1"/>
    <col min="9881" max="9881" width="16.5" style="861" bestFit="1" customWidth="1"/>
    <col min="9882" max="9882" width="25.25" style="861" bestFit="1" customWidth="1"/>
    <col min="9883" max="9884" width="18.625" style="861" bestFit="1" customWidth="1"/>
    <col min="9885" max="9885" width="23" style="861" bestFit="1" customWidth="1"/>
    <col min="9886" max="9887" width="26.75" style="861" bestFit="1" customWidth="1"/>
    <col min="9888" max="9888" width="25.25" style="861" bestFit="1" customWidth="1"/>
    <col min="9889" max="9889" width="29.625" style="861" bestFit="1" customWidth="1"/>
    <col min="9890" max="9890" width="25.25" style="861" bestFit="1" customWidth="1"/>
    <col min="9891" max="9891" width="29.625" style="861" bestFit="1" customWidth="1"/>
    <col min="9892" max="9895" width="20.875" style="861" bestFit="1" customWidth="1"/>
    <col min="9896" max="9896" width="13.875" style="861" bestFit="1" customWidth="1"/>
    <col min="9897" max="9897" width="16.5" style="861" bestFit="1" customWidth="1"/>
    <col min="9898" max="9898" width="7.75" style="861" bestFit="1" customWidth="1"/>
    <col min="9899" max="9899" width="20.75" style="861" bestFit="1" customWidth="1"/>
    <col min="9900" max="9902" width="16.375" style="861" bestFit="1" customWidth="1"/>
    <col min="9903" max="9906" width="31" style="861" bestFit="1" customWidth="1"/>
    <col min="9907" max="9908" width="18.625" style="861" bestFit="1" customWidth="1"/>
    <col min="9909" max="9909" width="16.375" style="861" bestFit="1" customWidth="1"/>
    <col min="9910" max="9911" width="18.625" style="861" bestFit="1" customWidth="1"/>
    <col min="9912" max="9912" width="16.375" style="861" bestFit="1" customWidth="1"/>
    <col min="9913" max="9914" width="18.625" style="861" bestFit="1" customWidth="1"/>
    <col min="9915" max="9915" width="20.75" style="861" bestFit="1" customWidth="1"/>
    <col min="9916" max="9917" width="23" style="861" bestFit="1" customWidth="1"/>
    <col min="9918" max="9918" width="25.25" style="861" bestFit="1" customWidth="1"/>
    <col min="9919" max="9919" width="23" style="861" bestFit="1" customWidth="1"/>
    <col min="9920" max="9920" width="20.75" style="861" bestFit="1" customWidth="1"/>
    <col min="9921" max="9922" width="23" style="861" bestFit="1" customWidth="1"/>
    <col min="9923" max="9923" width="25.25" style="861" bestFit="1" customWidth="1"/>
    <col min="9924" max="9924" width="23" style="861" bestFit="1" customWidth="1"/>
    <col min="9925" max="9925" width="18.625" style="861" bestFit="1" customWidth="1"/>
    <col min="9926" max="9928" width="20.75" style="861" bestFit="1" customWidth="1"/>
    <col min="9929" max="9929" width="19.75" style="861" bestFit="1" customWidth="1"/>
    <col min="9930" max="9931" width="22" style="861" bestFit="1" customWidth="1"/>
    <col min="9932" max="9932" width="14.125" style="861" bestFit="1" customWidth="1"/>
    <col min="9933" max="9934" width="20.75" style="861" bestFit="1" customWidth="1"/>
    <col min="9935" max="9936" width="18.625" style="861" bestFit="1" customWidth="1"/>
    <col min="9937" max="9939" width="20.75" style="861" bestFit="1" customWidth="1"/>
    <col min="9940" max="9941" width="23" style="861" bestFit="1" customWidth="1"/>
    <col min="9942" max="9942" width="20.75" style="861" bestFit="1" customWidth="1"/>
    <col min="9943" max="9944" width="23" style="861" bestFit="1" customWidth="1"/>
    <col min="9945" max="9945" width="25.25" style="861" bestFit="1" customWidth="1"/>
    <col min="9946" max="9947" width="23" style="861" bestFit="1" customWidth="1"/>
    <col min="9948" max="9950" width="25.25" style="861" bestFit="1" customWidth="1"/>
    <col min="9951" max="9952" width="27.5" style="861" bestFit="1" customWidth="1"/>
    <col min="9953" max="9953" width="25.25" style="861" bestFit="1" customWidth="1"/>
    <col min="9954" max="9955" width="27.5" style="861" bestFit="1" customWidth="1"/>
    <col min="9956" max="9956" width="29.625" style="861" bestFit="1" customWidth="1"/>
    <col min="9957" max="9957" width="27.5" style="861" bestFit="1" customWidth="1"/>
    <col min="9958" max="9958" width="24.5" style="861" bestFit="1" customWidth="1"/>
    <col min="9959" max="9959" width="29" style="861" bestFit="1" customWidth="1"/>
    <col min="9960" max="9961" width="20.75" style="861" bestFit="1" customWidth="1"/>
    <col min="9962" max="9962" width="27.5" style="861" bestFit="1" customWidth="1"/>
    <col min="9963" max="9964" width="23" style="861" bestFit="1" customWidth="1"/>
    <col min="9965" max="9965" width="29.625" style="861" bestFit="1" customWidth="1"/>
    <col min="9966" max="9966" width="9.125" style="861" bestFit="1" customWidth="1"/>
    <col min="9967" max="9969" width="18.125" style="861" bestFit="1" customWidth="1"/>
    <col min="9970" max="9970" width="20.375" style="861" bestFit="1" customWidth="1"/>
    <col min="9971" max="9971" width="25.25" style="861" bestFit="1" customWidth="1"/>
    <col min="9972" max="9972" width="27.5" style="861" bestFit="1" customWidth="1"/>
    <col min="9973" max="9974" width="9.125" style="861" bestFit="1" customWidth="1"/>
    <col min="9975" max="9975" width="11.25" style="861" bestFit="1" customWidth="1"/>
    <col min="9976" max="9976" width="15" style="861" bestFit="1" customWidth="1"/>
    <col min="9977" max="9977" width="16.375" style="861" bestFit="1" customWidth="1"/>
    <col min="9978" max="9980" width="23.25" style="861" bestFit="1" customWidth="1"/>
    <col min="9981" max="9982" width="20.75" style="861" bestFit="1" customWidth="1"/>
    <col min="9983" max="9983" width="6.625" style="861" bestFit="1" customWidth="1"/>
    <col min="9984" max="9984" width="9" style="861"/>
    <col min="9985" max="9985" width="16.375" style="861" bestFit="1" customWidth="1"/>
    <col min="9986" max="9986" width="14.125" style="861" bestFit="1" customWidth="1"/>
    <col min="9987" max="9989" width="9.75" style="861" bestFit="1" customWidth="1"/>
    <col min="9990" max="9990" width="14.125" style="861" bestFit="1" customWidth="1"/>
    <col min="9991" max="9991" width="15.25" style="861" customWidth="1"/>
    <col min="9992" max="9992" width="14.125" style="861" bestFit="1" customWidth="1"/>
    <col min="9993" max="9993" width="15.25" style="861" bestFit="1" customWidth="1"/>
    <col min="9994" max="9996" width="13.625" style="861" bestFit="1" customWidth="1"/>
    <col min="9997" max="9997" width="12" style="861" bestFit="1" customWidth="1"/>
    <col min="9998" max="9998" width="22.125" style="861" bestFit="1" customWidth="1"/>
    <col min="9999" max="10000" width="30.125" style="861" bestFit="1" customWidth="1"/>
    <col min="10001" max="10002" width="21" style="861" bestFit="1" customWidth="1"/>
    <col min="10003" max="10003" width="18.75" style="861" bestFit="1" customWidth="1"/>
    <col min="10004" max="10004" width="21" style="861" bestFit="1" customWidth="1"/>
    <col min="10005" max="10006" width="9.75" style="861" bestFit="1" customWidth="1"/>
    <col min="10007" max="10007" width="18.875" style="861" bestFit="1" customWidth="1"/>
    <col min="10008" max="10008" width="9.75" style="861" bestFit="1" customWidth="1"/>
    <col min="10009" max="10009" width="18.875" style="861" bestFit="1" customWidth="1"/>
    <col min="10010" max="10011" width="9.75" style="861" bestFit="1" customWidth="1"/>
    <col min="10012" max="10013" width="12.125" style="861" bestFit="1" customWidth="1"/>
    <col min="10014" max="10014" width="7.125" style="861" bestFit="1" customWidth="1"/>
    <col min="10015" max="10015" width="9.75" style="861" bestFit="1" customWidth="1"/>
    <col min="10016" max="10016" width="15.5" style="861" bestFit="1" customWidth="1"/>
    <col min="10017" max="10017" width="19.375" style="861" bestFit="1" customWidth="1"/>
    <col min="10018" max="10018" width="5.75" style="861" bestFit="1" customWidth="1"/>
    <col min="10019" max="10019" width="9.75" style="861" bestFit="1" customWidth="1"/>
    <col min="10020" max="10020" width="11.875" style="861" bestFit="1" customWidth="1"/>
    <col min="10021" max="10021" width="9.125" style="861" bestFit="1" customWidth="1"/>
    <col min="10022" max="10022" width="10.5" style="861" bestFit="1" customWidth="1"/>
    <col min="10023" max="10023" width="16.375" style="861" bestFit="1" customWidth="1"/>
    <col min="10024" max="10024" width="12.125" style="861" bestFit="1" customWidth="1"/>
    <col min="10025" max="10025" width="10.375" style="861" bestFit="1" customWidth="1"/>
    <col min="10026" max="10026" width="11.875" style="861" bestFit="1" customWidth="1"/>
    <col min="10027" max="10035" width="16.375" style="861" bestFit="1" customWidth="1"/>
    <col min="10036" max="10036" width="10.625" style="861" bestFit="1" customWidth="1"/>
    <col min="10037" max="10037" width="11.875" style="861" bestFit="1" customWidth="1"/>
    <col min="10038" max="10038" width="16.375" style="861" bestFit="1" customWidth="1"/>
    <col min="10039" max="10039" width="20.75" style="861" bestFit="1" customWidth="1"/>
    <col min="10040" max="10040" width="16.375" style="861" bestFit="1" customWidth="1"/>
    <col min="10041" max="10041" width="20.75" style="861" bestFit="1" customWidth="1"/>
    <col min="10042" max="10042" width="16.375" style="861" bestFit="1" customWidth="1"/>
    <col min="10043" max="10043" width="20.75" style="861" bestFit="1" customWidth="1"/>
    <col min="10044" max="10044" width="16.375" style="861" bestFit="1" customWidth="1"/>
    <col min="10045" max="10045" width="20.75" style="861" bestFit="1" customWidth="1"/>
    <col min="10046" max="10046" width="16.375" style="861" bestFit="1" customWidth="1"/>
    <col min="10047" max="10047" width="20.75" style="861" bestFit="1" customWidth="1"/>
    <col min="10048" max="10048" width="14.125" style="861" bestFit="1" customWidth="1"/>
    <col min="10049" max="10049" width="18.625" style="861" bestFit="1" customWidth="1"/>
    <col min="10050" max="10050" width="16.375" style="861" bestFit="1" customWidth="1"/>
    <col min="10051" max="10051" width="20.75" style="861" bestFit="1" customWidth="1"/>
    <col min="10052" max="10052" width="16.375" style="861" bestFit="1" customWidth="1"/>
    <col min="10053" max="10053" width="20.75" style="861" bestFit="1" customWidth="1"/>
    <col min="10054" max="10059" width="23" style="861" bestFit="1" customWidth="1"/>
    <col min="10060" max="10061" width="18.625" style="861" bestFit="1" customWidth="1"/>
    <col min="10062" max="10062" width="10.5" style="861" bestFit="1" customWidth="1"/>
    <col min="10063" max="10063" width="11.875" style="861" bestFit="1" customWidth="1"/>
    <col min="10064" max="10064" width="10.5" style="861" bestFit="1" customWidth="1"/>
    <col min="10065" max="10066" width="11.875" style="861" bestFit="1" customWidth="1"/>
    <col min="10067" max="10067" width="16.375" style="861" bestFit="1" customWidth="1"/>
    <col min="10068" max="10068" width="17.875" style="861" bestFit="1" customWidth="1"/>
    <col min="10069" max="10069" width="22.25" style="861" bestFit="1" customWidth="1"/>
    <col min="10070" max="10070" width="7.75" style="861" bestFit="1" customWidth="1"/>
    <col min="10071" max="10073" width="11.875" style="861" bestFit="1" customWidth="1"/>
    <col min="10074" max="10074" width="16.375" style="861" bestFit="1" customWidth="1"/>
    <col min="10075" max="10077" width="11.875" style="861" bestFit="1" customWidth="1"/>
    <col min="10078" max="10078" width="14.125" style="861" bestFit="1" customWidth="1"/>
    <col min="10079" max="10079" width="11.875" style="861" bestFit="1" customWidth="1"/>
    <col min="10080" max="10080" width="16.375" style="861" bestFit="1" customWidth="1"/>
    <col min="10081" max="10081" width="18.625" style="861" bestFit="1" customWidth="1"/>
    <col min="10082" max="10082" width="10.5" style="861" bestFit="1" customWidth="1"/>
    <col min="10083" max="10083" width="14.25" style="861" bestFit="1" customWidth="1"/>
    <col min="10084" max="10085" width="13.375" style="861" bestFit="1" customWidth="1"/>
    <col min="10086" max="10086" width="16.375" style="861" bestFit="1" customWidth="1"/>
    <col min="10087" max="10087" width="16.5" style="861" bestFit="1" customWidth="1"/>
    <col min="10088" max="10089" width="20.125" style="861" bestFit="1" customWidth="1"/>
    <col min="10090" max="10091" width="23" style="861" bestFit="1" customWidth="1"/>
    <col min="10092" max="10092" width="18.625" style="861" bestFit="1" customWidth="1"/>
    <col min="10093" max="10093" width="9.25" style="861" bestFit="1" customWidth="1"/>
    <col min="10094" max="10094" width="7.25" style="861" bestFit="1" customWidth="1"/>
    <col min="10095" max="10095" width="10.375" style="861" bestFit="1" customWidth="1"/>
    <col min="10096" max="10097" width="11.875" style="861" bestFit="1" customWidth="1"/>
    <col min="10098" max="10098" width="14.375" style="861" bestFit="1" customWidth="1"/>
    <col min="10099" max="10099" width="11.875" style="861" bestFit="1" customWidth="1"/>
    <col min="10100" max="10101" width="16.375" style="861" bestFit="1" customWidth="1"/>
    <col min="10102" max="10102" width="11.875" style="861" bestFit="1" customWidth="1"/>
    <col min="10103" max="10104" width="16.375" style="861" bestFit="1" customWidth="1"/>
    <col min="10105" max="10105" width="17.875" style="861" bestFit="1" customWidth="1"/>
    <col min="10106" max="10106" width="16.375" style="861" bestFit="1" customWidth="1"/>
    <col min="10107" max="10107" width="17.875" style="861" bestFit="1" customWidth="1"/>
    <col min="10108" max="10108" width="5.75" style="861" bestFit="1" customWidth="1"/>
    <col min="10109" max="10110" width="9.75" style="861" bestFit="1" customWidth="1"/>
    <col min="10111" max="10111" width="7.75" style="861" bestFit="1" customWidth="1"/>
    <col min="10112" max="10112" width="9.75" style="861" bestFit="1" customWidth="1"/>
    <col min="10113" max="10113" width="59.375" style="861" bestFit="1" customWidth="1"/>
    <col min="10114" max="10114" width="45.5" style="861" bestFit="1" customWidth="1"/>
    <col min="10115" max="10115" width="27.625" style="861" bestFit="1" customWidth="1"/>
    <col min="10116" max="10116" width="11.875" style="861" bestFit="1" customWidth="1"/>
    <col min="10117" max="10120" width="14.125" style="861" bestFit="1" customWidth="1"/>
    <col min="10121" max="10121" width="15.625" style="861" bestFit="1" customWidth="1"/>
    <col min="10122" max="10122" width="14.125" style="861" bestFit="1" customWidth="1"/>
    <col min="10123" max="10124" width="19.625" style="861" bestFit="1" customWidth="1"/>
    <col min="10125" max="10125" width="21.875" style="861" bestFit="1" customWidth="1"/>
    <col min="10126" max="10126" width="19.375" style="861" bestFit="1" customWidth="1"/>
    <col min="10127" max="10127" width="16.375" style="861" bestFit="1" customWidth="1"/>
    <col min="10128" max="10128" width="23" style="861" bestFit="1" customWidth="1"/>
    <col min="10129" max="10130" width="14.125" style="861" bestFit="1" customWidth="1"/>
    <col min="10131" max="10131" width="23.25" style="861" bestFit="1" customWidth="1"/>
    <col min="10132" max="10133" width="14.375" style="861" bestFit="1" customWidth="1"/>
    <col min="10134" max="10134" width="23.125" style="861" bestFit="1" customWidth="1"/>
    <col min="10135" max="10135" width="18.875" style="861" bestFit="1" customWidth="1"/>
    <col min="10136" max="10136" width="14.375" style="861" bestFit="1" customWidth="1"/>
    <col min="10137" max="10137" width="16.5" style="861" bestFit="1" customWidth="1"/>
    <col min="10138" max="10138" width="25.25" style="861" bestFit="1" customWidth="1"/>
    <col min="10139" max="10140" width="18.625" style="861" bestFit="1" customWidth="1"/>
    <col min="10141" max="10141" width="23" style="861" bestFit="1" customWidth="1"/>
    <col min="10142" max="10143" width="26.75" style="861" bestFit="1" customWidth="1"/>
    <col min="10144" max="10144" width="25.25" style="861" bestFit="1" customWidth="1"/>
    <col min="10145" max="10145" width="29.625" style="861" bestFit="1" customWidth="1"/>
    <col min="10146" max="10146" width="25.25" style="861" bestFit="1" customWidth="1"/>
    <col min="10147" max="10147" width="29.625" style="861" bestFit="1" customWidth="1"/>
    <col min="10148" max="10151" width="20.875" style="861" bestFit="1" customWidth="1"/>
    <col min="10152" max="10152" width="13.875" style="861" bestFit="1" customWidth="1"/>
    <col min="10153" max="10153" width="16.5" style="861" bestFit="1" customWidth="1"/>
    <col min="10154" max="10154" width="7.75" style="861" bestFit="1" customWidth="1"/>
    <col min="10155" max="10155" width="20.75" style="861" bestFit="1" customWidth="1"/>
    <col min="10156" max="10158" width="16.375" style="861" bestFit="1" customWidth="1"/>
    <col min="10159" max="10162" width="31" style="861" bestFit="1" customWidth="1"/>
    <col min="10163" max="10164" width="18.625" style="861" bestFit="1" customWidth="1"/>
    <col min="10165" max="10165" width="16.375" style="861" bestFit="1" customWidth="1"/>
    <col min="10166" max="10167" width="18.625" style="861" bestFit="1" customWidth="1"/>
    <col min="10168" max="10168" width="16.375" style="861" bestFit="1" customWidth="1"/>
    <col min="10169" max="10170" width="18.625" style="861" bestFit="1" customWidth="1"/>
    <col min="10171" max="10171" width="20.75" style="861" bestFit="1" customWidth="1"/>
    <col min="10172" max="10173" width="23" style="861" bestFit="1" customWidth="1"/>
    <col min="10174" max="10174" width="25.25" style="861" bestFit="1" customWidth="1"/>
    <col min="10175" max="10175" width="23" style="861" bestFit="1" customWidth="1"/>
    <col min="10176" max="10176" width="20.75" style="861" bestFit="1" customWidth="1"/>
    <col min="10177" max="10178" width="23" style="861" bestFit="1" customWidth="1"/>
    <col min="10179" max="10179" width="25.25" style="861" bestFit="1" customWidth="1"/>
    <col min="10180" max="10180" width="23" style="861" bestFit="1" customWidth="1"/>
    <col min="10181" max="10181" width="18.625" style="861" bestFit="1" customWidth="1"/>
    <col min="10182" max="10184" width="20.75" style="861" bestFit="1" customWidth="1"/>
    <col min="10185" max="10185" width="19.75" style="861" bestFit="1" customWidth="1"/>
    <col min="10186" max="10187" width="22" style="861" bestFit="1" customWidth="1"/>
    <col min="10188" max="10188" width="14.125" style="861" bestFit="1" customWidth="1"/>
    <col min="10189" max="10190" width="20.75" style="861" bestFit="1" customWidth="1"/>
    <col min="10191" max="10192" width="18.625" style="861" bestFit="1" customWidth="1"/>
    <col min="10193" max="10195" width="20.75" style="861" bestFit="1" customWidth="1"/>
    <col min="10196" max="10197" width="23" style="861" bestFit="1" customWidth="1"/>
    <col min="10198" max="10198" width="20.75" style="861" bestFit="1" customWidth="1"/>
    <col min="10199" max="10200" width="23" style="861" bestFit="1" customWidth="1"/>
    <col min="10201" max="10201" width="25.25" style="861" bestFit="1" customWidth="1"/>
    <col min="10202" max="10203" width="23" style="861" bestFit="1" customWidth="1"/>
    <col min="10204" max="10206" width="25.25" style="861" bestFit="1" customWidth="1"/>
    <col min="10207" max="10208" width="27.5" style="861" bestFit="1" customWidth="1"/>
    <col min="10209" max="10209" width="25.25" style="861" bestFit="1" customWidth="1"/>
    <col min="10210" max="10211" width="27.5" style="861" bestFit="1" customWidth="1"/>
    <col min="10212" max="10212" width="29.625" style="861" bestFit="1" customWidth="1"/>
    <col min="10213" max="10213" width="27.5" style="861" bestFit="1" customWidth="1"/>
    <col min="10214" max="10214" width="24.5" style="861" bestFit="1" customWidth="1"/>
    <col min="10215" max="10215" width="29" style="861" bestFit="1" customWidth="1"/>
    <col min="10216" max="10217" width="20.75" style="861" bestFit="1" customWidth="1"/>
    <col min="10218" max="10218" width="27.5" style="861" bestFit="1" customWidth="1"/>
    <col min="10219" max="10220" width="23" style="861" bestFit="1" customWidth="1"/>
    <col min="10221" max="10221" width="29.625" style="861" bestFit="1" customWidth="1"/>
    <col min="10222" max="10222" width="9.125" style="861" bestFit="1" customWidth="1"/>
    <col min="10223" max="10225" width="18.125" style="861" bestFit="1" customWidth="1"/>
    <col min="10226" max="10226" width="20.375" style="861" bestFit="1" customWidth="1"/>
    <col min="10227" max="10227" width="25.25" style="861" bestFit="1" customWidth="1"/>
    <col min="10228" max="10228" width="27.5" style="861" bestFit="1" customWidth="1"/>
    <col min="10229" max="10230" width="9.125" style="861" bestFit="1" customWidth="1"/>
    <col min="10231" max="10231" width="11.25" style="861" bestFit="1" customWidth="1"/>
    <col min="10232" max="10232" width="15" style="861" bestFit="1" customWidth="1"/>
    <col min="10233" max="10233" width="16.375" style="861" bestFit="1" customWidth="1"/>
    <col min="10234" max="10236" width="23.25" style="861" bestFit="1" customWidth="1"/>
    <col min="10237" max="10238" width="20.75" style="861" bestFit="1" customWidth="1"/>
    <col min="10239" max="10239" width="6.625" style="861" bestFit="1" customWidth="1"/>
    <col min="10240" max="10240" width="9" style="861"/>
    <col min="10241" max="10241" width="16.375" style="861" bestFit="1" customWidth="1"/>
    <col min="10242" max="10242" width="14.125" style="861" bestFit="1" customWidth="1"/>
    <col min="10243" max="10245" width="9.75" style="861" bestFit="1" customWidth="1"/>
    <col min="10246" max="10246" width="14.125" style="861" bestFit="1" customWidth="1"/>
    <col min="10247" max="10247" width="15.25" style="861" customWidth="1"/>
    <col min="10248" max="10248" width="14.125" style="861" bestFit="1" customWidth="1"/>
    <col min="10249" max="10249" width="15.25" style="861" bestFit="1" customWidth="1"/>
    <col min="10250" max="10252" width="13.625" style="861" bestFit="1" customWidth="1"/>
    <col min="10253" max="10253" width="12" style="861" bestFit="1" customWidth="1"/>
    <col min="10254" max="10254" width="22.125" style="861" bestFit="1" customWidth="1"/>
    <col min="10255" max="10256" width="30.125" style="861" bestFit="1" customWidth="1"/>
    <col min="10257" max="10258" width="21" style="861" bestFit="1" customWidth="1"/>
    <col min="10259" max="10259" width="18.75" style="861" bestFit="1" customWidth="1"/>
    <col min="10260" max="10260" width="21" style="861" bestFit="1" customWidth="1"/>
    <col min="10261" max="10262" width="9.75" style="861" bestFit="1" customWidth="1"/>
    <col min="10263" max="10263" width="18.875" style="861" bestFit="1" customWidth="1"/>
    <col min="10264" max="10264" width="9.75" style="861" bestFit="1" customWidth="1"/>
    <col min="10265" max="10265" width="18.875" style="861" bestFit="1" customWidth="1"/>
    <col min="10266" max="10267" width="9.75" style="861" bestFit="1" customWidth="1"/>
    <col min="10268" max="10269" width="12.125" style="861" bestFit="1" customWidth="1"/>
    <col min="10270" max="10270" width="7.125" style="861" bestFit="1" customWidth="1"/>
    <col min="10271" max="10271" width="9.75" style="861" bestFit="1" customWidth="1"/>
    <col min="10272" max="10272" width="15.5" style="861" bestFit="1" customWidth="1"/>
    <col min="10273" max="10273" width="19.375" style="861" bestFit="1" customWidth="1"/>
    <col min="10274" max="10274" width="5.75" style="861" bestFit="1" customWidth="1"/>
    <col min="10275" max="10275" width="9.75" style="861" bestFit="1" customWidth="1"/>
    <col min="10276" max="10276" width="11.875" style="861" bestFit="1" customWidth="1"/>
    <col min="10277" max="10277" width="9.125" style="861" bestFit="1" customWidth="1"/>
    <col min="10278" max="10278" width="10.5" style="861" bestFit="1" customWidth="1"/>
    <col min="10279" max="10279" width="16.375" style="861" bestFit="1" customWidth="1"/>
    <col min="10280" max="10280" width="12.125" style="861" bestFit="1" customWidth="1"/>
    <col min="10281" max="10281" width="10.375" style="861" bestFit="1" customWidth="1"/>
    <col min="10282" max="10282" width="11.875" style="861" bestFit="1" customWidth="1"/>
    <col min="10283" max="10291" width="16.375" style="861" bestFit="1" customWidth="1"/>
    <col min="10292" max="10292" width="10.625" style="861" bestFit="1" customWidth="1"/>
    <col min="10293" max="10293" width="11.875" style="861" bestFit="1" customWidth="1"/>
    <col min="10294" max="10294" width="16.375" style="861" bestFit="1" customWidth="1"/>
    <col min="10295" max="10295" width="20.75" style="861" bestFit="1" customWidth="1"/>
    <col min="10296" max="10296" width="16.375" style="861" bestFit="1" customWidth="1"/>
    <col min="10297" max="10297" width="20.75" style="861" bestFit="1" customWidth="1"/>
    <col min="10298" max="10298" width="16.375" style="861" bestFit="1" customWidth="1"/>
    <col min="10299" max="10299" width="20.75" style="861" bestFit="1" customWidth="1"/>
    <col min="10300" max="10300" width="16.375" style="861" bestFit="1" customWidth="1"/>
    <col min="10301" max="10301" width="20.75" style="861" bestFit="1" customWidth="1"/>
    <col min="10302" max="10302" width="16.375" style="861" bestFit="1" customWidth="1"/>
    <col min="10303" max="10303" width="20.75" style="861" bestFit="1" customWidth="1"/>
    <col min="10304" max="10304" width="14.125" style="861" bestFit="1" customWidth="1"/>
    <col min="10305" max="10305" width="18.625" style="861" bestFit="1" customWidth="1"/>
    <col min="10306" max="10306" width="16.375" style="861" bestFit="1" customWidth="1"/>
    <col min="10307" max="10307" width="20.75" style="861" bestFit="1" customWidth="1"/>
    <col min="10308" max="10308" width="16.375" style="861" bestFit="1" customWidth="1"/>
    <col min="10309" max="10309" width="20.75" style="861" bestFit="1" customWidth="1"/>
    <col min="10310" max="10315" width="23" style="861" bestFit="1" customWidth="1"/>
    <col min="10316" max="10317" width="18.625" style="861" bestFit="1" customWidth="1"/>
    <col min="10318" max="10318" width="10.5" style="861" bestFit="1" customWidth="1"/>
    <col min="10319" max="10319" width="11.875" style="861" bestFit="1" customWidth="1"/>
    <col min="10320" max="10320" width="10.5" style="861" bestFit="1" customWidth="1"/>
    <col min="10321" max="10322" width="11.875" style="861" bestFit="1" customWidth="1"/>
    <col min="10323" max="10323" width="16.375" style="861" bestFit="1" customWidth="1"/>
    <col min="10324" max="10324" width="17.875" style="861" bestFit="1" customWidth="1"/>
    <col min="10325" max="10325" width="22.25" style="861" bestFit="1" customWidth="1"/>
    <col min="10326" max="10326" width="7.75" style="861" bestFit="1" customWidth="1"/>
    <col min="10327" max="10329" width="11.875" style="861" bestFit="1" customWidth="1"/>
    <col min="10330" max="10330" width="16.375" style="861" bestFit="1" customWidth="1"/>
    <col min="10331" max="10333" width="11.875" style="861" bestFit="1" customWidth="1"/>
    <col min="10334" max="10334" width="14.125" style="861" bestFit="1" customWidth="1"/>
    <col min="10335" max="10335" width="11.875" style="861" bestFit="1" customWidth="1"/>
    <col min="10336" max="10336" width="16.375" style="861" bestFit="1" customWidth="1"/>
    <col min="10337" max="10337" width="18.625" style="861" bestFit="1" customWidth="1"/>
    <col min="10338" max="10338" width="10.5" style="861" bestFit="1" customWidth="1"/>
    <col min="10339" max="10339" width="14.25" style="861" bestFit="1" customWidth="1"/>
    <col min="10340" max="10341" width="13.375" style="861" bestFit="1" customWidth="1"/>
    <col min="10342" max="10342" width="16.375" style="861" bestFit="1" customWidth="1"/>
    <col min="10343" max="10343" width="16.5" style="861" bestFit="1" customWidth="1"/>
    <col min="10344" max="10345" width="20.125" style="861" bestFit="1" customWidth="1"/>
    <col min="10346" max="10347" width="23" style="861" bestFit="1" customWidth="1"/>
    <col min="10348" max="10348" width="18.625" style="861" bestFit="1" customWidth="1"/>
    <col min="10349" max="10349" width="9.25" style="861" bestFit="1" customWidth="1"/>
    <col min="10350" max="10350" width="7.25" style="861" bestFit="1" customWidth="1"/>
    <col min="10351" max="10351" width="10.375" style="861" bestFit="1" customWidth="1"/>
    <col min="10352" max="10353" width="11.875" style="861" bestFit="1" customWidth="1"/>
    <col min="10354" max="10354" width="14.375" style="861" bestFit="1" customWidth="1"/>
    <col min="10355" max="10355" width="11.875" style="861" bestFit="1" customWidth="1"/>
    <col min="10356" max="10357" width="16.375" style="861" bestFit="1" customWidth="1"/>
    <col min="10358" max="10358" width="11.875" style="861" bestFit="1" customWidth="1"/>
    <col min="10359" max="10360" width="16.375" style="861" bestFit="1" customWidth="1"/>
    <col min="10361" max="10361" width="17.875" style="861" bestFit="1" customWidth="1"/>
    <col min="10362" max="10362" width="16.375" style="861" bestFit="1" customWidth="1"/>
    <col min="10363" max="10363" width="17.875" style="861" bestFit="1" customWidth="1"/>
    <col min="10364" max="10364" width="5.75" style="861" bestFit="1" customWidth="1"/>
    <col min="10365" max="10366" width="9.75" style="861" bestFit="1" customWidth="1"/>
    <col min="10367" max="10367" width="7.75" style="861" bestFit="1" customWidth="1"/>
    <col min="10368" max="10368" width="9.75" style="861" bestFit="1" customWidth="1"/>
    <col min="10369" max="10369" width="59.375" style="861" bestFit="1" customWidth="1"/>
    <col min="10370" max="10370" width="45.5" style="861" bestFit="1" customWidth="1"/>
    <col min="10371" max="10371" width="27.625" style="861" bestFit="1" customWidth="1"/>
    <col min="10372" max="10372" width="11.875" style="861" bestFit="1" customWidth="1"/>
    <col min="10373" max="10376" width="14.125" style="861" bestFit="1" customWidth="1"/>
    <col min="10377" max="10377" width="15.625" style="861" bestFit="1" customWidth="1"/>
    <col min="10378" max="10378" width="14.125" style="861" bestFit="1" customWidth="1"/>
    <col min="10379" max="10380" width="19.625" style="861" bestFit="1" customWidth="1"/>
    <col min="10381" max="10381" width="21.875" style="861" bestFit="1" customWidth="1"/>
    <col min="10382" max="10382" width="19.375" style="861" bestFit="1" customWidth="1"/>
    <col min="10383" max="10383" width="16.375" style="861" bestFit="1" customWidth="1"/>
    <col min="10384" max="10384" width="23" style="861" bestFit="1" customWidth="1"/>
    <col min="10385" max="10386" width="14.125" style="861" bestFit="1" customWidth="1"/>
    <col min="10387" max="10387" width="23.25" style="861" bestFit="1" customWidth="1"/>
    <col min="10388" max="10389" width="14.375" style="861" bestFit="1" customWidth="1"/>
    <col min="10390" max="10390" width="23.125" style="861" bestFit="1" customWidth="1"/>
    <col min="10391" max="10391" width="18.875" style="861" bestFit="1" customWidth="1"/>
    <col min="10392" max="10392" width="14.375" style="861" bestFit="1" customWidth="1"/>
    <col min="10393" max="10393" width="16.5" style="861" bestFit="1" customWidth="1"/>
    <col min="10394" max="10394" width="25.25" style="861" bestFit="1" customWidth="1"/>
    <col min="10395" max="10396" width="18.625" style="861" bestFit="1" customWidth="1"/>
    <col min="10397" max="10397" width="23" style="861" bestFit="1" customWidth="1"/>
    <col min="10398" max="10399" width="26.75" style="861" bestFit="1" customWidth="1"/>
    <col min="10400" max="10400" width="25.25" style="861" bestFit="1" customWidth="1"/>
    <col min="10401" max="10401" width="29.625" style="861" bestFit="1" customWidth="1"/>
    <col min="10402" max="10402" width="25.25" style="861" bestFit="1" customWidth="1"/>
    <col min="10403" max="10403" width="29.625" style="861" bestFit="1" customWidth="1"/>
    <col min="10404" max="10407" width="20.875" style="861" bestFit="1" customWidth="1"/>
    <col min="10408" max="10408" width="13.875" style="861" bestFit="1" customWidth="1"/>
    <col min="10409" max="10409" width="16.5" style="861" bestFit="1" customWidth="1"/>
    <col min="10410" max="10410" width="7.75" style="861" bestFit="1" customWidth="1"/>
    <col min="10411" max="10411" width="20.75" style="861" bestFit="1" customWidth="1"/>
    <col min="10412" max="10414" width="16.375" style="861" bestFit="1" customWidth="1"/>
    <col min="10415" max="10418" width="31" style="861" bestFit="1" customWidth="1"/>
    <col min="10419" max="10420" width="18.625" style="861" bestFit="1" customWidth="1"/>
    <col min="10421" max="10421" width="16.375" style="861" bestFit="1" customWidth="1"/>
    <col min="10422" max="10423" width="18.625" style="861" bestFit="1" customWidth="1"/>
    <col min="10424" max="10424" width="16.375" style="861" bestFit="1" customWidth="1"/>
    <col min="10425" max="10426" width="18.625" style="861" bestFit="1" customWidth="1"/>
    <col min="10427" max="10427" width="20.75" style="861" bestFit="1" customWidth="1"/>
    <col min="10428" max="10429" width="23" style="861" bestFit="1" customWidth="1"/>
    <col min="10430" max="10430" width="25.25" style="861" bestFit="1" customWidth="1"/>
    <col min="10431" max="10431" width="23" style="861" bestFit="1" customWidth="1"/>
    <col min="10432" max="10432" width="20.75" style="861" bestFit="1" customWidth="1"/>
    <col min="10433" max="10434" width="23" style="861" bestFit="1" customWidth="1"/>
    <col min="10435" max="10435" width="25.25" style="861" bestFit="1" customWidth="1"/>
    <col min="10436" max="10436" width="23" style="861" bestFit="1" customWidth="1"/>
    <col min="10437" max="10437" width="18.625" style="861" bestFit="1" customWidth="1"/>
    <col min="10438" max="10440" width="20.75" style="861" bestFit="1" customWidth="1"/>
    <col min="10441" max="10441" width="19.75" style="861" bestFit="1" customWidth="1"/>
    <col min="10442" max="10443" width="22" style="861" bestFit="1" customWidth="1"/>
    <col min="10444" max="10444" width="14.125" style="861" bestFit="1" customWidth="1"/>
    <col min="10445" max="10446" width="20.75" style="861" bestFit="1" customWidth="1"/>
    <col min="10447" max="10448" width="18.625" style="861" bestFit="1" customWidth="1"/>
    <col min="10449" max="10451" width="20.75" style="861" bestFit="1" customWidth="1"/>
    <col min="10452" max="10453" width="23" style="861" bestFit="1" customWidth="1"/>
    <col min="10454" max="10454" width="20.75" style="861" bestFit="1" customWidth="1"/>
    <col min="10455" max="10456" width="23" style="861" bestFit="1" customWidth="1"/>
    <col min="10457" max="10457" width="25.25" style="861" bestFit="1" customWidth="1"/>
    <col min="10458" max="10459" width="23" style="861" bestFit="1" customWidth="1"/>
    <col min="10460" max="10462" width="25.25" style="861" bestFit="1" customWidth="1"/>
    <col min="10463" max="10464" width="27.5" style="861" bestFit="1" customWidth="1"/>
    <col min="10465" max="10465" width="25.25" style="861" bestFit="1" customWidth="1"/>
    <col min="10466" max="10467" width="27.5" style="861" bestFit="1" customWidth="1"/>
    <col min="10468" max="10468" width="29.625" style="861" bestFit="1" customWidth="1"/>
    <col min="10469" max="10469" width="27.5" style="861" bestFit="1" customWidth="1"/>
    <col min="10470" max="10470" width="24.5" style="861" bestFit="1" customWidth="1"/>
    <col min="10471" max="10471" width="29" style="861" bestFit="1" customWidth="1"/>
    <col min="10472" max="10473" width="20.75" style="861" bestFit="1" customWidth="1"/>
    <col min="10474" max="10474" width="27.5" style="861" bestFit="1" customWidth="1"/>
    <col min="10475" max="10476" width="23" style="861" bestFit="1" customWidth="1"/>
    <col min="10477" max="10477" width="29.625" style="861" bestFit="1" customWidth="1"/>
    <col min="10478" max="10478" width="9.125" style="861" bestFit="1" customWidth="1"/>
    <col min="10479" max="10481" width="18.125" style="861" bestFit="1" customWidth="1"/>
    <col min="10482" max="10482" width="20.375" style="861" bestFit="1" customWidth="1"/>
    <col min="10483" max="10483" width="25.25" style="861" bestFit="1" customWidth="1"/>
    <col min="10484" max="10484" width="27.5" style="861" bestFit="1" customWidth="1"/>
    <col min="10485" max="10486" width="9.125" style="861" bestFit="1" customWidth="1"/>
    <col min="10487" max="10487" width="11.25" style="861" bestFit="1" customWidth="1"/>
    <col min="10488" max="10488" width="15" style="861" bestFit="1" customWidth="1"/>
    <col min="10489" max="10489" width="16.375" style="861" bestFit="1" customWidth="1"/>
    <col min="10490" max="10492" width="23.25" style="861" bestFit="1" customWidth="1"/>
    <col min="10493" max="10494" width="20.75" style="861" bestFit="1" customWidth="1"/>
    <col min="10495" max="10495" width="6.625" style="861" bestFit="1" customWidth="1"/>
    <col min="10496" max="10496" width="9" style="861"/>
    <col min="10497" max="10497" width="16.375" style="861" bestFit="1" customWidth="1"/>
    <col min="10498" max="10498" width="14.125" style="861" bestFit="1" customWidth="1"/>
    <col min="10499" max="10501" width="9.75" style="861" bestFit="1" customWidth="1"/>
    <col min="10502" max="10502" width="14.125" style="861" bestFit="1" customWidth="1"/>
    <col min="10503" max="10503" width="15.25" style="861" customWidth="1"/>
    <col min="10504" max="10504" width="14.125" style="861" bestFit="1" customWidth="1"/>
    <col min="10505" max="10505" width="15.25" style="861" bestFit="1" customWidth="1"/>
    <col min="10506" max="10508" width="13.625" style="861" bestFit="1" customWidth="1"/>
    <col min="10509" max="10509" width="12" style="861" bestFit="1" customWidth="1"/>
    <col min="10510" max="10510" width="22.125" style="861" bestFit="1" customWidth="1"/>
    <col min="10511" max="10512" width="30.125" style="861" bestFit="1" customWidth="1"/>
    <col min="10513" max="10514" width="21" style="861" bestFit="1" customWidth="1"/>
    <col min="10515" max="10515" width="18.75" style="861" bestFit="1" customWidth="1"/>
    <col min="10516" max="10516" width="21" style="861" bestFit="1" customWidth="1"/>
    <col min="10517" max="10518" width="9.75" style="861" bestFit="1" customWidth="1"/>
    <col min="10519" max="10519" width="18.875" style="861" bestFit="1" customWidth="1"/>
    <col min="10520" max="10520" width="9.75" style="861" bestFit="1" customWidth="1"/>
    <col min="10521" max="10521" width="18.875" style="861" bestFit="1" customWidth="1"/>
    <col min="10522" max="10523" width="9.75" style="861" bestFit="1" customWidth="1"/>
    <col min="10524" max="10525" width="12.125" style="861" bestFit="1" customWidth="1"/>
    <col min="10526" max="10526" width="7.125" style="861" bestFit="1" customWidth="1"/>
    <col min="10527" max="10527" width="9.75" style="861" bestFit="1" customWidth="1"/>
    <col min="10528" max="10528" width="15.5" style="861" bestFit="1" customWidth="1"/>
    <col min="10529" max="10529" width="19.375" style="861" bestFit="1" customWidth="1"/>
    <col min="10530" max="10530" width="5.75" style="861" bestFit="1" customWidth="1"/>
    <col min="10531" max="10531" width="9.75" style="861" bestFit="1" customWidth="1"/>
    <col min="10532" max="10532" width="11.875" style="861" bestFit="1" customWidth="1"/>
    <col min="10533" max="10533" width="9.125" style="861" bestFit="1" customWidth="1"/>
    <col min="10534" max="10534" width="10.5" style="861" bestFit="1" customWidth="1"/>
    <col min="10535" max="10535" width="16.375" style="861" bestFit="1" customWidth="1"/>
    <col min="10536" max="10536" width="12.125" style="861" bestFit="1" customWidth="1"/>
    <col min="10537" max="10537" width="10.375" style="861" bestFit="1" customWidth="1"/>
    <col min="10538" max="10538" width="11.875" style="861" bestFit="1" customWidth="1"/>
    <col min="10539" max="10547" width="16.375" style="861" bestFit="1" customWidth="1"/>
    <col min="10548" max="10548" width="10.625" style="861" bestFit="1" customWidth="1"/>
    <col min="10549" max="10549" width="11.875" style="861" bestFit="1" customWidth="1"/>
    <col min="10550" max="10550" width="16.375" style="861" bestFit="1" customWidth="1"/>
    <col min="10551" max="10551" width="20.75" style="861" bestFit="1" customWidth="1"/>
    <col min="10552" max="10552" width="16.375" style="861" bestFit="1" customWidth="1"/>
    <col min="10553" max="10553" width="20.75" style="861" bestFit="1" customWidth="1"/>
    <col min="10554" max="10554" width="16.375" style="861" bestFit="1" customWidth="1"/>
    <col min="10555" max="10555" width="20.75" style="861" bestFit="1" customWidth="1"/>
    <col min="10556" max="10556" width="16.375" style="861" bestFit="1" customWidth="1"/>
    <col min="10557" max="10557" width="20.75" style="861" bestFit="1" customWidth="1"/>
    <col min="10558" max="10558" width="16.375" style="861" bestFit="1" customWidth="1"/>
    <col min="10559" max="10559" width="20.75" style="861" bestFit="1" customWidth="1"/>
    <col min="10560" max="10560" width="14.125" style="861" bestFit="1" customWidth="1"/>
    <col min="10561" max="10561" width="18.625" style="861" bestFit="1" customWidth="1"/>
    <col min="10562" max="10562" width="16.375" style="861" bestFit="1" customWidth="1"/>
    <col min="10563" max="10563" width="20.75" style="861" bestFit="1" customWidth="1"/>
    <col min="10564" max="10564" width="16.375" style="861" bestFit="1" customWidth="1"/>
    <col min="10565" max="10565" width="20.75" style="861" bestFit="1" customWidth="1"/>
    <col min="10566" max="10571" width="23" style="861" bestFit="1" customWidth="1"/>
    <col min="10572" max="10573" width="18.625" style="861" bestFit="1" customWidth="1"/>
    <col min="10574" max="10574" width="10.5" style="861" bestFit="1" customWidth="1"/>
    <col min="10575" max="10575" width="11.875" style="861" bestFit="1" customWidth="1"/>
    <col min="10576" max="10576" width="10.5" style="861" bestFit="1" customWidth="1"/>
    <col min="10577" max="10578" width="11.875" style="861" bestFit="1" customWidth="1"/>
    <col min="10579" max="10579" width="16.375" style="861" bestFit="1" customWidth="1"/>
    <col min="10580" max="10580" width="17.875" style="861" bestFit="1" customWidth="1"/>
    <col min="10581" max="10581" width="22.25" style="861" bestFit="1" customWidth="1"/>
    <col min="10582" max="10582" width="7.75" style="861" bestFit="1" customWidth="1"/>
    <col min="10583" max="10585" width="11.875" style="861" bestFit="1" customWidth="1"/>
    <col min="10586" max="10586" width="16.375" style="861" bestFit="1" customWidth="1"/>
    <col min="10587" max="10589" width="11.875" style="861" bestFit="1" customWidth="1"/>
    <col min="10590" max="10590" width="14.125" style="861" bestFit="1" customWidth="1"/>
    <col min="10591" max="10591" width="11.875" style="861" bestFit="1" customWidth="1"/>
    <col min="10592" max="10592" width="16.375" style="861" bestFit="1" customWidth="1"/>
    <col min="10593" max="10593" width="18.625" style="861" bestFit="1" customWidth="1"/>
    <col min="10594" max="10594" width="10.5" style="861" bestFit="1" customWidth="1"/>
    <col min="10595" max="10595" width="14.25" style="861" bestFit="1" customWidth="1"/>
    <col min="10596" max="10597" width="13.375" style="861" bestFit="1" customWidth="1"/>
    <col min="10598" max="10598" width="16.375" style="861" bestFit="1" customWidth="1"/>
    <col min="10599" max="10599" width="16.5" style="861" bestFit="1" customWidth="1"/>
    <col min="10600" max="10601" width="20.125" style="861" bestFit="1" customWidth="1"/>
    <col min="10602" max="10603" width="23" style="861" bestFit="1" customWidth="1"/>
    <col min="10604" max="10604" width="18.625" style="861" bestFit="1" customWidth="1"/>
    <col min="10605" max="10605" width="9.25" style="861" bestFit="1" customWidth="1"/>
    <col min="10606" max="10606" width="7.25" style="861" bestFit="1" customWidth="1"/>
    <col min="10607" max="10607" width="10.375" style="861" bestFit="1" customWidth="1"/>
    <col min="10608" max="10609" width="11.875" style="861" bestFit="1" customWidth="1"/>
    <col min="10610" max="10610" width="14.375" style="861" bestFit="1" customWidth="1"/>
    <col min="10611" max="10611" width="11.875" style="861" bestFit="1" customWidth="1"/>
    <col min="10612" max="10613" width="16.375" style="861" bestFit="1" customWidth="1"/>
    <col min="10614" max="10614" width="11.875" style="861" bestFit="1" customWidth="1"/>
    <col min="10615" max="10616" width="16.375" style="861" bestFit="1" customWidth="1"/>
    <col min="10617" max="10617" width="17.875" style="861" bestFit="1" customWidth="1"/>
    <col min="10618" max="10618" width="16.375" style="861" bestFit="1" customWidth="1"/>
    <col min="10619" max="10619" width="17.875" style="861" bestFit="1" customWidth="1"/>
    <col min="10620" max="10620" width="5.75" style="861" bestFit="1" customWidth="1"/>
    <col min="10621" max="10622" width="9.75" style="861" bestFit="1" customWidth="1"/>
    <col min="10623" max="10623" width="7.75" style="861" bestFit="1" customWidth="1"/>
    <col min="10624" max="10624" width="9.75" style="861" bestFit="1" customWidth="1"/>
    <col min="10625" max="10625" width="59.375" style="861" bestFit="1" customWidth="1"/>
    <col min="10626" max="10626" width="45.5" style="861" bestFit="1" customWidth="1"/>
    <col min="10627" max="10627" width="27.625" style="861" bestFit="1" customWidth="1"/>
    <col min="10628" max="10628" width="11.875" style="861" bestFit="1" customWidth="1"/>
    <col min="10629" max="10632" width="14.125" style="861" bestFit="1" customWidth="1"/>
    <col min="10633" max="10633" width="15.625" style="861" bestFit="1" customWidth="1"/>
    <col min="10634" max="10634" width="14.125" style="861" bestFit="1" customWidth="1"/>
    <col min="10635" max="10636" width="19.625" style="861" bestFit="1" customWidth="1"/>
    <col min="10637" max="10637" width="21.875" style="861" bestFit="1" customWidth="1"/>
    <col min="10638" max="10638" width="19.375" style="861" bestFit="1" customWidth="1"/>
    <col min="10639" max="10639" width="16.375" style="861" bestFit="1" customWidth="1"/>
    <col min="10640" max="10640" width="23" style="861" bestFit="1" customWidth="1"/>
    <col min="10641" max="10642" width="14.125" style="861" bestFit="1" customWidth="1"/>
    <col min="10643" max="10643" width="23.25" style="861" bestFit="1" customWidth="1"/>
    <col min="10644" max="10645" width="14.375" style="861" bestFit="1" customWidth="1"/>
    <col min="10646" max="10646" width="23.125" style="861" bestFit="1" customWidth="1"/>
    <col min="10647" max="10647" width="18.875" style="861" bestFit="1" customWidth="1"/>
    <col min="10648" max="10648" width="14.375" style="861" bestFit="1" customWidth="1"/>
    <col min="10649" max="10649" width="16.5" style="861" bestFit="1" customWidth="1"/>
    <col min="10650" max="10650" width="25.25" style="861" bestFit="1" customWidth="1"/>
    <col min="10651" max="10652" width="18.625" style="861" bestFit="1" customWidth="1"/>
    <col min="10653" max="10653" width="23" style="861" bestFit="1" customWidth="1"/>
    <col min="10654" max="10655" width="26.75" style="861" bestFit="1" customWidth="1"/>
    <col min="10656" max="10656" width="25.25" style="861" bestFit="1" customWidth="1"/>
    <col min="10657" max="10657" width="29.625" style="861" bestFit="1" customWidth="1"/>
    <col min="10658" max="10658" width="25.25" style="861" bestFit="1" customWidth="1"/>
    <col min="10659" max="10659" width="29.625" style="861" bestFit="1" customWidth="1"/>
    <col min="10660" max="10663" width="20.875" style="861" bestFit="1" customWidth="1"/>
    <col min="10664" max="10664" width="13.875" style="861" bestFit="1" customWidth="1"/>
    <col min="10665" max="10665" width="16.5" style="861" bestFit="1" customWidth="1"/>
    <col min="10666" max="10666" width="7.75" style="861" bestFit="1" customWidth="1"/>
    <col min="10667" max="10667" width="20.75" style="861" bestFit="1" customWidth="1"/>
    <col min="10668" max="10670" width="16.375" style="861" bestFit="1" customWidth="1"/>
    <col min="10671" max="10674" width="31" style="861" bestFit="1" customWidth="1"/>
    <col min="10675" max="10676" width="18.625" style="861" bestFit="1" customWidth="1"/>
    <col min="10677" max="10677" width="16.375" style="861" bestFit="1" customWidth="1"/>
    <col min="10678" max="10679" width="18.625" style="861" bestFit="1" customWidth="1"/>
    <col min="10680" max="10680" width="16.375" style="861" bestFit="1" customWidth="1"/>
    <col min="10681" max="10682" width="18.625" style="861" bestFit="1" customWidth="1"/>
    <col min="10683" max="10683" width="20.75" style="861" bestFit="1" customWidth="1"/>
    <col min="10684" max="10685" width="23" style="861" bestFit="1" customWidth="1"/>
    <col min="10686" max="10686" width="25.25" style="861" bestFit="1" customWidth="1"/>
    <col min="10687" max="10687" width="23" style="861" bestFit="1" customWidth="1"/>
    <col min="10688" max="10688" width="20.75" style="861" bestFit="1" customWidth="1"/>
    <col min="10689" max="10690" width="23" style="861" bestFit="1" customWidth="1"/>
    <col min="10691" max="10691" width="25.25" style="861" bestFit="1" customWidth="1"/>
    <col min="10692" max="10692" width="23" style="861" bestFit="1" customWidth="1"/>
    <col min="10693" max="10693" width="18.625" style="861" bestFit="1" customWidth="1"/>
    <col min="10694" max="10696" width="20.75" style="861" bestFit="1" customWidth="1"/>
    <col min="10697" max="10697" width="19.75" style="861" bestFit="1" customWidth="1"/>
    <col min="10698" max="10699" width="22" style="861" bestFit="1" customWidth="1"/>
    <col min="10700" max="10700" width="14.125" style="861" bestFit="1" customWidth="1"/>
    <col min="10701" max="10702" width="20.75" style="861" bestFit="1" customWidth="1"/>
    <col min="10703" max="10704" width="18.625" style="861" bestFit="1" customWidth="1"/>
    <col min="10705" max="10707" width="20.75" style="861" bestFit="1" customWidth="1"/>
    <col min="10708" max="10709" width="23" style="861" bestFit="1" customWidth="1"/>
    <col min="10710" max="10710" width="20.75" style="861" bestFit="1" customWidth="1"/>
    <col min="10711" max="10712" width="23" style="861" bestFit="1" customWidth="1"/>
    <col min="10713" max="10713" width="25.25" style="861" bestFit="1" customWidth="1"/>
    <col min="10714" max="10715" width="23" style="861" bestFit="1" customWidth="1"/>
    <col min="10716" max="10718" width="25.25" style="861" bestFit="1" customWidth="1"/>
    <col min="10719" max="10720" width="27.5" style="861" bestFit="1" customWidth="1"/>
    <col min="10721" max="10721" width="25.25" style="861" bestFit="1" customWidth="1"/>
    <col min="10722" max="10723" width="27.5" style="861" bestFit="1" customWidth="1"/>
    <col min="10724" max="10724" width="29.625" style="861" bestFit="1" customWidth="1"/>
    <col min="10725" max="10725" width="27.5" style="861" bestFit="1" customWidth="1"/>
    <col min="10726" max="10726" width="24.5" style="861" bestFit="1" customWidth="1"/>
    <col min="10727" max="10727" width="29" style="861" bestFit="1" customWidth="1"/>
    <col min="10728" max="10729" width="20.75" style="861" bestFit="1" customWidth="1"/>
    <col min="10730" max="10730" width="27.5" style="861" bestFit="1" customWidth="1"/>
    <col min="10731" max="10732" width="23" style="861" bestFit="1" customWidth="1"/>
    <col min="10733" max="10733" width="29.625" style="861" bestFit="1" customWidth="1"/>
    <col min="10734" max="10734" width="9.125" style="861" bestFit="1" customWidth="1"/>
    <col min="10735" max="10737" width="18.125" style="861" bestFit="1" customWidth="1"/>
    <col min="10738" max="10738" width="20.375" style="861" bestFit="1" customWidth="1"/>
    <col min="10739" max="10739" width="25.25" style="861" bestFit="1" customWidth="1"/>
    <col min="10740" max="10740" width="27.5" style="861" bestFit="1" customWidth="1"/>
    <col min="10741" max="10742" width="9.125" style="861" bestFit="1" customWidth="1"/>
    <col min="10743" max="10743" width="11.25" style="861" bestFit="1" customWidth="1"/>
    <col min="10744" max="10744" width="15" style="861" bestFit="1" customWidth="1"/>
    <col min="10745" max="10745" width="16.375" style="861" bestFit="1" customWidth="1"/>
    <col min="10746" max="10748" width="23.25" style="861" bestFit="1" customWidth="1"/>
    <col min="10749" max="10750" width="20.75" style="861" bestFit="1" customWidth="1"/>
    <col min="10751" max="10751" width="6.625" style="861" bestFit="1" customWidth="1"/>
    <col min="10752" max="10752" width="9" style="861"/>
    <col min="10753" max="10753" width="16.375" style="861" bestFit="1" customWidth="1"/>
    <col min="10754" max="10754" width="14.125" style="861" bestFit="1" customWidth="1"/>
    <col min="10755" max="10757" width="9.75" style="861" bestFit="1" customWidth="1"/>
    <col min="10758" max="10758" width="14.125" style="861" bestFit="1" customWidth="1"/>
    <col min="10759" max="10759" width="15.25" style="861" customWidth="1"/>
    <col min="10760" max="10760" width="14.125" style="861" bestFit="1" customWidth="1"/>
    <col min="10761" max="10761" width="15.25" style="861" bestFit="1" customWidth="1"/>
    <col min="10762" max="10764" width="13.625" style="861" bestFit="1" customWidth="1"/>
    <col min="10765" max="10765" width="12" style="861" bestFit="1" customWidth="1"/>
    <col min="10766" max="10766" width="22.125" style="861" bestFit="1" customWidth="1"/>
    <col min="10767" max="10768" width="30.125" style="861" bestFit="1" customWidth="1"/>
    <col min="10769" max="10770" width="21" style="861" bestFit="1" customWidth="1"/>
    <col min="10771" max="10771" width="18.75" style="861" bestFit="1" customWidth="1"/>
    <col min="10772" max="10772" width="21" style="861" bestFit="1" customWidth="1"/>
    <col min="10773" max="10774" width="9.75" style="861" bestFit="1" customWidth="1"/>
    <col min="10775" max="10775" width="18.875" style="861" bestFit="1" customWidth="1"/>
    <col min="10776" max="10776" width="9.75" style="861" bestFit="1" customWidth="1"/>
    <col min="10777" max="10777" width="18.875" style="861" bestFit="1" customWidth="1"/>
    <col min="10778" max="10779" width="9.75" style="861" bestFit="1" customWidth="1"/>
    <col min="10780" max="10781" width="12.125" style="861" bestFit="1" customWidth="1"/>
    <col min="10782" max="10782" width="7.125" style="861" bestFit="1" customWidth="1"/>
    <col min="10783" max="10783" width="9.75" style="861" bestFit="1" customWidth="1"/>
    <col min="10784" max="10784" width="15.5" style="861" bestFit="1" customWidth="1"/>
    <col min="10785" max="10785" width="19.375" style="861" bestFit="1" customWidth="1"/>
    <col min="10786" max="10786" width="5.75" style="861" bestFit="1" customWidth="1"/>
    <col min="10787" max="10787" width="9.75" style="861" bestFit="1" customWidth="1"/>
    <col min="10788" max="10788" width="11.875" style="861" bestFit="1" customWidth="1"/>
    <col min="10789" max="10789" width="9.125" style="861" bestFit="1" customWidth="1"/>
    <col min="10790" max="10790" width="10.5" style="861" bestFit="1" customWidth="1"/>
    <col min="10791" max="10791" width="16.375" style="861" bestFit="1" customWidth="1"/>
    <col min="10792" max="10792" width="12.125" style="861" bestFit="1" customWidth="1"/>
    <col min="10793" max="10793" width="10.375" style="861" bestFit="1" customWidth="1"/>
    <col min="10794" max="10794" width="11.875" style="861" bestFit="1" customWidth="1"/>
    <col min="10795" max="10803" width="16.375" style="861" bestFit="1" customWidth="1"/>
    <col min="10804" max="10804" width="10.625" style="861" bestFit="1" customWidth="1"/>
    <col min="10805" max="10805" width="11.875" style="861" bestFit="1" customWidth="1"/>
    <col min="10806" max="10806" width="16.375" style="861" bestFit="1" customWidth="1"/>
    <col min="10807" max="10807" width="20.75" style="861" bestFit="1" customWidth="1"/>
    <col min="10808" max="10808" width="16.375" style="861" bestFit="1" customWidth="1"/>
    <col min="10809" max="10809" width="20.75" style="861" bestFit="1" customWidth="1"/>
    <col min="10810" max="10810" width="16.375" style="861" bestFit="1" customWidth="1"/>
    <col min="10811" max="10811" width="20.75" style="861" bestFit="1" customWidth="1"/>
    <col min="10812" max="10812" width="16.375" style="861" bestFit="1" customWidth="1"/>
    <col min="10813" max="10813" width="20.75" style="861" bestFit="1" customWidth="1"/>
    <col min="10814" max="10814" width="16.375" style="861" bestFit="1" customWidth="1"/>
    <col min="10815" max="10815" width="20.75" style="861" bestFit="1" customWidth="1"/>
    <col min="10816" max="10816" width="14.125" style="861" bestFit="1" customWidth="1"/>
    <col min="10817" max="10817" width="18.625" style="861" bestFit="1" customWidth="1"/>
    <col min="10818" max="10818" width="16.375" style="861" bestFit="1" customWidth="1"/>
    <col min="10819" max="10819" width="20.75" style="861" bestFit="1" customWidth="1"/>
    <col min="10820" max="10820" width="16.375" style="861" bestFit="1" customWidth="1"/>
    <col min="10821" max="10821" width="20.75" style="861" bestFit="1" customWidth="1"/>
    <col min="10822" max="10827" width="23" style="861" bestFit="1" customWidth="1"/>
    <col min="10828" max="10829" width="18.625" style="861" bestFit="1" customWidth="1"/>
    <col min="10830" max="10830" width="10.5" style="861" bestFit="1" customWidth="1"/>
    <col min="10831" max="10831" width="11.875" style="861" bestFit="1" customWidth="1"/>
    <col min="10832" max="10832" width="10.5" style="861" bestFit="1" customWidth="1"/>
    <col min="10833" max="10834" width="11.875" style="861" bestFit="1" customWidth="1"/>
    <col min="10835" max="10835" width="16.375" style="861" bestFit="1" customWidth="1"/>
    <col min="10836" max="10836" width="17.875" style="861" bestFit="1" customWidth="1"/>
    <col min="10837" max="10837" width="22.25" style="861" bestFit="1" customWidth="1"/>
    <col min="10838" max="10838" width="7.75" style="861" bestFit="1" customWidth="1"/>
    <col min="10839" max="10841" width="11.875" style="861" bestFit="1" customWidth="1"/>
    <col min="10842" max="10842" width="16.375" style="861" bestFit="1" customWidth="1"/>
    <col min="10843" max="10845" width="11.875" style="861" bestFit="1" customWidth="1"/>
    <col min="10846" max="10846" width="14.125" style="861" bestFit="1" customWidth="1"/>
    <col min="10847" max="10847" width="11.875" style="861" bestFit="1" customWidth="1"/>
    <col min="10848" max="10848" width="16.375" style="861" bestFit="1" customWidth="1"/>
    <col min="10849" max="10849" width="18.625" style="861" bestFit="1" customWidth="1"/>
    <col min="10850" max="10850" width="10.5" style="861" bestFit="1" customWidth="1"/>
    <col min="10851" max="10851" width="14.25" style="861" bestFit="1" customWidth="1"/>
    <col min="10852" max="10853" width="13.375" style="861" bestFit="1" customWidth="1"/>
    <col min="10854" max="10854" width="16.375" style="861" bestFit="1" customWidth="1"/>
    <col min="10855" max="10855" width="16.5" style="861" bestFit="1" customWidth="1"/>
    <col min="10856" max="10857" width="20.125" style="861" bestFit="1" customWidth="1"/>
    <col min="10858" max="10859" width="23" style="861" bestFit="1" customWidth="1"/>
    <col min="10860" max="10860" width="18.625" style="861" bestFit="1" customWidth="1"/>
    <col min="10861" max="10861" width="9.25" style="861" bestFit="1" customWidth="1"/>
    <col min="10862" max="10862" width="7.25" style="861" bestFit="1" customWidth="1"/>
    <col min="10863" max="10863" width="10.375" style="861" bestFit="1" customWidth="1"/>
    <col min="10864" max="10865" width="11.875" style="861" bestFit="1" customWidth="1"/>
    <col min="10866" max="10866" width="14.375" style="861" bestFit="1" customWidth="1"/>
    <col min="10867" max="10867" width="11.875" style="861" bestFit="1" customWidth="1"/>
    <col min="10868" max="10869" width="16.375" style="861" bestFit="1" customWidth="1"/>
    <col min="10870" max="10870" width="11.875" style="861" bestFit="1" customWidth="1"/>
    <col min="10871" max="10872" width="16.375" style="861" bestFit="1" customWidth="1"/>
    <col min="10873" max="10873" width="17.875" style="861" bestFit="1" customWidth="1"/>
    <col min="10874" max="10874" width="16.375" style="861" bestFit="1" customWidth="1"/>
    <col min="10875" max="10875" width="17.875" style="861" bestFit="1" customWidth="1"/>
    <col min="10876" max="10876" width="5.75" style="861" bestFit="1" customWidth="1"/>
    <col min="10877" max="10878" width="9.75" style="861" bestFit="1" customWidth="1"/>
    <col min="10879" max="10879" width="7.75" style="861" bestFit="1" customWidth="1"/>
    <col min="10880" max="10880" width="9.75" style="861" bestFit="1" customWidth="1"/>
    <col min="10881" max="10881" width="59.375" style="861" bestFit="1" customWidth="1"/>
    <col min="10882" max="10882" width="45.5" style="861" bestFit="1" customWidth="1"/>
    <col min="10883" max="10883" width="27.625" style="861" bestFit="1" customWidth="1"/>
    <col min="10884" max="10884" width="11.875" style="861" bestFit="1" customWidth="1"/>
    <col min="10885" max="10888" width="14.125" style="861" bestFit="1" customWidth="1"/>
    <col min="10889" max="10889" width="15.625" style="861" bestFit="1" customWidth="1"/>
    <col min="10890" max="10890" width="14.125" style="861" bestFit="1" customWidth="1"/>
    <col min="10891" max="10892" width="19.625" style="861" bestFit="1" customWidth="1"/>
    <col min="10893" max="10893" width="21.875" style="861" bestFit="1" customWidth="1"/>
    <col min="10894" max="10894" width="19.375" style="861" bestFit="1" customWidth="1"/>
    <col min="10895" max="10895" width="16.375" style="861" bestFit="1" customWidth="1"/>
    <col min="10896" max="10896" width="23" style="861" bestFit="1" customWidth="1"/>
    <col min="10897" max="10898" width="14.125" style="861" bestFit="1" customWidth="1"/>
    <col min="10899" max="10899" width="23.25" style="861" bestFit="1" customWidth="1"/>
    <col min="10900" max="10901" width="14.375" style="861" bestFit="1" customWidth="1"/>
    <col min="10902" max="10902" width="23.125" style="861" bestFit="1" customWidth="1"/>
    <col min="10903" max="10903" width="18.875" style="861" bestFit="1" customWidth="1"/>
    <col min="10904" max="10904" width="14.375" style="861" bestFit="1" customWidth="1"/>
    <col min="10905" max="10905" width="16.5" style="861" bestFit="1" customWidth="1"/>
    <col min="10906" max="10906" width="25.25" style="861" bestFit="1" customWidth="1"/>
    <col min="10907" max="10908" width="18.625" style="861" bestFit="1" customWidth="1"/>
    <col min="10909" max="10909" width="23" style="861" bestFit="1" customWidth="1"/>
    <col min="10910" max="10911" width="26.75" style="861" bestFit="1" customWidth="1"/>
    <col min="10912" max="10912" width="25.25" style="861" bestFit="1" customWidth="1"/>
    <col min="10913" max="10913" width="29.625" style="861" bestFit="1" customWidth="1"/>
    <col min="10914" max="10914" width="25.25" style="861" bestFit="1" customWidth="1"/>
    <col min="10915" max="10915" width="29.625" style="861" bestFit="1" customWidth="1"/>
    <col min="10916" max="10919" width="20.875" style="861" bestFit="1" customWidth="1"/>
    <col min="10920" max="10920" width="13.875" style="861" bestFit="1" customWidth="1"/>
    <col min="10921" max="10921" width="16.5" style="861" bestFit="1" customWidth="1"/>
    <col min="10922" max="10922" width="7.75" style="861" bestFit="1" customWidth="1"/>
    <col min="10923" max="10923" width="20.75" style="861" bestFit="1" customWidth="1"/>
    <col min="10924" max="10926" width="16.375" style="861" bestFit="1" customWidth="1"/>
    <col min="10927" max="10930" width="31" style="861" bestFit="1" customWidth="1"/>
    <col min="10931" max="10932" width="18.625" style="861" bestFit="1" customWidth="1"/>
    <col min="10933" max="10933" width="16.375" style="861" bestFit="1" customWidth="1"/>
    <col min="10934" max="10935" width="18.625" style="861" bestFit="1" customWidth="1"/>
    <col min="10936" max="10936" width="16.375" style="861" bestFit="1" customWidth="1"/>
    <col min="10937" max="10938" width="18.625" style="861" bestFit="1" customWidth="1"/>
    <col min="10939" max="10939" width="20.75" style="861" bestFit="1" customWidth="1"/>
    <col min="10940" max="10941" width="23" style="861" bestFit="1" customWidth="1"/>
    <col min="10942" max="10942" width="25.25" style="861" bestFit="1" customWidth="1"/>
    <col min="10943" max="10943" width="23" style="861" bestFit="1" customWidth="1"/>
    <col min="10944" max="10944" width="20.75" style="861" bestFit="1" customWidth="1"/>
    <col min="10945" max="10946" width="23" style="861" bestFit="1" customWidth="1"/>
    <col min="10947" max="10947" width="25.25" style="861" bestFit="1" customWidth="1"/>
    <col min="10948" max="10948" width="23" style="861" bestFit="1" customWidth="1"/>
    <col min="10949" max="10949" width="18.625" style="861" bestFit="1" customWidth="1"/>
    <col min="10950" max="10952" width="20.75" style="861" bestFit="1" customWidth="1"/>
    <col min="10953" max="10953" width="19.75" style="861" bestFit="1" customWidth="1"/>
    <col min="10954" max="10955" width="22" style="861" bestFit="1" customWidth="1"/>
    <col min="10956" max="10956" width="14.125" style="861" bestFit="1" customWidth="1"/>
    <col min="10957" max="10958" width="20.75" style="861" bestFit="1" customWidth="1"/>
    <col min="10959" max="10960" width="18.625" style="861" bestFit="1" customWidth="1"/>
    <col min="10961" max="10963" width="20.75" style="861" bestFit="1" customWidth="1"/>
    <col min="10964" max="10965" width="23" style="861" bestFit="1" customWidth="1"/>
    <col min="10966" max="10966" width="20.75" style="861" bestFit="1" customWidth="1"/>
    <col min="10967" max="10968" width="23" style="861" bestFit="1" customWidth="1"/>
    <col min="10969" max="10969" width="25.25" style="861" bestFit="1" customWidth="1"/>
    <col min="10970" max="10971" width="23" style="861" bestFit="1" customWidth="1"/>
    <col min="10972" max="10974" width="25.25" style="861" bestFit="1" customWidth="1"/>
    <col min="10975" max="10976" width="27.5" style="861" bestFit="1" customWidth="1"/>
    <col min="10977" max="10977" width="25.25" style="861" bestFit="1" customWidth="1"/>
    <col min="10978" max="10979" width="27.5" style="861" bestFit="1" customWidth="1"/>
    <col min="10980" max="10980" width="29.625" style="861" bestFit="1" customWidth="1"/>
    <col min="10981" max="10981" width="27.5" style="861" bestFit="1" customWidth="1"/>
    <col min="10982" max="10982" width="24.5" style="861" bestFit="1" customWidth="1"/>
    <col min="10983" max="10983" width="29" style="861" bestFit="1" customWidth="1"/>
    <col min="10984" max="10985" width="20.75" style="861" bestFit="1" customWidth="1"/>
    <col min="10986" max="10986" width="27.5" style="861" bestFit="1" customWidth="1"/>
    <col min="10987" max="10988" width="23" style="861" bestFit="1" customWidth="1"/>
    <col min="10989" max="10989" width="29.625" style="861" bestFit="1" customWidth="1"/>
    <col min="10990" max="10990" width="9.125" style="861" bestFit="1" customWidth="1"/>
    <col min="10991" max="10993" width="18.125" style="861" bestFit="1" customWidth="1"/>
    <col min="10994" max="10994" width="20.375" style="861" bestFit="1" customWidth="1"/>
    <col min="10995" max="10995" width="25.25" style="861" bestFit="1" customWidth="1"/>
    <col min="10996" max="10996" width="27.5" style="861" bestFit="1" customWidth="1"/>
    <col min="10997" max="10998" width="9.125" style="861" bestFit="1" customWidth="1"/>
    <col min="10999" max="10999" width="11.25" style="861" bestFit="1" customWidth="1"/>
    <col min="11000" max="11000" width="15" style="861" bestFit="1" customWidth="1"/>
    <col min="11001" max="11001" width="16.375" style="861" bestFit="1" customWidth="1"/>
    <col min="11002" max="11004" width="23.25" style="861" bestFit="1" customWidth="1"/>
    <col min="11005" max="11006" width="20.75" style="861" bestFit="1" customWidth="1"/>
    <col min="11007" max="11007" width="6.625" style="861" bestFit="1" customWidth="1"/>
    <col min="11008" max="11008" width="9" style="861"/>
    <col min="11009" max="11009" width="16.375" style="861" bestFit="1" customWidth="1"/>
    <col min="11010" max="11010" width="14.125" style="861" bestFit="1" customWidth="1"/>
    <col min="11011" max="11013" width="9.75" style="861" bestFit="1" customWidth="1"/>
    <col min="11014" max="11014" width="14.125" style="861" bestFit="1" customWidth="1"/>
    <col min="11015" max="11015" width="15.25" style="861" customWidth="1"/>
    <col min="11016" max="11016" width="14.125" style="861" bestFit="1" customWidth="1"/>
    <col min="11017" max="11017" width="15.25" style="861" bestFit="1" customWidth="1"/>
    <col min="11018" max="11020" width="13.625" style="861" bestFit="1" customWidth="1"/>
    <col min="11021" max="11021" width="12" style="861" bestFit="1" customWidth="1"/>
    <col min="11022" max="11022" width="22.125" style="861" bestFit="1" customWidth="1"/>
    <col min="11023" max="11024" width="30.125" style="861" bestFit="1" customWidth="1"/>
    <col min="11025" max="11026" width="21" style="861" bestFit="1" customWidth="1"/>
    <col min="11027" max="11027" width="18.75" style="861" bestFit="1" customWidth="1"/>
    <col min="11028" max="11028" width="21" style="861" bestFit="1" customWidth="1"/>
    <col min="11029" max="11030" width="9.75" style="861" bestFit="1" customWidth="1"/>
    <col min="11031" max="11031" width="18.875" style="861" bestFit="1" customWidth="1"/>
    <col min="11032" max="11032" width="9.75" style="861" bestFit="1" customWidth="1"/>
    <col min="11033" max="11033" width="18.875" style="861" bestFit="1" customWidth="1"/>
    <col min="11034" max="11035" width="9.75" style="861" bestFit="1" customWidth="1"/>
    <col min="11036" max="11037" width="12.125" style="861" bestFit="1" customWidth="1"/>
    <col min="11038" max="11038" width="7.125" style="861" bestFit="1" customWidth="1"/>
    <col min="11039" max="11039" width="9.75" style="861" bestFit="1" customWidth="1"/>
    <col min="11040" max="11040" width="15.5" style="861" bestFit="1" customWidth="1"/>
    <col min="11041" max="11041" width="19.375" style="861" bestFit="1" customWidth="1"/>
    <col min="11042" max="11042" width="5.75" style="861" bestFit="1" customWidth="1"/>
    <col min="11043" max="11043" width="9.75" style="861" bestFit="1" customWidth="1"/>
    <col min="11044" max="11044" width="11.875" style="861" bestFit="1" customWidth="1"/>
    <col min="11045" max="11045" width="9.125" style="861" bestFit="1" customWidth="1"/>
    <col min="11046" max="11046" width="10.5" style="861" bestFit="1" customWidth="1"/>
    <col min="11047" max="11047" width="16.375" style="861" bestFit="1" customWidth="1"/>
    <col min="11048" max="11048" width="12.125" style="861" bestFit="1" customWidth="1"/>
    <col min="11049" max="11049" width="10.375" style="861" bestFit="1" customWidth="1"/>
    <col min="11050" max="11050" width="11.875" style="861" bestFit="1" customWidth="1"/>
    <col min="11051" max="11059" width="16.375" style="861" bestFit="1" customWidth="1"/>
    <col min="11060" max="11060" width="10.625" style="861" bestFit="1" customWidth="1"/>
    <col min="11061" max="11061" width="11.875" style="861" bestFit="1" customWidth="1"/>
    <col min="11062" max="11062" width="16.375" style="861" bestFit="1" customWidth="1"/>
    <col min="11063" max="11063" width="20.75" style="861" bestFit="1" customWidth="1"/>
    <col min="11064" max="11064" width="16.375" style="861" bestFit="1" customWidth="1"/>
    <col min="11065" max="11065" width="20.75" style="861" bestFit="1" customWidth="1"/>
    <col min="11066" max="11066" width="16.375" style="861" bestFit="1" customWidth="1"/>
    <col min="11067" max="11067" width="20.75" style="861" bestFit="1" customWidth="1"/>
    <col min="11068" max="11068" width="16.375" style="861" bestFit="1" customWidth="1"/>
    <col min="11069" max="11069" width="20.75" style="861" bestFit="1" customWidth="1"/>
    <col min="11070" max="11070" width="16.375" style="861" bestFit="1" customWidth="1"/>
    <col min="11071" max="11071" width="20.75" style="861" bestFit="1" customWidth="1"/>
    <col min="11072" max="11072" width="14.125" style="861" bestFit="1" customWidth="1"/>
    <col min="11073" max="11073" width="18.625" style="861" bestFit="1" customWidth="1"/>
    <col min="11074" max="11074" width="16.375" style="861" bestFit="1" customWidth="1"/>
    <col min="11075" max="11075" width="20.75" style="861" bestFit="1" customWidth="1"/>
    <col min="11076" max="11076" width="16.375" style="861" bestFit="1" customWidth="1"/>
    <col min="11077" max="11077" width="20.75" style="861" bestFit="1" customWidth="1"/>
    <col min="11078" max="11083" width="23" style="861" bestFit="1" customWidth="1"/>
    <col min="11084" max="11085" width="18.625" style="861" bestFit="1" customWidth="1"/>
    <col min="11086" max="11086" width="10.5" style="861" bestFit="1" customWidth="1"/>
    <col min="11087" max="11087" width="11.875" style="861" bestFit="1" customWidth="1"/>
    <col min="11088" max="11088" width="10.5" style="861" bestFit="1" customWidth="1"/>
    <col min="11089" max="11090" width="11.875" style="861" bestFit="1" customWidth="1"/>
    <col min="11091" max="11091" width="16.375" style="861" bestFit="1" customWidth="1"/>
    <col min="11092" max="11092" width="17.875" style="861" bestFit="1" customWidth="1"/>
    <col min="11093" max="11093" width="22.25" style="861" bestFit="1" customWidth="1"/>
    <col min="11094" max="11094" width="7.75" style="861" bestFit="1" customWidth="1"/>
    <col min="11095" max="11097" width="11.875" style="861" bestFit="1" customWidth="1"/>
    <col min="11098" max="11098" width="16.375" style="861" bestFit="1" customWidth="1"/>
    <col min="11099" max="11101" width="11.875" style="861" bestFit="1" customWidth="1"/>
    <col min="11102" max="11102" width="14.125" style="861" bestFit="1" customWidth="1"/>
    <col min="11103" max="11103" width="11.875" style="861" bestFit="1" customWidth="1"/>
    <col min="11104" max="11104" width="16.375" style="861" bestFit="1" customWidth="1"/>
    <col min="11105" max="11105" width="18.625" style="861" bestFit="1" customWidth="1"/>
    <col min="11106" max="11106" width="10.5" style="861" bestFit="1" customWidth="1"/>
    <col min="11107" max="11107" width="14.25" style="861" bestFit="1" customWidth="1"/>
    <col min="11108" max="11109" width="13.375" style="861" bestFit="1" customWidth="1"/>
    <col min="11110" max="11110" width="16.375" style="861" bestFit="1" customWidth="1"/>
    <col min="11111" max="11111" width="16.5" style="861" bestFit="1" customWidth="1"/>
    <col min="11112" max="11113" width="20.125" style="861" bestFit="1" customWidth="1"/>
    <col min="11114" max="11115" width="23" style="861" bestFit="1" customWidth="1"/>
    <col min="11116" max="11116" width="18.625" style="861" bestFit="1" customWidth="1"/>
    <col min="11117" max="11117" width="9.25" style="861" bestFit="1" customWidth="1"/>
    <col min="11118" max="11118" width="7.25" style="861" bestFit="1" customWidth="1"/>
    <col min="11119" max="11119" width="10.375" style="861" bestFit="1" customWidth="1"/>
    <col min="11120" max="11121" width="11.875" style="861" bestFit="1" customWidth="1"/>
    <col min="11122" max="11122" width="14.375" style="861" bestFit="1" customWidth="1"/>
    <col min="11123" max="11123" width="11.875" style="861" bestFit="1" customWidth="1"/>
    <col min="11124" max="11125" width="16.375" style="861" bestFit="1" customWidth="1"/>
    <col min="11126" max="11126" width="11.875" style="861" bestFit="1" customWidth="1"/>
    <col min="11127" max="11128" width="16.375" style="861" bestFit="1" customWidth="1"/>
    <col min="11129" max="11129" width="17.875" style="861" bestFit="1" customWidth="1"/>
    <col min="11130" max="11130" width="16.375" style="861" bestFit="1" customWidth="1"/>
    <col min="11131" max="11131" width="17.875" style="861" bestFit="1" customWidth="1"/>
    <col min="11132" max="11132" width="5.75" style="861" bestFit="1" customWidth="1"/>
    <col min="11133" max="11134" width="9.75" style="861" bestFit="1" customWidth="1"/>
    <col min="11135" max="11135" width="7.75" style="861" bestFit="1" customWidth="1"/>
    <col min="11136" max="11136" width="9.75" style="861" bestFit="1" customWidth="1"/>
    <col min="11137" max="11137" width="59.375" style="861" bestFit="1" customWidth="1"/>
    <col min="11138" max="11138" width="45.5" style="861" bestFit="1" customWidth="1"/>
    <col min="11139" max="11139" width="27.625" style="861" bestFit="1" customWidth="1"/>
    <col min="11140" max="11140" width="11.875" style="861" bestFit="1" customWidth="1"/>
    <col min="11141" max="11144" width="14.125" style="861" bestFit="1" customWidth="1"/>
    <col min="11145" max="11145" width="15.625" style="861" bestFit="1" customWidth="1"/>
    <col min="11146" max="11146" width="14.125" style="861" bestFit="1" customWidth="1"/>
    <col min="11147" max="11148" width="19.625" style="861" bestFit="1" customWidth="1"/>
    <col min="11149" max="11149" width="21.875" style="861" bestFit="1" customWidth="1"/>
    <col min="11150" max="11150" width="19.375" style="861" bestFit="1" customWidth="1"/>
    <col min="11151" max="11151" width="16.375" style="861" bestFit="1" customWidth="1"/>
    <col min="11152" max="11152" width="23" style="861" bestFit="1" customWidth="1"/>
    <col min="11153" max="11154" width="14.125" style="861" bestFit="1" customWidth="1"/>
    <col min="11155" max="11155" width="23.25" style="861" bestFit="1" customWidth="1"/>
    <col min="11156" max="11157" width="14.375" style="861" bestFit="1" customWidth="1"/>
    <col min="11158" max="11158" width="23.125" style="861" bestFit="1" customWidth="1"/>
    <col min="11159" max="11159" width="18.875" style="861" bestFit="1" customWidth="1"/>
    <col min="11160" max="11160" width="14.375" style="861" bestFit="1" customWidth="1"/>
    <col min="11161" max="11161" width="16.5" style="861" bestFit="1" customWidth="1"/>
    <col min="11162" max="11162" width="25.25" style="861" bestFit="1" customWidth="1"/>
    <col min="11163" max="11164" width="18.625" style="861" bestFit="1" customWidth="1"/>
    <col min="11165" max="11165" width="23" style="861" bestFit="1" customWidth="1"/>
    <col min="11166" max="11167" width="26.75" style="861" bestFit="1" customWidth="1"/>
    <col min="11168" max="11168" width="25.25" style="861" bestFit="1" customWidth="1"/>
    <col min="11169" max="11169" width="29.625" style="861" bestFit="1" customWidth="1"/>
    <col min="11170" max="11170" width="25.25" style="861" bestFit="1" customWidth="1"/>
    <col min="11171" max="11171" width="29.625" style="861" bestFit="1" customWidth="1"/>
    <col min="11172" max="11175" width="20.875" style="861" bestFit="1" customWidth="1"/>
    <col min="11176" max="11176" width="13.875" style="861" bestFit="1" customWidth="1"/>
    <col min="11177" max="11177" width="16.5" style="861" bestFit="1" customWidth="1"/>
    <col min="11178" max="11178" width="7.75" style="861" bestFit="1" customWidth="1"/>
    <col min="11179" max="11179" width="20.75" style="861" bestFit="1" customWidth="1"/>
    <col min="11180" max="11182" width="16.375" style="861" bestFit="1" customWidth="1"/>
    <col min="11183" max="11186" width="31" style="861" bestFit="1" customWidth="1"/>
    <col min="11187" max="11188" width="18.625" style="861" bestFit="1" customWidth="1"/>
    <col min="11189" max="11189" width="16.375" style="861" bestFit="1" customWidth="1"/>
    <col min="11190" max="11191" width="18.625" style="861" bestFit="1" customWidth="1"/>
    <col min="11192" max="11192" width="16.375" style="861" bestFit="1" customWidth="1"/>
    <col min="11193" max="11194" width="18.625" style="861" bestFit="1" customWidth="1"/>
    <col min="11195" max="11195" width="20.75" style="861" bestFit="1" customWidth="1"/>
    <col min="11196" max="11197" width="23" style="861" bestFit="1" customWidth="1"/>
    <col min="11198" max="11198" width="25.25" style="861" bestFit="1" customWidth="1"/>
    <col min="11199" max="11199" width="23" style="861" bestFit="1" customWidth="1"/>
    <col min="11200" max="11200" width="20.75" style="861" bestFit="1" customWidth="1"/>
    <col min="11201" max="11202" width="23" style="861" bestFit="1" customWidth="1"/>
    <col min="11203" max="11203" width="25.25" style="861" bestFit="1" customWidth="1"/>
    <col min="11204" max="11204" width="23" style="861" bestFit="1" customWidth="1"/>
    <col min="11205" max="11205" width="18.625" style="861" bestFit="1" customWidth="1"/>
    <col min="11206" max="11208" width="20.75" style="861" bestFit="1" customWidth="1"/>
    <col min="11209" max="11209" width="19.75" style="861" bestFit="1" customWidth="1"/>
    <col min="11210" max="11211" width="22" style="861" bestFit="1" customWidth="1"/>
    <col min="11212" max="11212" width="14.125" style="861" bestFit="1" customWidth="1"/>
    <col min="11213" max="11214" width="20.75" style="861" bestFit="1" customWidth="1"/>
    <col min="11215" max="11216" width="18.625" style="861" bestFit="1" customWidth="1"/>
    <col min="11217" max="11219" width="20.75" style="861" bestFit="1" customWidth="1"/>
    <col min="11220" max="11221" width="23" style="861" bestFit="1" customWidth="1"/>
    <col min="11222" max="11222" width="20.75" style="861" bestFit="1" customWidth="1"/>
    <col min="11223" max="11224" width="23" style="861" bestFit="1" customWidth="1"/>
    <col min="11225" max="11225" width="25.25" style="861" bestFit="1" customWidth="1"/>
    <col min="11226" max="11227" width="23" style="861" bestFit="1" customWidth="1"/>
    <col min="11228" max="11230" width="25.25" style="861" bestFit="1" customWidth="1"/>
    <col min="11231" max="11232" width="27.5" style="861" bestFit="1" customWidth="1"/>
    <col min="11233" max="11233" width="25.25" style="861" bestFit="1" customWidth="1"/>
    <col min="11234" max="11235" width="27.5" style="861" bestFit="1" customWidth="1"/>
    <col min="11236" max="11236" width="29.625" style="861" bestFit="1" customWidth="1"/>
    <col min="11237" max="11237" width="27.5" style="861" bestFit="1" customWidth="1"/>
    <col min="11238" max="11238" width="24.5" style="861" bestFit="1" customWidth="1"/>
    <col min="11239" max="11239" width="29" style="861" bestFit="1" customWidth="1"/>
    <col min="11240" max="11241" width="20.75" style="861" bestFit="1" customWidth="1"/>
    <col min="11242" max="11242" width="27.5" style="861" bestFit="1" customWidth="1"/>
    <col min="11243" max="11244" width="23" style="861" bestFit="1" customWidth="1"/>
    <col min="11245" max="11245" width="29.625" style="861" bestFit="1" customWidth="1"/>
    <col min="11246" max="11246" width="9.125" style="861" bestFit="1" customWidth="1"/>
    <col min="11247" max="11249" width="18.125" style="861" bestFit="1" customWidth="1"/>
    <col min="11250" max="11250" width="20.375" style="861" bestFit="1" customWidth="1"/>
    <col min="11251" max="11251" width="25.25" style="861" bestFit="1" customWidth="1"/>
    <col min="11252" max="11252" width="27.5" style="861" bestFit="1" customWidth="1"/>
    <col min="11253" max="11254" width="9.125" style="861" bestFit="1" customWidth="1"/>
    <col min="11255" max="11255" width="11.25" style="861" bestFit="1" customWidth="1"/>
    <col min="11256" max="11256" width="15" style="861" bestFit="1" customWidth="1"/>
    <col min="11257" max="11257" width="16.375" style="861" bestFit="1" customWidth="1"/>
    <col min="11258" max="11260" width="23.25" style="861" bestFit="1" customWidth="1"/>
    <col min="11261" max="11262" width="20.75" style="861" bestFit="1" customWidth="1"/>
    <col min="11263" max="11263" width="6.625" style="861" bestFit="1" customWidth="1"/>
    <col min="11264" max="11264" width="9" style="861"/>
    <col min="11265" max="11265" width="16.375" style="861" bestFit="1" customWidth="1"/>
    <col min="11266" max="11266" width="14.125" style="861" bestFit="1" customWidth="1"/>
    <col min="11267" max="11269" width="9.75" style="861" bestFit="1" customWidth="1"/>
    <col min="11270" max="11270" width="14.125" style="861" bestFit="1" customWidth="1"/>
    <col min="11271" max="11271" width="15.25" style="861" customWidth="1"/>
    <col min="11272" max="11272" width="14.125" style="861" bestFit="1" customWidth="1"/>
    <col min="11273" max="11273" width="15.25" style="861" bestFit="1" customWidth="1"/>
    <col min="11274" max="11276" width="13.625" style="861" bestFit="1" customWidth="1"/>
    <col min="11277" max="11277" width="12" style="861" bestFit="1" customWidth="1"/>
    <col min="11278" max="11278" width="22.125" style="861" bestFit="1" customWidth="1"/>
    <col min="11279" max="11280" width="30.125" style="861" bestFit="1" customWidth="1"/>
    <col min="11281" max="11282" width="21" style="861" bestFit="1" customWidth="1"/>
    <col min="11283" max="11283" width="18.75" style="861" bestFit="1" customWidth="1"/>
    <col min="11284" max="11284" width="21" style="861" bestFit="1" customWidth="1"/>
    <col min="11285" max="11286" width="9.75" style="861" bestFit="1" customWidth="1"/>
    <col min="11287" max="11287" width="18.875" style="861" bestFit="1" customWidth="1"/>
    <col min="11288" max="11288" width="9.75" style="861" bestFit="1" customWidth="1"/>
    <col min="11289" max="11289" width="18.875" style="861" bestFit="1" customWidth="1"/>
    <col min="11290" max="11291" width="9.75" style="861" bestFit="1" customWidth="1"/>
    <col min="11292" max="11293" width="12.125" style="861" bestFit="1" customWidth="1"/>
    <col min="11294" max="11294" width="7.125" style="861" bestFit="1" customWidth="1"/>
    <col min="11295" max="11295" width="9.75" style="861" bestFit="1" customWidth="1"/>
    <col min="11296" max="11296" width="15.5" style="861" bestFit="1" customWidth="1"/>
    <col min="11297" max="11297" width="19.375" style="861" bestFit="1" customWidth="1"/>
    <col min="11298" max="11298" width="5.75" style="861" bestFit="1" customWidth="1"/>
    <col min="11299" max="11299" width="9.75" style="861" bestFit="1" customWidth="1"/>
    <col min="11300" max="11300" width="11.875" style="861" bestFit="1" customWidth="1"/>
    <col min="11301" max="11301" width="9.125" style="861" bestFit="1" customWidth="1"/>
    <col min="11302" max="11302" width="10.5" style="861" bestFit="1" customWidth="1"/>
    <col min="11303" max="11303" width="16.375" style="861" bestFit="1" customWidth="1"/>
    <col min="11304" max="11304" width="12.125" style="861" bestFit="1" customWidth="1"/>
    <col min="11305" max="11305" width="10.375" style="861" bestFit="1" customWidth="1"/>
    <col min="11306" max="11306" width="11.875" style="861" bestFit="1" customWidth="1"/>
    <col min="11307" max="11315" width="16.375" style="861" bestFit="1" customWidth="1"/>
    <col min="11316" max="11316" width="10.625" style="861" bestFit="1" customWidth="1"/>
    <col min="11317" max="11317" width="11.875" style="861" bestFit="1" customWidth="1"/>
    <col min="11318" max="11318" width="16.375" style="861" bestFit="1" customWidth="1"/>
    <col min="11319" max="11319" width="20.75" style="861" bestFit="1" customWidth="1"/>
    <col min="11320" max="11320" width="16.375" style="861" bestFit="1" customWidth="1"/>
    <col min="11321" max="11321" width="20.75" style="861" bestFit="1" customWidth="1"/>
    <col min="11322" max="11322" width="16.375" style="861" bestFit="1" customWidth="1"/>
    <col min="11323" max="11323" width="20.75" style="861" bestFit="1" customWidth="1"/>
    <col min="11324" max="11324" width="16.375" style="861" bestFit="1" customWidth="1"/>
    <col min="11325" max="11325" width="20.75" style="861" bestFit="1" customWidth="1"/>
    <col min="11326" max="11326" width="16.375" style="861" bestFit="1" customWidth="1"/>
    <col min="11327" max="11327" width="20.75" style="861" bestFit="1" customWidth="1"/>
    <col min="11328" max="11328" width="14.125" style="861" bestFit="1" customWidth="1"/>
    <col min="11329" max="11329" width="18.625" style="861" bestFit="1" customWidth="1"/>
    <col min="11330" max="11330" width="16.375" style="861" bestFit="1" customWidth="1"/>
    <col min="11331" max="11331" width="20.75" style="861" bestFit="1" customWidth="1"/>
    <col min="11332" max="11332" width="16.375" style="861" bestFit="1" customWidth="1"/>
    <col min="11333" max="11333" width="20.75" style="861" bestFit="1" customWidth="1"/>
    <col min="11334" max="11339" width="23" style="861" bestFit="1" customWidth="1"/>
    <col min="11340" max="11341" width="18.625" style="861" bestFit="1" customWidth="1"/>
    <col min="11342" max="11342" width="10.5" style="861" bestFit="1" customWidth="1"/>
    <col min="11343" max="11343" width="11.875" style="861" bestFit="1" customWidth="1"/>
    <col min="11344" max="11344" width="10.5" style="861" bestFit="1" customWidth="1"/>
    <col min="11345" max="11346" width="11.875" style="861" bestFit="1" customWidth="1"/>
    <col min="11347" max="11347" width="16.375" style="861" bestFit="1" customWidth="1"/>
    <col min="11348" max="11348" width="17.875" style="861" bestFit="1" customWidth="1"/>
    <col min="11349" max="11349" width="22.25" style="861" bestFit="1" customWidth="1"/>
    <col min="11350" max="11350" width="7.75" style="861" bestFit="1" customWidth="1"/>
    <col min="11351" max="11353" width="11.875" style="861" bestFit="1" customWidth="1"/>
    <col min="11354" max="11354" width="16.375" style="861" bestFit="1" customWidth="1"/>
    <col min="11355" max="11357" width="11.875" style="861" bestFit="1" customWidth="1"/>
    <col min="11358" max="11358" width="14.125" style="861" bestFit="1" customWidth="1"/>
    <col min="11359" max="11359" width="11.875" style="861" bestFit="1" customWidth="1"/>
    <col min="11360" max="11360" width="16.375" style="861" bestFit="1" customWidth="1"/>
    <col min="11361" max="11361" width="18.625" style="861" bestFit="1" customWidth="1"/>
    <col min="11362" max="11362" width="10.5" style="861" bestFit="1" customWidth="1"/>
    <col min="11363" max="11363" width="14.25" style="861" bestFit="1" customWidth="1"/>
    <col min="11364" max="11365" width="13.375" style="861" bestFit="1" customWidth="1"/>
    <col min="11366" max="11366" width="16.375" style="861" bestFit="1" customWidth="1"/>
    <col min="11367" max="11367" width="16.5" style="861" bestFit="1" customWidth="1"/>
    <col min="11368" max="11369" width="20.125" style="861" bestFit="1" customWidth="1"/>
    <col min="11370" max="11371" width="23" style="861" bestFit="1" customWidth="1"/>
    <col min="11372" max="11372" width="18.625" style="861" bestFit="1" customWidth="1"/>
    <col min="11373" max="11373" width="9.25" style="861" bestFit="1" customWidth="1"/>
    <col min="11374" max="11374" width="7.25" style="861" bestFit="1" customWidth="1"/>
    <col min="11375" max="11375" width="10.375" style="861" bestFit="1" customWidth="1"/>
    <col min="11376" max="11377" width="11.875" style="861" bestFit="1" customWidth="1"/>
    <col min="11378" max="11378" width="14.375" style="861" bestFit="1" customWidth="1"/>
    <col min="11379" max="11379" width="11.875" style="861" bestFit="1" customWidth="1"/>
    <col min="11380" max="11381" width="16.375" style="861" bestFit="1" customWidth="1"/>
    <col min="11382" max="11382" width="11.875" style="861" bestFit="1" customWidth="1"/>
    <col min="11383" max="11384" width="16.375" style="861" bestFit="1" customWidth="1"/>
    <col min="11385" max="11385" width="17.875" style="861" bestFit="1" customWidth="1"/>
    <col min="11386" max="11386" width="16.375" style="861" bestFit="1" customWidth="1"/>
    <col min="11387" max="11387" width="17.875" style="861" bestFit="1" customWidth="1"/>
    <col min="11388" max="11388" width="5.75" style="861" bestFit="1" customWidth="1"/>
    <col min="11389" max="11390" width="9.75" style="861" bestFit="1" customWidth="1"/>
    <col min="11391" max="11391" width="7.75" style="861" bestFit="1" customWidth="1"/>
    <col min="11392" max="11392" width="9.75" style="861" bestFit="1" customWidth="1"/>
    <col min="11393" max="11393" width="59.375" style="861" bestFit="1" customWidth="1"/>
    <col min="11394" max="11394" width="45.5" style="861" bestFit="1" customWidth="1"/>
    <col min="11395" max="11395" width="27.625" style="861" bestFit="1" customWidth="1"/>
    <col min="11396" max="11396" width="11.875" style="861" bestFit="1" customWidth="1"/>
    <col min="11397" max="11400" width="14.125" style="861" bestFit="1" customWidth="1"/>
    <col min="11401" max="11401" width="15.625" style="861" bestFit="1" customWidth="1"/>
    <col min="11402" max="11402" width="14.125" style="861" bestFit="1" customWidth="1"/>
    <col min="11403" max="11404" width="19.625" style="861" bestFit="1" customWidth="1"/>
    <col min="11405" max="11405" width="21.875" style="861" bestFit="1" customWidth="1"/>
    <col min="11406" max="11406" width="19.375" style="861" bestFit="1" customWidth="1"/>
    <col min="11407" max="11407" width="16.375" style="861" bestFit="1" customWidth="1"/>
    <col min="11408" max="11408" width="23" style="861" bestFit="1" customWidth="1"/>
    <col min="11409" max="11410" width="14.125" style="861" bestFit="1" customWidth="1"/>
    <col min="11411" max="11411" width="23.25" style="861" bestFit="1" customWidth="1"/>
    <col min="11412" max="11413" width="14.375" style="861" bestFit="1" customWidth="1"/>
    <col min="11414" max="11414" width="23.125" style="861" bestFit="1" customWidth="1"/>
    <col min="11415" max="11415" width="18.875" style="861" bestFit="1" customWidth="1"/>
    <col min="11416" max="11416" width="14.375" style="861" bestFit="1" customWidth="1"/>
    <col min="11417" max="11417" width="16.5" style="861" bestFit="1" customWidth="1"/>
    <col min="11418" max="11418" width="25.25" style="861" bestFit="1" customWidth="1"/>
    <col min="11419" max="11420" width="18.625" style="861" bestFit="1" customWidth="1"/>
    <col min="11421" max="11421" width="23" style="861" bestFit="1" customWidth="1"/>
    <col min="11422" max="11423" width="26.75" style="861" bestFit="1" customWidth="1"/>
    <col min="11424" max="11424" width="25.25" style="861" bestFit="1" customWidth="1"/>
    <col min="11425" max="11425" width="29.625" style="861" bestFit="1" customWidth="1"/>
    <col min="11426" max="11426" width="25.25" style="861" bestFit="1" customWidth="1"/>
    <col min="11427" max="11427" width="29.625" style="861" bestFit="1" customWidth="1"/>
    <col min="11428" max="11431" width="20.875" style="861" bestFit="1" customWidth="1"/>
    <col min="11432" max="11432" width="13.875" style="861" bestFit="1" customWidth="1"/>
    <col min="11433" max="11433" width="16.5" style="861" bestFit="1" customWidth="1"/>
    <col min="11434" max="11434" width="7.75" style="861" bestFit="1" customWidth="1"/>
    <col min="11435" max="11435" width="20.75" style="861" bestFit="1" customWidth="1"/>
    <col min="11436" max="11438" width="16.375" style="861" bestFit="1" customWidth="1"/>
    <col min="11439" max="11442" width="31" style="861" bestFit="1" customWidth="1"/>
    <col min="11443" max="11444" width="18.625" style="861" bestFit="1" customWidth="1"/>
    <col min="11445" max="11445" width="16.375" style="861" bestFit="1" customWidth="1"/>
    <col min="11446" max="11447" width="18.625" style="861" bestFit="1" customWidth="1"/>
    <col min="11448" max="11448" width="16.375" style="861" bestFit="1" customWidth="1"/>
    <col min="11449" max="11450" width="18.625" style="861" bestFit="1" customWidth="1"/>
    <col min="11451" max="11451" width="20.75" style="861" bestFit="1" customWidth="1"/>
    <col min="11452" max="11453" width="23" style="861" bestFit="1" customWidth="1"/>
    <col min="11454" max="11454" width="25.25" style="861" bestFit="1" customWidth="1"/>
    <col min="11455" max="11455" width="23" style="861" bestFit="1" customWidth="1"/>
    <col min="11456" max="11456" width="20.75" style="861" bestFit="1" customWidth="1"/>
    <col min="11457" max="11458" width="23" style="861" bestFit="1" customWidth="1"/>
    <col min="11459" max="11459" width="25.25" style="861" bestFit="1" customWidth="1"/>
    <col min="11460" max="11460" width="23" style="861" bestFit="1" customWidth="1"/>
    <col min="11461" max="11461" width="18.625" style="861" bestFit="1" customWidth="1"/>
    <col min="11462" max="11464" width="20.75" style="861" bestFit="1" customWidth="1"/>
    <col min="11465" max="11465" width="19.75" style="861" bestFit="1" customWidth="1"/>
    <col min="11466" max="11467" width="22" style="861" bestFit="1" customWidth="1"/>
    <col min="11468" max="11468" width="14.125" style="861" bestFit="1" customWidth="1"/>
    <col min="11469" max="11470" width="20.75" style="861" bestFit="1" customWidth="1"/>
    <col min="11471" max="11472" width="18.625" style="861" bestFit="1" customWidth="1"/>
    <col min="11473" max="11475" width="20.75" style="861" bestFit="1" customWidth="1"/>
    <col min="11476" max="11477" width="23" style="861" bestFit="1" customWidth="1"/>
    <col min="11478" max="11478" width="20.75" style="861" bestFit="1" customWidth="1"/>
    <col min="11479" max="11480" width="23" style="861" bestFit="1" customWidth="1"/>
    <col min="11481" max="11481" width="25.25" style="861" bestFit="1" customWidth="1"/>
    <col min="11482" max="11483" width="23" style="861" bestFit="1" customWidth="1"/>
    <col min="11484" max="11486" width="25.25" style="861" bestFit="1" customWidth="1"/>
    <col min="11487" max="11488" width="27.5" style="861" bestFit="1" customWidth="1"/>
    <col min="11489" max="11489" width="25.25" style="861" bestFit="1" customWidth="1"/>
    <col min="11490" max="11491" width="27.5" style="861" bestFit="1" customWidth="1"/>
    <col min="11492" max="11492" width="29.625" style="861" bestFit="1" customWidth="1"/>
    <col min="11493" max="11493" width="27.5" style="861" bestFit="1" customWidth="1"/>
    <col min="11494" max="11494" width="24.5" style="861" bestFit="1" customWidth="1"/>
    <col min="11495" max="11495" width="29" style="861" bestFit="1" customWidth="1"/>
    <col min="11496" max="11497" width="20.75" style="861" bestFit="1" customWidth="1"/>
    <col min="11498" max="11498" width="27.5" style="861" bestFit="1" customWidth="1"/>
    <col min="11499" max="11500" width="23" style="861" bestFit="1" customWidth="1"/>
    <col min="11501" max="11501" width="29.625" style="861" bestFit="1" customWidth="1"/>
    <col min="11502" max="11502" width="9.125" style="861" bestFit="1" customWidth="1"/>
    <col min="11503" max="11505" width="18.125" style="861" bestFit="1" customWidth="1"/>
    <col min="11506" max="11506" width="20.375" style="861" bestFit="1" customWidth="1"/>
    <col min="11507" max="11507" width="25.25" style="861" bestFit="1" customWidth="1"/>
    <col min="11508" max="11508" width="27.5" style="861" bestFit="1" customWidth="1"/>
    <col min="11509" max="11510" width="9.125" style="861" bestFit="1" customWidth="1"/>
    <col min="11511" max="11511" width="11.25" style="861" bestFit="1" customWidth="1"/>
    <col min="11512" max="11512" width="15" style="861" bestFit="1" customWidth="1"/>
    <col min="11513" max="11513" width="16.375" style="861" bestFit="1" customWidth="1"/>
    <col min="11514" max="11516" width="23.25" style="861" bestFit="1" customWidth="1"/>
    <col min="11517" max="11518" width="20.75" style="861" bestFit="1" customWidth="1"/>
    <col min="11519" max="11519" width="6.625" style="861" bestFit="1" customWidth="1"/>
    <col min="11520" max="11520" width="9" style="861"/>
    <col min="11521" max="11521" width="16.375" style="861" bestFit="1" customWidth="1"/>
    <col min="11522" max="11522" width="14.125" style="861" bestFit="1" customWidth="1"/>
    <col min="11523" max="11525" width="9.75" style="861" bestFit="1" customWidth="1"/>
    <col min="11526" max="11526" width="14.125" style="861" bestFit="1" customWidth="1"/>
    <col min="11527" max="11527" width="15.25" style="861" customWidth="1"/>
    <col min="11528" max="11528" width="14.125" style="861" bestFit="1" customWidth="1"/>
    <col min="11529" max="11529" width="15.25" style="861" bestFit="1" customWidth="1"/>
    <col min="11530" max="11532" width="13.625" style="861" bestFit="1" customWidth="1"/>
    <col min="11533" max="11533" width="12" style="861" bestFit="1" customWidth="1"/>
    <col min="11534" max="11534" width="22.125" style="861" bestFit="1" customWidth="1"/>
    <col min="11535" max="11536" width="30.125" style="861" bestFit="1" customWidth="1"/>
    <col min="11537" max="11538" width="21" style="861" bestFit="1" customWidth="1"/>
    <col min="11539" max="11539" width="18.75" style="861" bestFit="1" customWidth="1"/>
    <col min="11540" max="11540" width="21" style="861" bestFit="1" customWidth="1"/>
    <col min="11541" max="11542" width="9.75" style="861" bestFit="1" customWidth="1"/>
    <col min="11543" max="11543" width="18.875" style="861" bestFit="1" customWidth="1"/>
    <col min="11544" max="11544" width="9.75" style="861" bestFit="1" customWidth="1"/>
    <col min="11545" max="11545" width="18.875" style="861" bestFit="1" customWidth="1"/>
    <col min="11546" max="11547" width="9.75" style="861" bestFit="1" customWidth="1"/>
    <col min="11548" max="11549" width="12.125" style="861" bestFit="1" customWidth="1"/>
    <col min="11550" max="11550" width="7.125" style="861" bestFit="1" customWidth="1"/>
    <col min="11551" max="11551" width="9.75" style="861" bestFit="1" customWidth="1"/>
    <col min="11552" max="11552" width="15.5" style="861" bestFit="1" customWidth="1"/>
    <col min="11553" max="11553" width="19.375" style="861" bestFit="1" customWidth="1"/>
    <col min="11554" max="11554" width="5.75" style="861" bestFit="1" customWidth="1"/>
    <col min="11555" max="11555" width="9.75" style="861" bestFit="1" customWidth="1"/>
    <col min="11556" max="11556" width="11.875" style="861" bestFit="1" customWidth="1"/>
    <col min="11557" max="11557" width="9.125" style="861" bestFit="1" customWidth="1"/>
    <col min="11558" max="11558" width="10.5" style="861" bestFit="1" customWidth="1"/>
    <col min="11559" max="11559" width="16.375" style="861" bestFit="1" customWidth="1"/>
    <col min="11560" max="11560" width="12.125" style="861" bestFit="1" customWidth="1"/>
    <col min="11561" max="11561" width="10.375" style="861" bestFit="1" customWidth="1"/>
    <col min="11562" max="11562" width="11.875" style="861" bestFit="1" customWidth="1"/>
    <col min="11563" max="11571" width="16.375" style="861" bestFit="1" customWidth="1"/>
    <col min="11572" max="11572" width="10.625" style="861" bestFit="1" customWidth="1"/>
    <col min="11573" max="11573" width="11.875" style="861" bestFit="1" customWidth="1"/>
    <col min="11574" max="11574" width="16.375" style="861" bestFit="1" customWidth="1"/>
    <col min="11575" max="11575" width="20.75" style="861" bestFit="1" customWidth="1"/>
    <col min="11576" max="11576" width="16.375" style="861" bestFit="1" customWidth="1"/>
    <col min="11577" max="11577" width="20.75" style="861" bestFit="1" customWidth="1"/>
    <col min="11578" max="11578" width="16.375" style="861" bestFit="1" customWidth="1"/>
    <col min="11579" max="11579" width="20.75" style="861" bestFit="1" customWidth="1"/>
    <col min="11580" max="11580" width="16.375" style="861" bestFit="1" customWidth="1"/>
    <col min="11581" max="11581" width="20.75" style="861" bestFit="1" customWidth="1"/>
    <col min="11582" max="11582" width="16.375" style="861" bestFit="1" customWidth="1"/>
    <col min="11583" max="11583" width="20.75" style="861" bestFit="1" customWidth="1"/>
    <col min="11584" max="11584" width="14.125" style="861" bestFit="1" customWidth="1"/>
    <col min="11585" max="11585" width="18.625" style="861" bestFit="1" customWidth="1"/>
    <col min="11586" max="11586" width="16.375" style="861" bestFit="1" customWidth="1"/>
    <col min="11587" max="11587" width="20.75" style="861" bestFit="1" customWidth="1"/>
    <col min="11588" max="11588" width="16.375" style="861" bestFit="1" customWidth="1"/>
    <col min="11589" max="11589" width="20.75" style="861" bestFit="1" customWidth="1"/>
    <col min="11590" max="11595" width="23" style="861" bestFit="1" customWidth="1"/>
    <col min="11596" max="11597" width="18.625" style="861" bestFit="1" customWidth="1"/>
    <col min="11598" max="11598" width="10.5" style="861" bestFit="1" customWidth="1"/>
    <col min="11599" max="11599" width="11.875" style="861" bestFit="1" customWidth="1"/>
    <col min="11600" max="11600" width="10.5" style="861" bestFit="1" customWidth="1"/>
    <col min="11601" max="11602" width="11.875" style="861" bestFit="1" customWidth="1"/>
    <col min="11603" max="11603" width="16.375" style="861" bestFit="1" customWidth="1"/>
    <col min="11604" max="11604" width="17.875" style="861" bestFit="1" customWidth="1"/>
    <col min="11605" max="11605" width="22.25" style="861" bestFit="1" customWidth="1"/>
    <col min="11606" max="11606" width="7.75" style="861" bestFit="1" customWidth="1"/>
    <col min="11607" max="11609" width="11.875" style="861" bestFit="1" customWidth="1"/>
    <col min="11610" max="11610" width="16.375" style="861" bestFit="1" customWidth="1"/>
    <col min="11611" max="11613" width="11.875" style="861" bestFit="1" customWidth="1"/>
    <col min="11614" max="11614" width="14.125" style="861" bestFit="1" customWidth="1"/>
    <col min="11615" max="11615" width="11.875" style="861" bestFit="1" customWidth="1"/>
    <col min="11616" max="11616" width="16.375" style="861" bestFit="1" customWidth="1"/>
    <col min="11617" max="11617" width="18.625" style="861" bestFit="1" customWidth="1"/>
    <col min="11618" max="11618" width="10.5" style="861" bestFit="1" customWidth="1"/>
    <col min="11619" max="11619" width="14.25" style="861" bestFit="1" customWidth="1"/>
    <col min="11620" max="11621" width="13.375" style="861" bestFit="1" customWidth="1"/>
    <col min="11622" max="11622" width="16.375" style="861" bestFit="1" customWidth="1"/>
    <col min="11623" max="11623" width="16.5" style="861" bestFit="1" customWidth="1"/>
    <col min="11624" max="11625" width="20.125" style="861" bestFit="1" customWidth="1"/>
    <col min="11626" max="11627" width="23" style="861" bestFit="1" customWidth="1"/>
    <col min="11628" max="11628" width="18.625" style="861" bestFit="1" customWidth="1"/>
    <col min="11629" max="11629" width="9.25" style="861" bestFit="1" customWidth="1"/>
    <col min="11630" max="11630" width="7.25" style="861" bestFit="1" customWidth="1"/>
    <col min="11631" max="11631" width="10.375" style="861" bestFit="1" customWidth="1"/>
    <col min="11632" max="11633" width="11.875" style="861" bestFit="1" customWidth="1"/>
    <col min="11634" max="11634" width="14.375" style="861" bestFit="1" customWidth="1"/>
    <col min="11635" max="11635" width="11.875" style="861" bestFit="1" customWidth="1"/>
    <col min="11636" max="11637" width="16.375" style="861" bestFit="1" customWidth="1"/>
    <col min="11638" max="11638" width="11.875" style="861" bestFit="1" customWidth="1"/>
    <col min="11639" max="11640" width="16.375" style="861" bestFit="1" customWidth="1"/>
    <col min="11641" max="11641" width="17.875" style="861" bestFit="1" customWidth="1"/>
    <col min="11642" max="11642" width="16.375" style="861" bestFit="1" customWidth="1"/>
    <col min="11643" max="11643" width="17.875" style="861" bestFit="1" customWidth="1"/>
    <col min="11644" max="11644" width="5.75" style="861" bestFit="1" customWidth="1"/>
    <col min="11645" max="11646" width="9.75" style="861" bestFit="1" customWidth="1"/>
    <col min="11647" max="11647" width="7.75" style="861" bestFit="1" customWidth="1"/>
    <col min="11648" max="11648" width="9.75" style="861" bestFit="1" customWidth="1"/>
    <col min="11649" max="11649" width="59.375" style="861" bestFit="1" customWidth="1"/>
    <col min="11650" max="11650" width="45.5" style="861" bestFit="1" customWidth="1"/>
    <col min="11651" max="11651" width="27.625" style="861" bestFit="1" customWidth="1"/>
    <col min="11652" max="11652" width="11.875" style="861" bestFit="1" customWidth="1"/>
    <col min="11653" max="11656" width="14.125" style="861" bestFit="1" customWidth="1"/>
    <col min="11657" max="11657" width="15.625" style="861" bestFit="1" customWidth="1"/>
    <col min="11658" max="11658" width="14.125" style="861" bestFit="1" customWidth="1"/>
    <col min="11659" max="11660" width="19.625" style="861" bestFit="1" customWidth="1"/>
    <col min="11661" max="11661" width="21.875" style="861" bestFit="1" customWidth="1"/>
    <col min="11662" max="11662" width="19.375" style="861" bestFit="1" customWidth="1"/>
    <col min="11663" max="11663" width="16.375" style="861" bestFit="1" customWidth="1"/>
    <col min="11664" max="11664" width="23" style="861" bestFit="1" customWidth="1"/>
    <col min="11665" max="11666" width="14.125" style="861" bestFit="1" customWidth="1"/>
    <col min="11667" max="11667" width="23.25" style="861" bestFit="1" customWidth="1"/>
    <col min="11668" max="11669" width="14.375" style="861" bestFit="1" customWidth="1"/>
    <col min="11670" max="11670" width="23.125" style="861" bestFit="1" customWidth="1"/>
    <col min="11671" max="11671" width="18.875" style="861" bestFit="1" customWidth="1"/>
    <col min="11672" max="11672" width="14.375" style="861" bestFit="1" customWidth="1"/>
    <col min="11673" max="11673" width="16.5" style="861" bestFit="1" customWidth="1"/>
    <col min="11674" max="11674" width="25.25" style="861" bestFit="1" customWidth="1"/>
    <col min="11675" max="11676" width="18.625" style="861" bestFit="1" customWidth="1"/>
    <col min="11677" max="11677" width="23" style="861" bestFit="1" customWidth="1"/>
    <col min="11678" max="11679" width="26.75" style="861" bestFit="1" customWidth="1"/>
    <col min="11680" max="11680" width="25.25" style="861" bestFit="1" customWidth="1"/>
    <col min="11681" max="11681" width="29.625" style="861" bestFit="1" customWidth="1"/>
    <col min="11682" max="11682" width="25.25" style="861" bestFit="1" customWidth="1"/>
    <col min="11683" max="11683" width="29.625" style="861" bestFit="1" customWidth="1"/>
    <col min="11684" max="11687" width="20.875" style="861" bestFit="1" customWidth="1"/>
    <col min="11688" max="11688" width="13.875" style="861" bestFit="1" customWidth="1"/>
    <col min="11689" max="11689" width="16.5" style="861" bestFit="1" customWidth="1"/>
    <col min="11690" max="11690" width="7.75" style="861" bestFit="1" customWidth="1"/>
    <col min="11691" max="11691" width="20.75" style="861" bestFit="1" customWidth="1"/>
    <col min="11692" max="11694" width="16.375" style="861" bestFit="1" customWidth="1"/>
    <col min="11695" max="11698" width="31" style="861" bestFit="1" customWidth="1"/>
    <col min="11699" max="11700" width="18.625" style="861" bestFit="1" customWidth="1"/>
    <col min="11701" max="11701" width="16.375" style="861" bestFit="1" customWidth="1"/>
    <col min="11702" max="11703" width="18.625" style="861" bestFit="1" customWidth="1"/>
    <col min="11704" max="11704" width="16.375" style="861" bestFit="1" customWidth="1"/>
    <col min="11705" max="11706" width="18.625" style="861" bestFit="1" customWidth="1"/>
    <col min="11707" max="11707" width="20.75" style="861" bestFit="1" customWidth="1"/>
    <col min="11708" max="11709" width="23" style="861" bestFit="1" customWidth="1"/>
    <col min="11710" max="11710" width="25.25" style="861" bestFit="1" customWidth="1"/>
    <col min="11711" max="11711" width="23" style="861" bestFit="1" customWidth="1"/>
    <col min="11712" max="11712" width="20.75" style="861" bestFit="1" customWidth="1"/>
    <col min="11713" max="11714" width="23" style="861" bestFit="1" customWidth="1"/>
    <col min="11715" max="11715" width="25.25" style="861" bestFit="1" customWidth="1"/>
    <col min="11716" max="11716" width="23" style="861" bestFit="1" customWidth="1"/>
    <col min="11717" max="11717" width="18.625" style="861" bestFit="1" customWidth="1"/>
    <col min="11718" max="11720" width="20.75" style="861" bestFit="1" customWidth="1"/>
    <col min="11721" max="11721" width="19.75" style="861" bestFit="1" customWidth="1"/>
    <col min="11722" max="11723" width="22" style="861" bestFit="1" customWidth="1"/>
    <col min="11724" max="11724" width="14.125" style="861" bestFit="1" customWidth="1"/>
    <col min="11725" max="11726" width="20.75" style="861" bestFit="1" customWidth="1"/>
    <col min="11727" max="11728" width="18.625" style="861" bestFit="1" customWidth="1"/>
    <col min="11729" max="11731" width="20.75" style="861" bestFit="1" customWidth="1"/>
    <col min="11732" max="11733" width="23" style="861" bestFit="1" customWidth="1"/>
    <col min="11734" max="11734" width="20.75" style="861" bestFit="1" customWidth="1"/>
    <col min="11735" max="11736" width="23" style="861" bestFit="1" customWidth="1"/>
    <col min="11737" max="11737" width="25.25" style="861" bestFit="1" customWidth="1"/>
    <col min="11738" max="11739" width="23" style="861" bestFit="1" customWidth="1"/>
    <col min="11740" max="11742" width="25.25" style="861" bestFit="1" customWidth="1"/>
    <col min="11743" max="11744" width="27.5" style="861" bestFit="1" customWidth="1"/>
    <col min="11745" max="11745" width="25.25" style="861" bestFit="1" customWidth="1"/>
    <col min="11746" max="11747" width="27.5" style="861" bestFit="1" customWidth="1"/>
    <col min="11748" max="11748" width="29.625" style="861" bestFit="1" customWidth="1"/>
    <col min="11749" max="11749" width="27.5" style="861" bestFit="1" customWidth="1"/>
    <col min="11750" max="11750" width="24.5" style="861" bestFit="1" customWidth="1"/>
    <col min="11751" max="11751" width="29" style="861" bestFit="1" customWidth="1"/>
    <col min="11752" max="11753" width="20.75" style="861" bestFit="1" customWidth="1"/>
    <col min="11754" max="11754" width="27.5" style="861" bestFit="1" customWidth="1"/>
    <col min="11755" max="11756" width="23" style="861" bestFit="1" customWidth="1"/>
    <col min="11757" max="11757" width="29.625" style="861" bestFit="1" customWidth="1"/>
    <col min="11758" max="11758" width="9.125" style="861" bestFit="1" customWidth="1"/>
    <col min="11759" max="11761" width="18.125" style="861" bestFit="1" customWidth="1"/>
    <col min="11762" max="11762" width="20.375" style="861" bestFit="1" customWidth="1"/>
    <col min="11763" max="11763" width="25.25" style="861" bestFit="1" customWidth="1"/>
    <col min="11764" max="11764" width="27.5" style="861" bestFit="1" customWidth="1"/>
    <col min="11765" max="11766" width="9.125" style="861" bestFit="1" customWidth="1"/>
    <col min="11767" max="11767" width="11.25" style="861" bestFit="1" customWidth="1"/>
    <col min="11768" max="11768" width="15" style="861" bestFit="1" customWidth="1"/>
    <col min="11769" max="11769" width="16.375" style="861" bestFit="1" customWidth="1"/>
    <col min="11770" max="11772" width="23.25" style="861" bestFit="1" customWidth="1"/>
    <col min="11773" max="11774" width="20.75" style="861" bestFit="1" customWidth="1"/>
    <col min="11775" max="11775" width="6.625" style="861" bestFit="1" customWidth="1"/>
    <col min="11776" max="11776" width="9" style="861"/>
    <col min="11777" max="11777" width="16.375" style="861" bestFit="1" customWidth="1"/>
    <col min="11778" max="11778" width="14.125" style="861" bestFit="1" customWidth="1"/>
    <col min="11779" max="11781" width="9.75" style="861" bestFit="1" customWidth="1"/>
    <col min="11782" max="11782" width="14.125" style="861" bestFit="1" customWidth="1"/>
    <col min="11783" max="11783" width="15.25" style="861" customWidth="1"/>
    <col min="11784" max="11784" width="14.125" style="861" bestFit="1" customWidth="1"/>
    <col min="11785" max="11785" width="15.25" style="861" bestFit="1" customWidth="1"/>
    <col min="11786" max="11788" width="13.625" style="861" bestFit="1" customWidth="1"/>
    <col min="11789" max="11789" width="12" style="861" bestFit="1" customWidth="1"/>
    <col min="11790" max="11790" width="22.125" style="861" bestFit="1" customWidth="1"/>
    <col min="11791" max="11792" width="30.125" style="861" bestFit="1" customWidth="1"/>
    <col min="11793" max="11794" width="21" style="861" bestFit="1" customWidth="1"/>
    <col min="11795" max="11795" width="18.75" style="861" bestFit="1" customWidth="1"/>
    <col min="11796" max="11796" width="21" style="861" bestFit="1" customWidth="1"/>
    <col min="11797" max="11798" width="9.75" style="861" bestFit="1" customWidth="1"/>
    <col min="11799" max="11799" width="18.875" style="861" bestFit="1" customWidth="1"/>
    <col min="11800" max="11800" width="9.75" style="861" bestFit="1" customWidth="1"/>
    <col min="11801" max="11801" width="18.875" style="861" bestFit="1" customWidth="1"/>
    <col min="11802" max="11803" width="9.75" style="861" bestFit="1" customWidth="1"/>
    <col min="11804" max="11805" width="12.125" style="861" bestFit="1" customWidth="1"/>
    <col min="11806" max="11806" width="7.125" style="861" bestFit="1" customWidth="1"/>
    <col min="11807" max="11807" width="9.75" style="861" bestFit="1" customWidth="1"/>
    <col min="11808" max="11808" width="15.5" style="861" bestFit="1" customWidth="1"/>
    <col min="11809" max="11809" width="19.375" style="861" bestFit="1" customWidth="1"/>
    <col min="11810" max="11810" width="5.75" style="861" bestFit="1" customWidth="1"/>
    <col min="11811" max="11811" width="9.75" style="861" bestFit="1" customWidth="1"/>
    <col min="11812" max="11812" width="11.875" style="861" bestFit="1" customWidth="1"/>
    <col min="11813" max="11813" width="9.125" style="861" bestFit="1" customWidth="1"/>
    <col min="11814" max="11814" width="10.5" style="861" bestFit="1" customWidth="1"/>
    <col min="11815" max="11815" width="16.375" style="861" bestFit="1" customWidth="1"/>
    <col min="11816" max="11816" width="12.125" style="861" bestFit="1" customWidth="1"/>
    <col min="11817" max="11817" width="10.375" style="861" bestFit="1" customWidth="1"/>
    <col min="11818" max="11818" width="11.875" style="861" bestFit="1" customWidth="1"/>
    <col min="11819" max="11827" width="16.375" style="861" bestFit="1" customWidth="1"/>
    <col min="11828" max="11828" width="10.625" style="861" bestFit="1" customWidth="1"/>
    <col min="11829" max="11829" width="11.875" style="861" bestFit="1" customWidth="1"/>
    <col min="11830" max="11830" width="16.375" style="861" bestFit="1" customWidth="1"/>
    <col min="11831" max="11831" width="20.75" style="861" bestFit="1" customWidth="1"/>
    <col min="11832" max="11832" width="16.375" style="861" bestFit="1" customWidth="1"/>
    <col min="11833" max="11833" width="20.75" style="861" bestFit="1" customWidth="1"/>
    <col min="11834" max="11834" width="16.375" style="861" bestFit="1" customWidth="1"/>
    <col min="11835" max="11835" width="20.75" style="861" bestFit="1" customWidth="1"/>
    <col min="11836" max="11836" width="16.375" style="861" bestFit="1" customWidth="1"/>
    <col min="11837" max="11837" width="20.75" style="861" bestFit="1" customWidth="1"/>
    <col min="11838" max="11838" width="16.375" style="861" bestFit="1" customWidth="1"/>
    <col min="11839" max="11839" width="20.75" style="861" bestFit="1" customWidth="1"/>
    <col min="11840" max="11840" width="14.125" style="861" bestFit="1" customWidth="1"/>
    <col min="11841" max="11841" width="18.625" style="861" bestFit="1" customWidth="1"/>
    <col min="11842" max="11842" width="16.375" style="861" bestFit="1" customWidth="1"/>
    <col min="11843" max="11843" width="20.75" style="861" bestFit="1" customWidth="1"/>
    <col min="11844" max="11844" width="16.375" style="861" bestFit="1" customWidth="1"/>
    <col min="11845" max="11845" width="20.75" style="861" bestFit="1" customWidth="1"/>
    <col min="11846" max="11851" width="23" style="861" bestFit="1" customWidth="1"/>
    <col min="11852" max="11853" width="18.625" style="861" bestFit="1" customWidth="1"/>
    <col min="11854" max="11854" width="10.5" style="861" bestFit="1" customWidth="1"/>
    <col min="11855" max="11855" width="11.875" style="861" bestFit="1" customWidth="1"/>
    <col min="11856" max="11856" width="10.5" style="861" bestFit="1" customWidth="1"/>
    <col min="11857" max="11858" width="11.875" style="861" bestFit="1" customWidth="1"/>
    <col min="11859" max="11859" width="16.375" style="861" bestFit="1" customWidth="1"/>
    <col min="11860" max="11860" width="17.875" style="861" bestFit="1" customWidth="1"/>
    <col min="11861" max="11861" width="22.25" style="861" bestFit="1" customWidth="1"/>
    <col min="11862" max="11862" width="7.75" style="861" bestFit="1" customWidth="1"/>
    <col min="11863" max="11865" width="11.875" style="861" bestFit="1" customWidth="1"/>
    <col min="11866" max="11866" width="16.375" style="861" bestFit="1" customWidth="1"/>
    <col min="11867" max="11869" width="11.875" style="861" bestFit="1" customWidth="1"/>
    <col min="11870" max="11870" width="14.125" style="861" bestFit="1" customWidth="1"/>
    <col min="11871" max="11871" width="11.875" style="861" bestFit="1" customWidth="1"/>
    <col min="11872" max="11872" width="16.375" style="861" bestFit="1" customWidth="1"/>
    <col min="11873" max="11873" width="18.625" style="861" bestFit="1" customWidth="1"/>
    <col min="11874" max="11874" width="10.5" style="861" bestFit="1" customWidth="1"/>
    <col min="11875" max="11875" width="14.25" style="861" bestFit="1" customWidth="1"/>
    <col min="11876" max="11877" width="13.375" style="861" bestFit="1" customWidth="1"/>
    <col min="11878" max="11878" width="16.375" style="861" bestFit="1" customWidth="1"/>
    <col min="11879" max="11879" width="16.5" style="861" bestFit="1" customWidth="1"/>
    <col min="11880" max="11881" width="20.125" style="861" bestFit="1" customWidth="1"/>
    <col min="11882" max="11883" width="23" style="861" bestFit="1" customWidth="1"/>
    <col min="11884" max="11884" width="18.625" style="861" bestFit="1" customWidth="1"/>
    <col min="11885" max="11885" width="9.25" style="861" bestFit="1" customWidth="1"/>
    <col min="11886" max="11886" width="7.25" style="861" bestFit="1" customWidth="1"/>
    <col min="11887" max="11887" width="10.375" style="861" bestFit="1" customWidth="1"/>
    <col min="11888" max="11889" width="11.875" style="861" bestFit="1" customWidth="1"/>
    <col min="11890" max="11890" width="14.375" style="861" bestFit="1" customWidth="1"/>
    <col min="11891" max="11891" width="11.875" style="861" bestFit="1" customWidth="1"/>
    <col min="11892" max="11893" width="16.375" style="861" bestFit="1" customWidth="1"/>
    <col min="11894" max="11894" width="11.875" style="861" bestFit="1" customWidth="1"/>
    <col min="11895" max="11896" width="16.375" style="861" bestFit="1" customWidth="1"/>
    <col min="11897" max="11897" width="17.875" style="861" bestFit="1" customWidth="1"/>
    <col min="11898" max="11898" width="16.375" style="861" bestFit="1" customWidth="1"/>
    <col min="11899" max="11899" width="17.875" style="861" bestFit="1" customWidth="1"/>
    <col min="11900" max="11900" width="5.75" style="861" bestFit="1" customWidth="1"/>
    <col min="11901" max="11902" width="9.75" style="861" bestFit="1" customWidth="1"/>
    <col min="11903" max="11903" width="7.75" style="861" bestFit="1" customWidth="1"/>
    <col min="11904" max="11904" width="9.75" style="861" bestFit="1" customWidth="1"/>
    <col min="11905" max="11905" width="59.375" style="861" bestFit="1" customWidth="1"/>
    <col min="11906" max="11906" width="45.5" style="861" bestFit="1" customWidth="1"/>
    <col min="11907" max="11907" width="27.625" style="861" bestFit="1" customWidth="1"/>
    <col min="11908" max="11908" width="11.875" style="861" bestFit="1" customWidth="1"/>
    <col min="11909" max="11912" width="14.125" style="861" bestFit="1" customWidth="1"/>
    <col min="11913" max="11913" width="15.625" style="861" bestFit="1" customWidth="1"/>
    <col min="11914" max="11914" width="14.125" style="861" bestFit="1" customWidth="1"/>
    <col min="11915" max="11916" width="19.625" style="861" bestFit="1" customWidth="1"/>
    <col min="11917" max="11917" width="21.875" style="861" bestFit="1" customWidth="1"/>
    <col min="11918" max="11918" width="19.375" style="861" bestFit="1" customWidth="1"/>
    <col min="11919" max="11919" width="16.375" style="861" bestFit="1" customWidth="1"/>
    <col min="11920" max="11920" width="23" style="861" bestFit="1" customWidth="1"/>
    <col min="11921" max="11922" width="14.125" style="861" bestFit="1" customWidth="1"/>
    <col min="11923" max="11923" width="23.25" style="861" bestFit="1" customWidth="1"/>
    <col min="11924" max="11925" width="14.375" style="861" bestFit="1" customWidth="1"/>
    <col min="11926" max="11926" width="23.125" style="861" bestFit="1" customWidth="1"/>
    <col min="11927" max="11927" width="18.875" style="861" bestFit="1" customWidth="1"/>
    <col min="11928" max="11928" width="14.375" style="861" bestFit="1" customWidth="1"/>
    <col min="11929" max="11929" width="16.5" style="861" bestFit="1" customWidth="1"/>
    <col min="11930" max="11930" width="25.25" style="861" bestFit="1" customWidth="1"/>
    <col min="11931" max="11932" width="18.625" style="861" bestFit="1" customWidth="1"/>
    <col min="11933" max="11933" width="23" style="861" bestFit="1" customWidth="1"/>
    <col min="11934" max="11935" width="26.75" style="861" bestFit="1" customWidth="1"/>
    <col min="11936" max="11936" width="25.25" style="861" bestFit="1" customWidth="1"/>
    <col min="11937" max="11937" width="29.625" style="861" bestFit="1" customWidth="1"/>
    <col min="11938" max="11938" width="25.25" style="861" bestFit="1" customWidth="1"/>
    <col min="11939" max="11939" width="29.625" style="861" bestFit="1" customWidth="1"/>
    <col min="11940" max="11943" width="20.875" style="861" bestFit="1" customWidth="1"/>
    <col min="11944" max="11944" width="13.875" style="861" bestFit="1" customWidth="1"/>
    <col min="11945" max="11945" width="16.5" style="861" bestFit="1" customWidth="1"/>
    <col min="11946" max="11946" width="7.75" style="861" bestFit="1" customWidth="1"/>
    <col min="11947" max="11947" width="20.75" style="861" bestFit="1" customWidth="1"/>
    <col min="11948" max="11950" width="16.375" style="861" bestFit="1" customWidth="1"/>
    <col min="11951" max="11954" width="31" style="861" bestFit="1" customWidth="1"/>
    <col min="11955" max="11956" width="18.625" style="861" bestFit="1" customWidth="1"/>
    <col min="11957" max="11957" width="16.375" style="861" bestFit="1" customWidth="1"/>
    <col min="11958" max="11959" width="18.625" style="861" bestFit="1" customWidth="1"/>
    <col min="11960" max="11960" width="16.375" style="861" bestFit="1" customWidth="1"/>
    <col min="11961" max="11962" width="18.625" style="861" bestFit="1" customWidth="1"/>
    <col min="11963" max="11963" width="20.75" style="861" bestFit="1" customWidth="1"/>
    <col min="11964" max="11965" width="23" style="861" bestFit="1" customWidth="1"/>
    <col min="11966" max="11966" width="25.25" style="861" bestFit="1" customWidth="1"/>
    <col min="11967" max="11967" width="23" style="861" bestFit="1" customWidth="1"/>
    <col min="11968" max="11968" width="20.75" style="861" bestFit="1" customWidth="1"/>
    <col min="11969" max="11970" width="23" style="861" bestFit="1" customWidth="1"/>
    <col min="11971" max="11971" width="25.25" style="861" bestFit="1" customWidth="1"/>
    <col min="11972" max="11972" width="23" style="861" bestFit="1" customWidth="1"/>
    <col min="11973" max="11973" width="18.625" style="861" bestFit="1" customWidth="1"/>
    <col min="11974" max="11976" width="20.75" style="861" bestFit="1" customWidth="1"/>
    <col min="11977" max="11977" width="19.75" style="861" bestFit="1" customWidth="1"/>
    <col min="11978" max="11979" width="22" style="861" bestFit="1" customWidth="1"/>
    <col min="11980" max="11980" width="14.125" style="861" bestFit="1" customWidth="1"/>
    <col min="11981" max="11982" width="20.75" style="861" bestFit="1" customWidth="1"/>
    <col min="11983" max="11984" width="18.625" style="861" bestFit="1" customWidth="1"/>
    <col min="11985" max="11987" width="20.75" style="861" bestFit="1" customWidth="1"/>
    <col min="11988" max="11989" width="23" style="861" bestFit="1" customWidth="1"/>
    <col min="11990" max="11990" width="20.75" style="861" bestFit="1" customWidth="1"/>
    <col min="11991" max="11992" width="23" style="861" bestFit="1" customWidth="1"/>
    <col min="11993" max="11993" width="25.25" style="861" bestFit="1" customWidth="1"/>
    <col min="11994" max="11995" width="23" style="861" bestFit="1" customWidth="1"/>
    <col min="11996" max="11998" width="25.25" style="861" bestFit="1" customWidth="1"/>
    <col min="11999" max="12000" width="27.5" style="861" bestFit="1" customWidth="1"/>
    <col min="12001" max="12001" width="25.25" style="861" bestFit="1" customWidth="1"/>
    <col min="12002" max="12003" width="27.5" style="861" bestFit="1" customWidth="1"/>
    <col min="12004" max="12004" width="29.625" style="861" bestFit="1" customWidth="1"/>
    <col min="12005" max="12005" width="27.5" style="861" bestFit="1" customWidth="1"/>
    <col min="12006" max="12006" width="24.5" style="861" bestFit="1" customWidth="1"/>
    <col min="12007" max="12007" width="29" style="861" bestFit="1" customWidth="1"/>
    <col min="12008" max="12009" width="20.75" style="861" bestFit="1" customWidth="1"/>
    <col min="12010" max="12010" width="27.5" style="861" bestFit="1" customWidth="1"/>
    <col min="12011" max="12012" width="23" style="861" bestFit="1" customWidth="1"/>
    <col min="12013" max="12013" width="29.625" style="861" bestFit="1" customWidth="1"/>
    <col min="12014" max="12014" width="9.125" style="861" bestFit="1" customWidth="1"/>
    <col min="12015" max="12017" width="18.125" style="861" bestFit="1" customWidth="1"/>
    <col min="12018" max="12018" width="20.375" style="861" bestFit="1" customWidth="1"/>
    <col min="12019" max="12019" width="25.25" style="861" bestFit="1" customWidth="1"/>
    <col min="12020" max="12020" width="27.5" style="861" bestFit="1" customWidth="1"/>
    <col min="12021" max="12022" width="9.125" style="861" bestFit="1" customWidth="1"/>
    <col min="12023" max="12023" width="11.25" style="861" bestFit="1" customWidth="1"/>
    <col min="12024" max="12024" width="15" style="861" bestFit="1" customWidth="1"/>
    <col min="12025" max="12025" width="16.375" style="861" bestFit="1" customWidth="1"/>
    <col min="12026" max="12028" width="23.25" style="861" bestFit="1" customWidth="1"/>
    <col min="12029" max="12030" width="20.75" style="861" bestFit="1" customWidth="1"/>
    <col min="12031" max="12031" width="6.625" style="861" bestFit="1" customWidth="1"/>
    <col min="12032" max="12032" width="9" style="861"/>
    <col min="12033" max="12033" width="16.375" style="861" bestFit="1" customWidth="1"/>
    <col min="12034" max="12034" width="14.125" style="861" bestFit="1" customWidth="1"/>
    <col min="12035" max="12037" width="9.75" style="861" bestFit="1" customWidth="1"/>
    <col min="12038" max="12038" width="14.125" style="861" bestFit="1" customWidth="1"/>
    <col min="12039" max="12039" width="15.25" style="861" customWidth="1"/>
    <col min="12040" max="12040" width="14.125" style="861" bestFit="1" customWidth="1"/>
    <col min="12041" max="12041" width="15.25" style="861" bestFit="1" customWidth="1"/>
    <col min="12042" max="12044" width="13.625" style="861" bestFit="1" customWidth="1"/>
    <col min="12045" max="12045" width="12" style="861" bestFit="1" customWidth="1"/>
    <col min="12046" max="12046" width="22.125" style="861" bestFit="1" customWidth="1"/>
    <col min="12047" max="12048" width="30.125" style="861" bestFit="1" customWidth="1"/>
    <col min="12049" max="12050" width="21" style="861" bestFit="1" customWidth="1"/>
    <col min="12051" max="12051" width="18.75" style="861" bestFit="1" customWidth="1"/>
    <col min="12052" max="12052" width="21" style="861" bestFit="1" customWidth="1"/>
    <col min="12053" max="12054" width="9.75" style="861" bestFit="1" customWidth="1"/>
    <col min="12055" max="12055" width="18.875" style="861" bestFit="1" customWidth="1"/>
    <col min="12056" max="12056" width="9.75" style="861" bestFit="1" customWidth="1"/>
    <col min="12057" max="12057" width="18.875" style="861" bestFit="1" customWidth="1"/>
    <col min="12058" max="12059" width="9.75" style="861" bestFit="1" customWidth="1"/>
    <col min="12060" max="12061" width="12.125" style="861" bestFit="1" customWidth="1"/>
    <col min="12062" max="12062" width="7.125" style="861" bestFit="1" customWidth="1"/>
    <col min="12063" max="12063" width="9.75" style="861" bestFit="1" customWidth="1"/>
    <col min="12064" max="12064" width="15.5" style="861" bestFit="1" customWidth="1"/>
    <col min="12065" max="12065" width="19.375" style="861" bestFit="1" customWidth="1"/>
    <col min="12066" max="12066" width="5.75" style="861" bestFit="1" customWidth="1"/>
    <col min="12067" max="12067" width="9.75" style="861" bestFit="1" customWidth="1"/>
    <col min="12068" max="12068" width="11.875" style="861" bestFit="1" customWidth="1"/>
    <col min="12069" max="12069" width="9.125" style="861" bestFit="1" customWidth="1"/>
    <col min="12070" max="12070" width="10.5" style="861" bestFit="1" customWidth="1"/>
    <col min="12071" max="12071" width="16.375" style="861" bestFit="1" customWidth="1"/>
    <col min="12072" max="12072" width="12.125" style="861" bestFit="1" customWidth="1"/>
    <col min="12073" max="12073" width="10.375" style="861" bestFit="1" customWidth="1"/>
    <col min="12074" max="12074" width="11.875" style="861" bestFit="1" customWidth="1"/>
    <col min="12075" max="12083" width="16.375" style="861" bestFit="1" customWidth="1"/>
    <col min="12084" max="12084" width="10.625" style="861" bestFit="1" customWidth="1"/>
    <col min="12085" max="12085" width="11.875" style="861" bestFit="1" customWidth="1"/>
    <col min="12086" max="12086" width="16.375" style="861" bestFit="1" customWidth="1"/>
    <col min="12087" max="12087" width="20.75" style="861" bestFit="1" customWidth="1"/>
    <col min="12088" max="12088" width="16.375" style="861" bestFit="1" customWidth="1"/>
    <col min="12089" max="12089" width="20.75" style="861" bestFit="1" customWidth="1"/>
    <col min="12090" max="12090" width="16.375" style="861" bestFit="1" customWidth="1"/>
    <col min="12091" max="12091" width="20.75" style="861" bestFit="1" customWidth="1"/>
    <col min="12092" max="12092" width="16.375" style="861" bestFit="1" customWidth="1"/>
    <col min="12093" max="12093" width="20.75" style="861" bestFit="1" customWidth="1"/>
    <col min="12094" max="12094" width="16.375" style="861" bestFit="1" customWidth="1"/>
    <col min="12095" max="12095" width="20.75" style="861" bestFit="1" customWidth="1"/>
    <col min="12096" max="12096" width="14.125" style="861" bestFit="1" customWidth="1"/>
    <col min="12097" max="12097" width="18.625" style="861" bestFit="1" customWidth="1"/>
    <col min="12098" max="12098" width="16.375" style="861" bestFit="1" customWidth="1"/>
    <col min="12099" max="12099" width="20.75" style="861" bestFit="1" customWidth="1"/>
    <col min="12100" max="12100" width="16.375" style="861" bestFit="1" customWidth="1"/>
    <col min="12101" max="12101" width="20.75" style="861" bestFit="1" customWidth="1"/>
    <col min="12102" max="12107" width="23" style="861" bestFit="1" customWidth="1"/>
    <col min="12108" max="12109" width="18.625" style="861" bestFit="1" customWidth="1"/>
    <col min="12110" max="12110" width="10.5" style="861" bestFit="1" customWidth="1"/>
    <col min="12111" max="12111" width="11.875" style="861" bestFit="1" customWidth="1"/>
    <col min="12112" max="12112" width="10.5" style="861" bestFit="1" customWidth="1"/>
    <col min="12113" max="12114" width="11.875" style="861" bestFit="1" customWidth="1"/>
    <col min="12115" max="12115" width="16.375" style="861" bestFit="1" customWidth="1"/>
    <col min="12116" max="12116" width="17.875" style="861" bestFit="1" customWidth="1"/>
    <col min="12117" max="12117" width="22.25" style="861" bestFit="1" customWidth="1"/>
    <col min="12118" max="12118" width="7.75" style="861" bestFit="1" customWidth="1"/>
    <col min="12119" max="12121" width="11.875" style="861" bestFit="1" customWidth="1"/>
    <col min="12122" max="12122" width="16.375" style="861" bestFit="1" customWidth="1"/>
    <col min="12123" max="12125" width="11.875" style="861" bestFit="1" customWidth="1"/>
    <col min="12126" max="12126" width="14.125" style="861" bestFit="1" customWidth="1"/>
    <col min="12127" max="12127" width="11.875" style="861" bestFit="1" customWidth="1"/>
    <col min="12128" max="12128" width="16.375" style="861" bestFit="1" customWidth="1"/>
    <col min="12129" max="12129" width="18.625" style="861" bestFit="1" customWidth="1"/>
    <col min="12130" max="12130" width="10.5" style="861" bestFit="1" customWidth="1"/>
    <col min="12131" max="12131" width="14.25" style="861" bestFit="1" customWidth="1"/>
    <col min="12132" max="12133" width="13.375" style="861" bestFit="1" customWidth="1"/>
    <col min="12134" max="12134" width="16.375" style="861" bestFit="1" customWidth="1"/>
    <col min="12135" max="12135" width="16.5" style="861" bestFit="1" customWidth="1"/>
    <col min="12136" max="12137" width="20.125" style="861" bestFit="1" customWidth="1"/>
    <col min="12138" max="12139" width="23" style="861" bestFit="1" customWidth="1"/>
    <col min="12140" max="12140" width="18.625" style="861" bestFit="1" customWidth="1"/>
    <col min="12141" max="12141" width="9.25" style="861" bestFit="1" customWidth="1"/>
    <col min="12142" max="12142" width="7.25" style="861" bestFit="1" customWidth="1"/>
    <col min="12143" max="12143" width="10.375" style="861" bestFit="1" customWidth="1"/>
    <col min="12144" max="12145" width="11.875" style="861" bestFit="1" customWidth="1"/>
    <col min="12146" max="12146" width="14.375" style="861" bestFit="1" customWidth="1"/>
    <col min="12147" max="12147" width="11.875" style="861" bestFit="1" customWidth="1"/>
    <col min="12148" max="12149" width="16.375" style="861" bestFit="1" customWidth="1"/>
    <col min="12150" max="12150" width="11.875" style="861" bestFit="1" customWidth="1"/>
    <col min="12151" max="12152" width="16.375" style="861" bestFit="1" customWidth="1"/>
    <col min="12153" max="12153" width="17.875" style="861" bestFit="1" customWidth="1"/>
    <col min="12154" max="12154" width="16.375" style="861" bestFit="1" customWidth="1"/>
    <col min="12155" max="12155" width="17.875" style="861" bestFit="1" customWidth="1"/>
    <col min="12156" max="12156" width="5.75" style="861" bestFit="1" customWidth="1"/>
    <col min="12157" max="12158" width="9.75" style="861" bestFit="1" customWidth="1"/>
    <col min="12159" max="12159" width="7.75" style="861" bestFit="1" customWidth="1"/>
    <col min="12160" max="12160" width="9.75" style="861" bestFit="1" customWidth="1"/>
    <col min="12161" max="12161" width="59.375" style="861" bestFit="1" customWidth="1"/>
    <col min="12162" max="12162" width="45.5" style="861" bestFit="1" customWidth="1"/>
    <col min="12163" max="12163" width="27.625" style="861" bestFit="1" customWidth="1"/>
    <col min="12164" max="12164" width="11.875" style="861" bestFit="1" customWidth="1"/>
    <col min="12165" max="12168" width="14.125" style="861" bestFit="1" customWidth="1"/>
    <col min="12169" max="12169" width="15.625" style="861" bestFit="1" customWidth="1"/>
    <col min="12170" max="12170" width="14.125" style="861" bestFit="1" customWidth="1"/>
    <col min="12171" max="12172" width="19.625" style="861" bestFit="1" customWidth="1"/>
    <col min="12173" max="12173" width="21.875" style="861" bestFit="1" customWidth="1"/>
    <col min="12174" max="12174" width="19.375" style="861" bestFit="1" customWidth="1"/>
    <col min="12175" max="12175" width="16.375" style="861" bestFit="1" customWidth="1"/>
    <col min="12176" max="12176" width="23" style="861" bestFit="1" customWidth="1"/>
    <col min="12177" max="12178" width="14.125" style="861" bestFit="1" customWidth="1"/>
    <col min="12179" max="12179" width="23.25" style="861" bestFit="1" customWidth="1"/>
    <col min="12180" max="12181" width="14.375" style="861" bestFit="1" customWidth="1"/>
    <col min="12182" max="12182" width="23.125" style="861" bestFit="1" customWidth="1"/>
    <col min="12183" max="12183" width="18.875" style="861" bestFit="1" customWidth="1"/>
    <col min="12184" max="12184" width="14.375" style="861" bestFit="1" customWidth="1"/>
    <col min="12185" max="12185" width="16.5" style="861" bestFit="1" customWidth="1"/>
    <col min="12186" max="12186" width="25.25" style="861" bestFit="1" customWidth="1"/>
    <col min="12187" max="12188" width="18.625" style="861" bestFit="1" customWidth="1"/>
    <col min="12189" max="12189" width="23" style="861" bestFit="1" customWidth="1"/>
    <col min="12190" max="12191" width="26.75" style="861" bestFit="1" customWidth="1"/>
    <col min="12192" max="12192" width="25.25" style="861" bestFit="1" customWidth="1"/>
    <col min="12193" max="12193" width="29.625" style="861" bestFit="1" customWidth="1"/>
    <col min="12194" max="12194" width="25.25" style="861" bestFit="1" customWidth="1"/>
    <col min="12195" max="12195" width="29.625" style="861" bestFit="1" customWidth="1"/>
    <col min="12196" max="12199" width="20.875" style="861" bestFit="1" customWidth="1"/>
    <col min="12200" max="12200" width="13.875" style="861" bestFit="1" customWidth="1"/>
    <col min="12201" max="12201" width="16.5" style="861" bestFit="1" customWidth="1"/>
    <col min="12202" max="12202" width="7.75" style="861" bestFit="1" customWidth="1"/>
    <col min="12203" max="12203" width="20.75" style="861" bestFit="1" customWidth="1"/>
    <col min="12204" max="12206" width="16.375" style="861" bestFit="1" customWidth="1"/>
    <col min="12207" max="12210" width="31" style="861" bestFit="1" customWidth="1"/>
    <col min="12211" max="12212" width="18.625" style="861" bestFit="1" customWidth="1"/>
    <col min="12213" max="12213" width="16.375" style="861" bestFit="1" customWidth="1"/>
    <col min="12214" max="12215" width="18.625" style="861" bestFit="1" customWidth="1"/>
    <col min="12216" max="12216" width="16.375" style="861" bestFit="1" customWidth="1"/>
    <col min="12217" max="12218" width="18.625" style="861" bestFit="1" customWidth="1"/>
    <col min="12219" max="12219" width="20.75" style="861" bestFit="1" customWidth="1"/>
    <col min="12220" max="12221" width="23" style="861" bestFit="1" customWidth="1"/>
    <col min="12222" max="12222" width="25.25" style="861" bestFit="1" customWidth="1"/>
    <col min="12223" max="12223" width="23" style="861" bestFit="1" customWidth="1"/>
    <col min="12224" max="12224" width="20.75" style="861" bestFit="1" customWidth="1"/>
    <col min="12225" max="12226" width="23" style="861" bestFit="1" customWidth="1"/>
    <col min="12227" max="12227" width="25.25" style="861" bestFit="1" customWidth="1"/>
    <col min="12228" max="12228" width="23" style="861" bestFit="1" customWidth="1"/>
    <col min="12229" max="12229" width="18.625" style="861" bestFit="1" customWidth="1"/>
    <col min="12230" max="12232" width="20.75" style="861" bestFit="1" customWidth="1"/>
    <col min="12233" max="12233" width="19.75" style="861" bestFit="1" customWidth="1"/>
    <col min="12234" max="12235" width="22" style="861" bestFit="1" customWidth="1"/>
    <col min="12236" max="12236" width="14.125" style="861" bestFit="1" customWidth="1"/>
    <col min="12237" max="12238" width="20.75" style="861" bestFit="1" customWidth="1"/>
    <col min="12239" max="12240" width="18.625" style="861" bestFit="1" customWidth="1"/>
    <col min="12241" max="12243" width="20.75" style="861" bestFit="1" customWidth="1"/>
    <col min="12244" max="12245" width="23" style="861" bestFit="1" customWidth="1"/>
    <col min="12246" max="12246" width="20.75" style="861" bestFit="1" customWidth="1"/>
    <col min="12247" max="12248" width="23" style="861" bestFit="1" customWidth="1"/>
    <col min="12249" max="12249" width="25.25" style="861" bestFit="1" customWidth="1"/>
    <col min="12250" max="12251" width="23" style="861" bestFit="1" customWidth="1"/>
    <col min="12252" max="12254" width="25.25" style="861" bestFit="1" customWidth="1"/>
    <col min="12255" max="12256" width="27.5" style="861" bestFit="1" customWidth="1"/>
    <col min="12257" max="12257" width="25.25" style="861" bestFit="1" customWidth="1"/>
    <col min="12258" max="12259" width="27.5" style="861" bestFit="1" customWidth="1"/>
    <col min="12260" max="12260" width="29.625" style="861" bestFit="1" customWidth="1"/>
    <col min="12261" max="12261" width="27.5" style="861" bestFit="1" customWidth="1"/>
    <col min="12262" max="12262" width="24.5" style="861" bestFit="1" customWidth="1"/>
    <col min="12263" max="12263" width="29" style="861" bestFit="1" customWidth="1"/>
    <col min="12264" max="12265" width="20.75" style="861" bestFit="1" customWidth="1"/>
    <col min="12266" max="12266" width="27.5" style="861" bestFit="1" customWidth="1"/>
    <col min="12267" max="12268" width="23" style="861" bestFit="1" customWidth="1"/>
    <col min="12269" max="12269" width="29.625" style="861" bestFit="1" customWidth="1"/>
    <col min="12270" max="12270" width="9.125" style="861" bestFit="1" customWidth="1"/>
    <col min="12271" max="12273" width="18.125" style="861" bestFit="1" customWidth="1"/>
    <col min="12274" max="12274" width="20.375" style="861" bestFit="1" customWidth="1"/>
    <col min="12275" max="12275" width="25.25" style="861" bestFit="1" customWidth="1"/>
    <col min="12276" max="12276" width="27.5" style="861" bestFit="1" customWidth="1"/>
    <col min="12277" max="12278" width="9.125" style="861" bestFit="1" customWidth="1"/>
    <col min="12279" max="12279" width="11.25" style="861" bestFit="1" customWidth="1"/>
    <col min="12280" max="12280" width="15" style="861" bestFit="1" customWidth="1"/>
    <col min="12281" max="12281" width="16.375" style="861" bestFit="1" customWidth="1"/>
    <col min="12282" max="12284" width="23.25" style="861" bestFit="1" customWidth="1"/>
    <col min="12285" max="12286" width="20.75" style="861" bestFit="1" customWidth="1"/>
    <col min="12287" max="12287" width="6.625" style="861" bestFit="1" customWidth="1"/>
    <col min="12288" max="12288" width="9" style="861"/>
    <col min="12289" max="12289" width="16.375" style="861" bestFit="1" customWidth="1"/>
    <col min="12290" max="12290" width="14.125" style="861" bestFit="1" customWidth="1"/>
    <col min="12291" max="12293" width="9.75" style="861" bestFit="1" customWidth="1"/>
    <col min="12294" max="12294" width="14.125" style="861" bestFit="1" customWidth="1"/>
    <col min="12295" max="12295" width="15.25" style="861" customWidth="1"/>
    <col min="12296" max="12296" width="14.125" style="861" bestFit="1" customWidth="1"/>
    <col min="12297" max="12297" width="15.25" style="861" bestFit="1" customWidth="1"/>
    <col min="12298" max="12300" width="13.625" style="861" bestFit="1" customWidth="1"/>
    <col min="12301" max="12301" width="12" style="861" bestFit="1" customWidth="1"/>
    <col min="12302" max="12302" width="22.125" style="861" bestFit="1" customWidth="1"/>
    <col min="12303" max="12304" width="30.125" style="861" bestFit="1" customWidth="1"/>
    <col min="12305" max="12306" width="21" style="861" bestFit="1" customWidth="1"/>
    <col min="12307" max="12307" width="18.75" style="861" bestFit="1" customWidth="1"/>
    <col min="12308" max="12308" width="21" style="861" bestFit="1" customWidth="1"/>
    <col min="12309" max="12310" width="9.75" style="861" bestFit="1" customWidth="1"/>
    <col min="12311" max="12311" width="18.875" style="861" bestFit="1" customWidth="1"/>
    <col min="12312" max="12312" width="9.75" style="861" bestFit="1" customWidth="1"/>
    <col min="12313" max="12313" width="18.875" style="861" bestFit="1" customWidth="1"/>
    <col min="12314" max="12315" width="9.75" style="861" bestFit="1" customWidth="1"/>
    <col min="12316" max="12317" width="12.125" style="861" bestFit="1" customWidth="1"/>
    <col min="12318" max="12318" width="7.125" style="861" bestFit="1" customWidth="1"/>
    <col min="12319" max="12319" width="9.75" style="861" bestFit="1" customWidth="1"/>
    <col min="12320" max="12320" width="15.5" style="861" bestFit="1" customWidth="1"/>
    <col min="12321" max="12321" width="19.375" style="861" bestFit="1" customWidth="1"/>
    <col min="12322" max="12322" width="5.75" style="861" bestFit="1" customWidth="1"/>
    <col min="12323" max="12323" width="9.75" style="861" bestFit="1" customWidth="1"/>
    <col min="12324" max="12324" width="11.875" style="861" bestFit="1" customWidth="1"/>
    <col min="12325" max="12325" width="9.125" style="861" bestFit="1" customWidth="1"/>
    <col min="12326" max="12326" width="10.5" style="861" bestFit="1" customWidth="1"/>
    <col min="12327" max="12327" width="16.375" style="861" bestFit="1" customWidth="1"/>
    <col min="12328" max="12328" width="12.125" style="861" bestFit="1" customWidth="1"/>
    <col min="12329" max="12329" width="10.375" style="861" bestFit="1" customWidth="1"/>
    <col min="12330" max="12330" width="11.875" style="861" bestFit="1" customWidth="1"/>
    <col min="12331" max="12339" width="16.375" style="861" bestFit="1" customWidth="1"/>
    <col min="12340" max="12340" width="10.625" style="861" bestFit="1" customWidth="1"/>
    <col min="12341" max="12341" width="11.875" style="861" bestFit="1" customWidth="1"/>
    <col min="12342" max="12342" width="16.375" style="861" bestFit="1" customWidth="1"/>
    <col min="12343" max="12343" width="20.75" style="861" bestFit="1" customWidth="1"/>
    <col min="12344" max="12344" width="16.375" style="861" bestFit="1" customWidth="1"/>
    <col min="12345" max="12345" width="20.75" style="861" bestFit="1" customWidth="1"/>
    <col min="12346" max="12346" width="16.375" style="861" bestFit="1" customWidth="1"/>
    <col min="12347" max="12347" width="20.75" style="861" bestFit="1" customWidth="1"/>
    <col min="12348" max="12348" width="16.375" style="861" bestFit="1" customWidth="1"/>
    <col min="12349" max="12349" width="20.75" style="861" bestFit="1" customWidth="1"/>
    <col min="12350" max="12350" width="16.375" style="861" bestFit="1" customWidth="1"/>
    <col min="12351" max="12351" width="20.75" style="861" bestFit="1" customWidth="1"/>
    <col min="12352" max="12352" width="14.125" style="861" bestFit="1" customWidth="1"/>
    <col min="12353" max="12353" width="18.625" style="861" bestFit="1" customWidth="1"/>
    <col min="12354" max="12354" width="16.375" style="861" bestFit="1" customWidth="1"/>
    <col min="12355" max="12355" width="20.75" style="861" bestFit="1" customWidth="1"/>
    <col min="12356" max="12356" width="16.375" style="861" bestFit="1" customWidth="1"/>
    <col min="12357" max="12357" width="20.75" style="861" bestFit="1" customWidth="1"/>
    <col min="12358" max="12363" width="23" style="861" bestFit="1" customWidth="1"/>
    <col min="12364" max="12365" width="18.625" style="861" bestFit="1" customWidth="1"/>
    <col min="12366" max="12366" width="10.5" style="861" bestFit="1" customWidth="1"/>
    <col min="12367" max="12367" width="11.875" style="861" bestFit="1" customWidth="1"/>
    <col min="12368" max="12368" width="10.5" style="861" bestFit="1" customWidth="1"/>
    <col min="12369" max="12370" width="11.875" style="861" bestFit="1" customWidth="1"/>
    <col min="12371" max="12371" width="16.375" style="861" bestFit="1" customWidth="1"/>
    <col min="12372" max="12372" width="17.875" style="861" bestFit="1" customWidth="1"/>
    <col min="12373" max="12373" width="22.25" style="861" bestFit="1" customWidth="1"/>
    <col min="12374" max="12374" width="7.75" style="861" bestFit="1" customWidth="1"/>
    <col min="12375" max="12377" width="11.875" style="861" bestFit="1" customWidth="1"/>
    <col min="12378" max="12378" width="16.375" style="861" bestFit="1" customWidth="1"/>
    <col min="12379" max="12381" width="11.875" style="861" bestFit="1" customWidth="1"/>
    <col min="12382" max="12382" width="14.125" style="861" bestFit="1" customWidth="1"/>
    <col min="12383" max="12383" width="11.875" style="861" bestFit="1" customWidth="1"/>
    <col min="12384" max="12384" width="16.375" style="861" bestFit="1" customWidth="1"/>
    <col min="12385" max="12385" width="18.625" style="861" bestFit="1" customWidth="1"/>
    <col min="12386" max="12386" width="10.5" style="861" bestFit="1" customWidth="1"/>
    <col min="12387" max="12387" width="14.25" style="861" bestFit="1" customWidth="1"/>
    <col min="12388" max="12389" width="13.375" style="861" bestFit="1" customWidth="1"/>
    <col min="12390" max="12390" width="16.375" style="861" bestFit="1" customWidth="1"/>
    <col min="12391" max="12391" width="16.5" style="861" bestFit="1" customWidth="1"/>
    <col min="12392" max="12393" width="20.125" style="861" bestFit="1" customWidth="1"/>
    <col min="12394" max="12395" width="23" style="861" bestFit="1" customWidth="1"/>
    <col min="12396" max="12396" width="18.625" style="861" bestFit="1" customWidth="1"/>
    <col min="12397" max="12397" width="9.25" style="861" bestFit="1" customWidth="1"/>
    <col min="12398" max="12398" width="7.25" style="861" bestFit="1" customWidth="1"/>
    <col min="12399" max="12399" width="10.375" style="861" bestFit="1" customWidth="1"/>
    <col min="12400" max="12401" width="11.875" style="861" bestFit="1" customWidth="1"/>
    <col min="12402" max="12402" width="14.375" style="861" bestFit="1" customWidth="1"/>
    <col min="12403" max="12403" width="11.875" style="861" bestFit="1" customWidth="1"/>
    <col min="12404" max="12405" width="16.375" style="861" bestFit="1" customWidth="1"/>
    <col min="12406" max="12406" width="11.875" style="861" bestFit="1" customWidth="1"/>
    <col min="12407" max="12408" width="16.375" style="861" bestFit="1" customWidth="1"/>
    <col min="12409" max="12409" width="17.875" style="861" bestFit="1" customWidth="1"/>
    <col min="12410" max="12410" width="16.375" style="861" bestFit="1" customWidth="1"/>
    <col min="12411" max="12411" width="17.875" style="861" bestFit="1" customWidth="1"/>
    <col min="12412" max="12412" width="5.75" style="861" bestFit="1" customWidth="1"/>
    <col min="12413" max="12414" width="9.75" style="861" bestFit="1" customWidth="1"/>
    <col min="12415" max="12415" width="7.75" style="861" bestFit="1" customWidth="1"/>
    <col min="12416" max="12416" width="9.75" style="861" bestFit="1" customWidth="1"/>
    <col min="12417" max="12417" width="59.375" style="861" bestFit="1" customWidth="1"/>
    <col min="12418" max="12418" width="45.5" style="861" bestFit="1" customWidth="1"/>
    <col min="12419" max="12419" width="27.625" style="861" bestFit="1" customWidth="1"/>
    <col min="12420" max="12420" width="11.875" style="861" bestFit="1" customWidth="1"/>
    <col min="12421" max="12424" width="14.125" style="861" bestFit="1" customWidth="1"/>
    <col min="12425" max="12425" width="15.625" style="861" bestFit="1" customWidth="1"/>
    <col min="12426" max="12426" width="14.125" style="861" bestFit="1" customWidth="1"/>
    <col min="12427" max="12428" width="19.625" style="861" bestFit="1" customWidth="1"/>
    <col min="12429" max="12429" width="21.875" style="861" bestFit="1" customWidth="1"/>
    <col min="12430" max="12430" width="19.375" style="861" bestFit="1" customWidth="1"/>
    <col min="12431" max="12431" width="16.375" style="861" bestFit="1" customWidth="1"/>
    <col min="12432" max="12432" width="23" style="861" bestFit="1" customWidth="1"/>
    <col min="12433" max="12434" width="14.125" style="861" bestFit="1" customWidth="1"/>
    <col min="12435" max="12435" width="23.25" style="861" bestFit="1" customWidth="1"/>
    <col min="12436" max="12437" width="14.375" style="861" bestFit="1" customWidth="1"/>
    <col min="12438" max="12438" width="23.125" style="861" bestFit="1" customWidth="1"/>
    <col min="12439" max="12439" width="18.875" style="861" bestFit="1" customWidth="1"/>
    <col min="12440" max="12440" width="14.375" style="861" bestFit="1" customWidth="1"/>
    <col min="12441" max="12441" width="16.5" style="861" bestFit="1" customWidth="1"/>
    <col min="12442" max="12442" width="25.25" style="861" bestFit="1" customWidth="1"/>
    <col min="12443" max="12444" width="18.625" style="861" bestFit="1" customWidth="1"/>
    <col min="12445" max="12445" width="23" style="861" bestFit="1" customWidth="1"/>
    <col min="12446" max="12447" width="26.75" style="861" bestFit="1" customWidth="1"/>
    <col min="12448" max="12448" width="25.25" style="861" bestFit="1" customWidth="1"/>
    <col min="12449" max="12449" width="29.625" style="861" bestFit="1" customWidth="1"/>
    <col min="12450" max="12450" width="25.25" style="861" bestFit="1" customWidth="1"/>
    <col min="12451" max="12451" width="29.625" style="861" bestFit="1" customWidth="1"/>
    <col min="12452" max="12455" width="20.875" style="861" bestFit="1" customWidth="1"/>
    <col min="12456" max="12456" width="13.875" style="861" bestFit="1" customWidth="1"/>
    <col min="12457" max="12457" width="16.5" style="861" bestFit="1" customWidth="1"/>
    <col min="12458" max="12458" width="7.75" style="861" bestFit="1" customWidth="1"/>
    <col min="12459" max="12459" width="20.75" style="861" bestFit="1" customWidth="1"/>
    <col min="12460" max="12462" width="16.375" style="861" bestFit="1" customWidth="1"/>
    <col min="12463" max="12466" width="31" style="861" bestFit="1" customWidth="1"/>
    <col min="12467" max="12468" width="18.625" style="861" bestFit="1" customWidth="1"/>
    <col min="12469" max="12469" width="16.375" style="861" bestFit="1" customWidth="1"/>
    <col min="12470" max="12471" width="18.625" style="861" bestFit="1" customWidth="1"/>
    <col min="12472" max="12472" width="16.375" style="861" bestFit="1" customWidth="1"/>
    <col min="12473" max="12474" width="18.625" style="861" bestFit="1" customWidth="1"/>
    <col min="12475" max="12475" width="20.75" style="861" bestFit="1" customWidth="1"/>
    <col min="12476" max="12477" width="23" style="861" bestFit="1" customWidth="1"/>
    <col min="12478" max="12478" width="25.25" style="861" bestFit="1" customWidth="1"/>
    <col min="12479" max="12479" width="23" style="861" bestFit="1" customWidth="1"/>
    <col min="12480" max="12480" width="20.75" style="861" bestFit="1" customWidth="1"/>
    <col min="12481" max="12482" width="23" style="861" bestFit="1" customWidth="1"/>
    <col min="12483" max="12483" width="25.25" style="861" bestFit="1" customWidth="1"/>
    <col min="12484" max="12484" width="23" style="861" bestFit="1" customWidth="1"/>
    <col min="12485" max="12485" width="18.625" style="861" bestFit="1" customWidth="1"/>
    <col min="12486" max="12488" width="20.75" style="861" bestFit="1" customWidth="1"/>
    <col min="12489" max="12489" width="19.75" style="861" bestFit="1" customWidth="1"/>
    <col min="12490" max="12491" width="22" style="861" bestFit="1" customWidth="1"/>
    <col min="12492" max="12492" width="14.125" style="861" bestFit="1" customWidth="1"/>
    <col min="12493" max="12494" width="20.75" style="861" bestFit="1" customWidth="1"/>
    <col min="12495" max="12496" width="18.625" style="861" bestFit="1" customWidth="1"/>
    <col min="12497" max="12499" width="20.75" style="861" bestFit="1" customWidth="1"/>
    <col min="12500" max="12501" width="23" style="861" bestFit="1" customWidth="1"/>
    <col min="12502" max="12502" width="20.75" style="861" bestFit="1" customWidth="1"/>
    <col min="12503" max="12504" width="23" style="861" bestFit="1" customWidth="1"/>
    <col min="12505" max="12505" width="25.25" style="861" bestFit="1" customWidth="1"/>
    <col min="12506" max="12507" width="23" style="861" bestFit="1" customWidth="1"/>
    <col min="12508" max="12510" width="25.25" style="861" bestFit="1" customWidth="1"/>
    <col min="12511" max="12512" width="27.5" style="861" bestFit="1" customWidth="1"/>
    <col min="12513" max="12513" width="25.25" style="861" bestFit="1" customWidth="1"/>
    <col min="12514" max="12515" width="27.5" style="861" bestFit="1" customWidth="1"/>
    <col min="12516" max="12516" width="29.625" style="861" bestFit="1" customWidth="1"/>
    <col min="12517" max="12517" width="27.5" style="861" bestFit="1" customWidth="1"/>
    <col min="12518" max="12518" width="24.5" style="861" bestFit="1" customWidth="1"/>
    <col min="12519" max="12519" width="29" style="861" bestFit="1" customWidth="1"/>
    <col min="12520" max="12521" width="20.75" style="861" bestFit="1" customWidth="1"/>
    <col min="12522" max="12522" width="27.5" style="861" bestFit="1" customWidth="1"/>
    <col min="12523" max="12524" width="23" style="861" bestFit="1" customWidth="1"/>
    <col min="12525" max="12525" width="29.625" style="861" bestFit="1" customWidth="1"/>
    <col min="12526" max="12526" width="9.125" style="861" bestFit="1" customWidth="1"/>
    <col min="12527" max="12529" width="18.125" style="861" bestFit="1" customWidth="1"/>
    <col min="12530" max="12530" width="20.375" style="861" bestFit="1" customWidth="1"/>
    <col min="12531" max="12531" width="25.25" style="861" bestFit="1" customWidth="1"/>
    <col min="12532" max="12532" width="27.5" style="861" bestFit="1" customWidth="1"/>
    <col min="12533" max="12534" width="9.125" style="861" bestFit="1" customWidth="1"/>
    <col min="12535" max="12535" width="11.25" style="861" bestFit="1" customWidth="1"/>
    <col min="12536" max="12536" width="15" style="861" bestFit="1" customWidth="1"/>
    <col min="12537" max="12537" width="16.375" style="861" bestFit="1" customWidth="1"/>
    <col min="12538" max="12540" width="23.25" style="861" bestFit="1" customWidth="1"/>
    <col min="12541" max="12542" width="20.75" style="861" bestFit="1" customWidth="1"/>
    <col min="12543" max="12543" width="6.625" style="861" bestFit="1" customWidth="1"/>
    <col min="12544" max="12544" width="9" style="861"/>
    <col min="12545" max="12545" width="16.375" style="861" bestFit="1" customWidth="1"/>
    <col min="12546" max="12546" width="14.125" style="861" bestFit="1" customWidth="1"/>
    <col min="12547" max="12549" width="9.75" style="861" bestFit="1" customWidth="1"/>
    <col min="12550" max="12550" width="14.125" style="861" bestFit="1" customWidth="1"/>
    <col min="12551" max="12551" width="15.25" style="861" customWidth="1"/>
    <col min="12552" max="12552" width="14.125" style="861" bestFit="1" customWidth="1"/>
    <col min="12553" max="12553" width="15.25" style="861" bestFit="1" customWidth="1"/>
    <col min="12554" max="12556" width="13.625" style="861" bestFit="1" customWidth="1"/>
    <col min="12557" max="12557" width="12" style="861" bestFit="1" customWidth="1"/>
    <col min="12558" max="12558" width="22.125" style="861" bestFit="1" customWidth="1"/>
    <col min="12559" max="12560" width="30.125" style="861" bestFit="1" customWidth="1"/>
    <col min="12561" max="12562" width="21" style="861" bestFit="1" customWidth="1"/>
    <col min="12563" max="12563" width="18.75" style="861" bestFit="1" customWidth="1"/>
    <col min="12564" max="12564" width="21" style="861" bestFit="1" customWidth="1"/>
    <col min="12565" max="12566" width="9.75" style="861" bestFit="1" customWidth="1"/>
    <col min="12567" max="12567" width="18.875" style="861" bestFit="1" customWidth="1"/>
    <col min="12568" max="12568" width="9.75" style="861" bestFit="1" customWidth="1"/>
    <col min="12569" max="12569" width="18.875" style="861" bestFit="1" customWidth="1"/>
    <col min="12570" max="12571" width="9.75" style="861" bestFit="1" customWidth="1"/>
    <col min="12572" max="12573" width="12.125" style="861" bestFit="1" customWidth="1"/>
    <col min="12574" max="12574" width="7.125" style="861" bestFit="1" customWidth="1"/>
    <col min="12575" max="12575" width="9.75" style="861" bestFit="1" customWidth="1"/>
    <col min="12576" max="12576" width="15.5" style="861" bestFit="1" customWidth="1"/>
    <col min="12577" max="12577" width="19.375" style="861" bestFit="1" customWidth="1"/>
    <col min="12578" max="12578" width="5.75" style="861" bestFit="1" customWidth="1"/>
    <col min="12579" max="12579" width="9.75" style="861" bestFit="1" customWidth="1"/>
    <col min="12580" max="12580" width="11.875" style="861" bestFit="1" customWidth="1"/>
    <col min="12581" max="12581" width="9.125" style="861" bestFit="1" customWidth="1"/>
    <col min="12582" max="12582" width="10.5" style="861" bestFit="1" customWidth="1"/>
    <col min="12583" max="12583" width="16.375" style="861" bestFit="1" customWidth="1"/>
    <col min="12584" max="12584" width="12.125" style="861" bestFit="1" customWidth="1"/>
    <col min="12585" max="12585" width="10.375" style="861" bestFit="1" customWidth="1"/>
    <col min="12586" max="12586" width="11.875" style="861" bestFit="1" customWidth="1"/>
    <col min="12587" max="12595" width="16.375" style="861" bestFit="1" customWidth="1"/>
    <col min="12596" max="12596" width="10.625" style="861" bestFit="1" customWidth="1"/>
    <col min="12597" max="12597" width="11.875" style="861" bestFit="1" customWidth="1"/>
    <col min="12598" max="12598" width="16.375" style="861" bestFit="1" customWidth="1"/>
    <col min="12599" max="12599" width="20.75" style="861" bestFit="1" customWidth="1"/>
    <col min="12600" max="12600" width="16.375" style="861" bestFit="1" customWidth="1"/>
    <col min="12601" max="12601" width="20.75" style="861" bestFit="1" customWidth="1"/>
    <col min="12602" max="12602" width="16.375" style="861" bestFit="1" customWidth="1"/>
    <col min="12603" max="12603" width="20.75" style="861" bestFit="1" customWidth="1"/>
    <col min="12604" max="12604" width="16.375" style="861" bestFit="1" customWidth="1"/>
    <col min="12605" max="12605" width="20.75" style="861" bestFit="1" customWidth="1"/>
    <col min="12606" max="12606" width="16.375" style="861" bestFit="1" customWidth="1"/>
    <col min="12607" max="12607" width="20.75" style="861" bestFit="1" customWidth="1"/>
    <col min="12608" max="12608" width="14.125" style="861" bestFit="1" customWidth="1"/>
    <col min="12609" max="12609" width="18.625" style="861" bestFit="1" customWidth="1"/>
    <col min="12610" max="12610" width="16.375" style="861" bestFit="1" customWidth="1"/>
    <col min="12611" max="12611" width="20.75" style="861" bestFit="1" customWidth="1"/>
    <col min="12612" max="12612" width="16.375" style="861" bestFit="1" customWidth="1"/>
    <col min="12613" max="12613" width="20.75" style="861" bestFit="1" customWidth="1"/>
    <col min="12614" max="12619" width="23" style="861" bestFit="1" customWidth="1"/>
    <col min="12620" max="12621" width="18.625" style="861" bestFit="1" customWidth="1"/>
    <col min="12622" max="12622" width="10.5" style="861" bestFit="1" customWidth="1"/>
    <col min="12623" max="12623" width="11.875" style="861" bestFit="1" customWidth="1"/>
    <col min="12624" max="12624" width="10.5" style="861" bestFit="1" customWidth="1"/>
    <col min="12625" max="12626" width="11.875" style="861" bestFit="1" customWidth="1"/>
    <col min="12627" max="12627" width="16.375" style="861" bestFit="1" customWidth="1"/>
    <col min="12628" max="12628" width="17.875" style="861" bestFit="1" customWidth="1"/>
    <col min="12629" max="12629" width="22.25" style="861" bestFit="1" customWidth="1"/>
    <col min="12630" max="12630" width="7.75" style="861" bestFit="1" customWidth="1"/>
    <col min="12631" max="12633" width="11.875" style="861" bestFit="1" customWidth="1"/>
    <col min="12634" max="12634" width="16.375" style="861" bestFit="1" customWidth="1"/>
    <col min="12635" max="12637" width="11.875" style="861" bestFit="1" customWidth="1"/>
    <col min="12638" max="12638" width="14.125" style="861" bestFit="1" customWidth="1"/>
    <col min="12639" max="12639" width="11.875" style="861" bestFit="1" customWidth="1"/>
    <col min="12640" max="12640" width="16.375" style="861" bestFit="1" customWidth="1"/>
    <col min="12641" max="12641" width="18.625" style="861" bestFit="1" customWidth="1"/>
    <col min="12642" max="12642" width="10.5" style="861" bestFit="1" customWidth="1"/>
    <col min="12643" max="12643" width="14.25" style="861" bestFit="1" customWidth="1"/>
    <col min="12644" max="12645" width="13.375" style="861" bestFit="1" customWidth="1"/>
    <col min="12646" max="12646" width="16.375" style="861" bestFit="1" customWidth="1"/>
    <col min="12647" max="12647" width="16.5" style="861" bestFit="1" customWidth="1"/>
    <col min="12648" max="12649" width="20.125" style="861" bestFit="1" customWidth="1"/>
    <col min="12650" max="12651" width="23" style="861" bestFit="1" customWidth="1"/>
    <col min="12652" max="12652" width="18.625" style="861" bestFit="1" customWidth="1"/>
    <col min="12653" max="12653" width="9.25" style="861" bestFit="1" customWidth="1"/>
    <col min="12654" max="12654" width="7.25" style="861" bestFit="1" customWidth="1"/>
    <col min="12655" max="12655" width="10.375" style="861" bestFit="1" customWidth="1"/>
    <col min="12656" max="12657" width="11.875" style="861" bestFit="1" customWidth="1"/>
    <col min="12658" max="12658" width="14.375" style="861" bestFit="1" customWidth="1"/>
    <col min="12659" max="12659" width="11.875" style="861" bestFit="1" customWidth="1"/>
    <col min="12660" max="12661" width="16.375" style="861" bestFit="1" customWidth="1"/>
    <col min="12662" max="12662" width="11.875" style="861" bestFit="1" customWidth="1"/>
    <col min="12663" max="12664" width="16.375" style="861" bestFit="1" customWidth="1"/>
    <col min="12665" max="12665" width="17.875" style="861" bestFit="1" customWidth="1"/>
    <col min="12666" max="12666" width="16.375" style="861" bestFit="1" customWidth="1"/>
    <col min="12667" max="12667" width="17.875" style="861" bestFit="1" customWidth="1"/>
    <col min="12668" max="12668" width="5.75" style="861" bestFit="1" customWidth="1"/>
    <col min="12669" max="12670" width="9.75" style="861" bestFit="1" customWidth="1"/>
    <col min="12671" max="12671" width="7.75" style="861" bestFit="1" customWidth="1"/>
    <col min="12672" max="12672" width="9.75" style="861" bestFit="1" customWidth="1"/>
    <col min="12673" max="12673" width="59.375" style="861" bestFit="1" customWidth="1"/>
    <col min="12674" max="12674" width="45.5" style="861" bestFit="1" customWidth="1"/>
    <col min="12675" max="12675" width="27.625" style="861" bestFit="1" customWidth="1"/>
    <col min="12676" max="12676" width="11.875" style="861" bestFit="1" customWidth="1"/>
    <col min="12677" max="12680" width="14.125" style="861" bestFit="1" customWidth="1"/>
    <col min="12681" max="12681" width="15.625" style="861" bestFit="1" customWidth="1"/>
    <col min="12682" max="12682" width="14.125" style="861" bestFit="1" customWidth="1"/>
    <col min="12683" max="12684" width="19.625" style="861" bestFit="1" customWidth="1"/>
    <col min="12685" max="12685" width="21.875" style="861" bestFit="1" customWidth="1"/>
    <col min="12686" max="12686" width="19.375" style="861" bestFit="1" customWidth="1"/>
    <col min="12687" max="12687" width="16.375" style="861" bestFit="1" customWidth="1"/>
    <col min="12688" max="12688" width="23" style="861" bestFit="1" customWidth="1"/>
    <col min="12689" max="12690" width="14.125" style="861" bestFit="1" customWidth="1"/>
    <col min="12691" max="12691" width="23.25" style="861" bestFit="1" customWidth="1"/>
    <col min="12692" max="12693" width="14.375" style="861" bestFit="1" customWidth="1"/>
    <col min="12694" max="12694" width="23.125" style="861" bestFit="1" customWidth="1"/>
    <col min="12695" max="12695" width="18.875" style="861" bestFit="1" customWidth="1"/>
    <col min="12696" max="12696" width="14.375" style="861" bestFit="1" customWidth="1"/>
    <col min="12697" max="12697" width="16.5" style="861" bestFit="1" customWidth="1"/>
    <col min="12698" max="12698" width="25.25" style="861" bestFit="1" customWidth="1"/>
    <col min="12699" max="12700" width="18.625" style="861" bestFit="1" customWidth="1"/>
    <col min="12701" max="12701" width="23" style="861" bestFit="1" customWidth="1"/>
    <col min="12702" max="12703" width="26.75" style="861" bestFit="1" customWidth="1"/>
    <col min="12704" max="12704" width="25.25" style="861" bestFit="1" customWidth="1"/>
    <col min="12705" max="12705" width="29.625" style="861" bestFit="1" customWidth="1"/>
    <col min="12706" max="12706" width="25.25" style="861" bestFit="1" customWidth="1"/>
    <col min="12707" max="12707" width="29.625" style="861" bestFit="1" customWidth="1"/>
    <col min="12708" max="12711" width="20.875" style="861" bestFit="1" customWidth="1"/>
    <col min="12712" max="12712" width="13.875" style="861" bestFit="1" customWidth="1"/>
    <col min="12713" max="12713" width="16.5" style="861" bestFit="1" customWidth="1"/>
    <col min="12714" max="12714" width="7.75" style="861" bestFit="1" customWidth="1"/>
    <col min="12715" max="12715" width="20.75" style="861" bestFit="1" customWidth="1"/>
    <col min="12716" max="12718" width="16.375" style="861" bestFit="1" customWidth="1"/>
    <col min="12719" max="12722" width="31" style="861" bestFit="1" customWidth="1"/>
    <col min="12723" max="12724" width="18.625" style="861" bestFit="1" customWidth="1"/>
    <col min="12725" max="12725" width="16.375" style="861" bestFit="1" customWidth="1"/>
    <col min="12726" max="12727" width="18.625" style="861" bestFit="1" customWidth="1"/>
    <col min="12728" max="12728" width="16.375" style="861" bestFit="1" customWidth="1"/>
    <col min="12729" max="12730" width="18.625" style="861" bestFit="1" customWidth="1"/>
    <col min="12731" max="12731" width="20.75" style="861" bestFit="1" customWidth="1"/>
    <col min="12732" max="12733" width="23" style="861" bestFit="1" customWidth="1"/>
    <col min="12734" max="12734" width="25.25" style="861" bestFit="1" customWidth="1"/>
    <col min="12735" max="12735" width="23" style="861" bestFit="1" customWidth="1"/>
    <col min="12736" max="12736" width="20.75" style="861" bestFit="1" customWidth="1"/>
    <col min="12737" max="12738" width="23" style="861" bestFit="1" customWidth="1"/>
    <col min="12739" max="12739" width="25.25" style="861" bestFit="1" customWidth="1"/>
    <col min="12740" max="12740" width="23" style="861" bestFit="1" customWidth="1"/>
    <col min="12741" max="12741" width="18.625" style="861" bestFit="1" customWidth="1"/>
    <col min="12742" max="12744" width="20.75" style="861" bestFit="1" customWidth="1"/>
    <col min="12745" max="12745" width="19.75" style="861" bestFit="1" customWidth="1"/>
    <col min="12746" max="12747" width="22" style="861" bestFit="1" customWidth="1"/>
    <col min="12748" max="12748" width="14.125" style="861" bestFit="1" customWidth="1"/>
    <col min="12749" max="12750" width="20.75" style="861" bestFit="1" customWidth="1"/>
    <col min="12751" max="12752" width="18.625" style="861" bestFit="1" customWidth="1"/>
    <col min="12753" max="12755" width="20.75" style="861" bestFit="1" customWidth="1"/>
    <col min="12756" max="12757" width="23" style="861" bestFit="1" customWidth="1"/>
    <col min="12758" max="12758" width="20.75" style="861" bestFit="1" customWidth="1"/>
    <col min="12759" max="12760" width="23" style="861" bestFit="1" customWidth="1"/>
    <col min="12761" max="12761" width="25.25" style="861" bestFit="1" customWidth="1"/>
    <col min="12762" max="12763" width="23" style="861" bestFit="1" customWidth="1"/>
    <col min="12764" max="12766" width="25.25" style="861" bestFit="1" customWidth="1"/>
    <col min="12767" max="12768" width="27.5" style="861" bestFit="1" customWidth="1"/>
    <col min="12769" max="12769" width="25.25" style="861" bestFit="1" customWidth="1"/>
    <col min="12770" max="12771" width="27.5" style="861" bestFit="1" customWidth="1"/>
    <col min="12772" max="12772" width="29.625" style="861" bestFit="1" customWidth="1"/>
    <col min="12773" max="12773" width="27.5" style="861" bestFit="1" customWidth="1"/>
    <col min="12774" max="12774" width="24.5" style="861" bestFit="1" customWidth="1"/>
    <col min="12775" max="12775" width="29" style="861" bestFit="1" customWidth="1"/>
    <col min="12776" max="12777" width="20.75" style="861" bestFit="1" customWidth="1"/>
    <col min="12778" max="12778" width="27.5" style="861" bestFit="1" customWidth="1"/>
    <col min="12779" max="12780" width="23" style="861" bestFit="1" customWidth="1"/>
    <col min="12781" max="12781" width="29.625" style="861" bestFit="1" customWidth="1"/>
    <col min="12782" max="12782" width="9.125" style="861" bestFit="1" customWidth="1"/>
    <col min="12783" max="12785" width="18.125" style="861" bestFit="1" customWidth="1"/>
    <col min="12786" max="12786" width="20.375" style="861" bestFit="1" customWidth="1"/>
    <col min="12787" max="12787" width="25.25" style="861" bestFit="1" customWidth="1"/>
    <col min="12788" max="12788" width="27.5" style="861" bestFit="1" customWidth="1"/>
    <col min="12789" max="12790" width="9.125" style="861" bestFit="1" customWidth="1"/>
    <col min="12791" max="12791" width="11.25" style="861" bestFit="1" customWidth="1"/>
    <col min="12792" max="12792" width="15" style="861" bestFit="1" customWidth="1"/>
    <col min="12793" max="12793" width="16.375" style="861" bestFit="1" customWidth="1"/>
    <col min="12794" max="12796" width="23.25" style="861" bestFit="1" customWidth="1"/>
    <col min="12797" max="12798" width="20.75" style="861" bestFit="1" customWidth="1"/>
    <col min="12799" max="12799" width="6.625" style="861" bestFit="1" customWidth="1"/>
    <col min="12800" max="12800" width="9" style="861"/>
    <col min="12801" max="12801" width="16.375" style="861" bestFit="1" customWidth="1"/>
    <col min="12802" max="12802" width="14.125" style="861" bestFit="1" customWidth="1"/>
    <col min="12803" max="12805" width="9.75" style="861" bestFit="1" customWidth="1"/>
    <col min="12806" max="12806" width="14.125" style="861" bestFit="1" customWidth="1"/>
    <col min="12807" max="12807" width="15.25" style="861" customWidth="1"/>
    <col min="12808" max="12808" width="14.125" style="861" bestFit="1" customWidth="1"/>
    <col min="12809" max="12809" width="15.25" style="861" bestFit="1" customWidth="1"/>
    <col min="12810" max="12812" width="13.625" style="861" bestFit="1" customWidth="1"/>
    <col min="12813" max="12813" width="12" style="861" bestFit="1" customWidth="1"/>
    <col min="12814" max="12814" width="22.125" style="861" bestFit="1" customWidth="1"/>
    <col min="12815" max="12816" width="30.125" style="861" bestFit="1" customWidth="1"/>
    <col min="12817" max="12818" width="21" style="861" bestFit="1" customWidth="1"/>
    <col min="12819" max="12819" width="18.75" style="861" bestFit="1" customWidth="1"/>
    <col min="12820" max="12820" width="21" style="861" bestFit="1" customWidth="1"/>
    <col min="12821" max="12822" width="9.75" style="861" bestFit="1" customWidth="1"/>
    <col min="12823" max="12823" width="18.875" style="861" bestFit="1" customWidth="1"/>
    <col min="12824" max="12824" width="9.75" style="861" bestFit="1" customWidth="1"/>
    <col min="12825" max="12825" width="18.875" style="861" bestFit="1" customWidth="1"/>
    <col min="12826" max="12827" width="9.75" style="861" bestFit="1" customWidth="1"/>
    <col min="12828" max="12829" width="12.125" style="861" bestFit="1" customWidth="1"/>
    <col min="12830" max="12830" width="7.125" style="861" bestFit="1" customWidth="1"/>
    <col min="12831" max="12831" width="9.75" style="861" bestFit="1" customWidth="1"/>
    <col min="12832" max="12832" width="15.5" style="861" bestFit="1" customWidth="1"/>
    <col min="12833" max="12833" width="19.375" style="861" bestFit="1" customWidth="1"/>
    <col min="12834" max="12834" width="5.75" style="861" bestFit="1" customWidth="1"/>
    <col min="12835" max="12835" width="9.75" style="861" bestFit="1" customWidth="1"/>
    <col min="12836" max="12836" width="11.875" style="861" bestFit="1" customWidth="1"/>
    <col min="12837" max="12837" width="9.125" style="861" bestFit="1" customWidth="1"/>
    <col min="12838" max="12838" width="10.5" style="861" bestFit="1" customWidth="1"/>
    <col min="12839" max="12839" width="16.375" style="861" bestFit="1" customWidth="1"/>
    <col min="12840" max="12840" width="12.125" style="861" bestFit="1" customWidth="1"/>
    <col min="12841" max="12841" width="10.375" style="861" bestFit="1" customWidth="1"/>
    <col min="12842" max="12842" width="11.875" style="861" bestFit="1" customWidth="1"/>
    <col min="12843" max="12851" width="16.375" style="861" bestFit="1" customWidth="1"/>
    <col min="12852" max="12852" width="10.625" style="861" bestFit="1" customWidth="1"/>
    <col min="12853" max="12853" width="11.875" style="861" bestFit="1" customWidth="1"/>
    <col min="12854" max="12854" width="16.375" style="861" bestFit="1" customWidth="1"/>
    <col min="12855" max="12855" width="20.75" style="861" bestFit="1" customWidth="1"/>
    <col min="12856" max="12856" width="16.375" style="861" bestFit="1" customWidth="1"/>
    <col min="12857" max="12857" width="20.75" style="861" bestFit="1" customWidth="1"/>
    <col min="12858" max="12858" width="16.375" style="861" bestFit="1" customWidth="1"/>
    <col min="12859" max="12859" width="20.75" style="861" bestFit="1" customWidth="1"/>
    <col min="12860" max="12860" width="16.375" style="861" bestFit="1" customWidth="1"/>
    <col min="12861" max="12861" width="20.75" style="861" bestFit="1" customWidth="1"/>
    <col min="12862" max="12862" width="16.375" style="861" bestFit="1" customWidth="1"/>
    <col min="12863" max="12863" width="20.75" style="861" bestFit="1" customWidth="1"/>
    <col min="12864" max="12864" width="14.125" style="861" bestFit="1" customWidth="1"/>
    <col min="12865" max="12865" width="18.625" style="861" bestFit="1" customWidth="1"/>
    <col min="12866" max="12866" width="16.375" style="861" bestFit="1" customWidth="1"/>
    <col min="12867" max="12867" width="20.75" style="861" bestFit="1" customWidth="1"/>
    <col min="12868" max="12868" width="16.375" style="861" bestFit="1" customWidth="1"/>
    <col min="12869" max="12869" width="20.75" style="861" bestFit="1" customWidth="1"/>
    <col min="12870" max="12875" width="23" style="861" bestFit="1" customWidth="1"/>
    <col min="12876" max="12877" width="18.625" style="861" bestFit="1" customWidth="1"/>
    <col min="12878" max="12878" width="10.5" style="861" bestFit="1" customWidth="1"/>
    <col min="12879" max="12879" width="11.875" style="861" bestFit="1" customWidth="1"/>
    <col min="12880" max="12880" width="10.5" style="861" bestFit="1" customWidth="1"/>
    <col min="12881" max="12882" width="11.875" style="861" bestFit="1" customWidth="1"/>
    <col min="12883" max="12883" width="16.375" style="861" bestFit="1" customWidth="1"/>
    <col min="12884" max="12884" width="17.875" style="861" bestFit="1" customWidth="1"/>
    <col min="12885" max="12885" width="22.25" style="861" bestFit="1" customWidth="1"/>
    <col min="12886" max="12886" width="7.75" style="861" bestFit="1" customWidth="1"/>
    <col min="12887" max="12889" width="11.875" style="861" bestFit="1" customWidth="1"/>
    <col min="12890" max="12890" width="16.375" style="861" bestFit="1" customWidth="1"/>
    <col min="12891" max="12893" width="11.875" style="861" bestFit="1" customWidth="1"/>
    <col min="12894" max="12894" width="14.125" style="861" bestFit="1" customWidth="1"/>
    <col min="12895" max="12895" width="11.875" style="861" bestFit="1" customWidth="1"/>
    <col min="12896" max="12896" width="16.375" style="861" bestFit="1" customWidth="1"/>
    <col min="12897" max="12897" width="18.625" style="861" bestFit="1" customWidth="1"/>
    <col min="12898" max="12898" width="10.5" style="861" bestFit="1" customWidth="1"/>
    <col min="12899" max="12899" width="14.25" style="861" bestFit="1" customWidth="1"/>
    <col min="12900" max="12901" width="13.375" style="861" bestFit="1" customWidth="1"/>
    <col min="12902" max="12902" width="16.375" style="861" bestFit="1" customWidth="1"/>
    <col min="12903" max="12903" width="16.5" style="861" bestFit="1" customWidth="1"/>
    <col min="12904" max="12905" width="20.125" style="861" bestFit="1" customWidth="1"/>
    <col min="12906" max="12907" width="23" style="861" bestFit="1" customWidth="1"/>
    <col min="12908" max="12908" width="18.625" style="861" bestFit="1" customWidth="1"/>
    <col min="12909" max="12909" width="9.25" style="861" bestFit="1" customWidth="1"/>
    <col min="12910" max="12910" width="7.25" style="861" bestFit="1" customWidth="1"/>
    <col min="12911" max="12911" width="10.375" style="861" bestFit="1" customWidth="1"/>
    <col min="12912" max="12913" width="11.875" style="861" bestFit="1" customWidth="1"/>
    <col min="12914" max="12914" width="14.375" style="861" bestFit="1" customWidth="1"/>
    <col min="12915" max="12915" width="11.875" style="861" bestFit="1" customWidth="1"/>
    <col min="12916" max="12917" width="16.375" style="861" bestFit="1" customWidth="1"/>
    <col min="12918" max="12918" width="11.875" style="861" bestFit="1" customWidth="1"/>
    <col min="12919" max="12920" width="16.375" style="861" bestFit="1" customWidth="1"/>
    <col min="12921" max="12921" width="17.875" style="861" bestFit="1" customWidth="1"/>
    <col min="12922" max="12922" width="16.375" style="861" bestFit="1" customWidth="1"/>
    <col min="12923" max="12923" width="17.875" style="861" bestFit="1" customWidth="1"/>
    <col min="12924" max="12924" width="5.75" style="861" bestFit="1" customWidth="1"/>
    <col min="12925" max="12926" width="9.75" style="861" bestFit="1" customWidth="1"/>
    <col min="12927" max="12927" width="7.75" style="861" bestFit="1" customWidth="1"/>
    <col min="12928" max="12928" width="9.75" style="861" bestFit="1" customWidth="1"/>
    <col min="12929" max="12929" width="59.375" style="861" bestFit="1" customWidth="1"/>
    <col min="12930" max="12930" width="45.5" style="861" bestFit="1" customWidth="1"/>
    <col min="12931" max="12931" width="27.625" style="861" bestFit="1" customWidth="1"/>
    <col min="12932" max="12932" width="11.875" style="861" bestFit="1" customWidth="1"/>
    <col min="12933" max="12936" width="14.125" style="861" bestFit="1" customWidth="1"/>
    <col min="12937" max="12937" width="15.625" style="861" bestFit="1" customWidth="1"/>
    <col min="12938" max="12938" width="14.125" style="861" bestFit="1" customWidth="1"/>
    <col min="12939" max="12940" width="19.625" style="861" bestFit="1" customWidth="1"/>
    <col min="12941" max="12941" width="21.875" style="861" bestFit="1" customWidth="1"/>
    <col min="12942" max="12942" width="19.375" style="861" bestFit="1" customWidth="1"/>
    <col min="12943" max="12943" width="16.375" style="861" bestFit="1" customWidth="1"/>
    <col min="12944" max="12944" width="23" style="861" bestFit="1" customWidth="1"/>
    <col min="12945" max="12946" width="14.125" style="861" bestFit="1" customWidth="1"/>
    <col min="12947" max="12947" width="23.25" style="861" bestFit="1" customWidth="1"/>
    <col min="12948" max="12949" width="14.375" style="861" bestFit="1" customWidth="1"/>
    <col min="12950" max="12950" width="23.125" style="861" bestFit="1" customWidth="1"/>
    <col min="12951" max="12951" width="18.875" style="861" bestFit="1" customWidth="1"/>
    <col min="12952" max="12952" width="14.375" style="861" bestFit="1" customWidth="1"/>
    <col min="12953" max="12953" width="16.5" style="861" bestFit="1" customWidth="1"/>
    <col min="12954" max="12954" width="25.25" style="861" bestFit="1" customWidth="1"/>
    <col min="12955" max="12956" width="18.625" style="861" bestFit="1" customWidth="1"/>
    <col min="12957" max="12957" width="23" style="861" bestFit="1" customWidth="1"/>
    <col min="12958" max="12959" width="26.75" style="861" bestFit="1" customWidth="1"/>
    <col min="12960" max="12960" width="25.25" style="861" bestFit="1" customWidth="1"/>
    <col min="12961" max="12961" width="29.625" style="861" bestFit="1" customWidth="1"/>
    <col min="12962" max="12962" width="25.25" style="861" bestFit="1" customWidth="1"/>
    <col min="12963" max="12963" width="29.625" style="861" bestFit="1" customWidth="1"/>
    <col min="12964" max="12967" width="20.875" style="861" bestFit="1" customWidth="1"/>
    <col min="12968" max="12968" width="13.875" style="861" bestFit="1" customWidth="1"/>
    <col min="12969" max="12969" width="16.5" style="861" bestFit="1" customWidth="1"/>
    <col min="12970" max="12970" width="7.75" style="861" bestFit="1" customWidth="1"/>
    <col min="12971" max="12971" width="20.75" style="861" bestFit="1" customWidth="1"/>
    <col min="12972" max="12974" width="16.375" style="861" bestFit="1" customWidth="1"/>
    <col min="12975" max="12978" width="31" style="861" bestFit="1" customWidth="1"/>
    <col min="12979" max="12980" width="18.625" style="861" bestFit="1" customWidth="1"/>
    <col min="12981" max="12981" width="16.375" style="861" bestFit="1" customWidth="1"/>
    <col min="12982" max="12983" width="18.625" style="861" bestFit="1" customWidth="1"/>
    <col min="12984" max="12984" width="16.375" style="861" bestFit="1" customWidth="1"/>
    <col min="12985" max="12986" width="18.625" style="861" bestFit="1" customWidth="1"/>
    <col min="12987" max="12987" width="20.75" style="861" bestFit="1" customWidth="1"/>
    <col min="12988" max="12989" width="23" style="861" bestFit="1" customWidth="1"/>
    <col min="12990" max="12990" width="25.25" style="861" bestFit="1" customWidth="1"/>
    <col min="12991" max="12991" width="23" style="861" bestFit="1" customWidth="1"/>
    <col min="12992" max="12992" width="20.75" style="861" bestFit="1" customWidth="1"/>
    <col min="12993" max="12994" width="23" style="861" bestFit="1" customWidth="1"/>
    <col min="12995" max="12995" width="25.25" style="861" bestFit="1" customWidth="1"/>
    <col min="12996" max="12996" width="23" style="861" bestFit="1" customWidth="1"/>
    <col min="12997" max="12997" width="18.625" style="861" bestFit="1" customWidth="1"/>
    <col min="12998" max="13000" width="20.75" style="861" bestFit="1" customWidth="1"/>
    <col min="13001" max="13001" width="19.75" style="861" bestFit="1" customWidth="1"/>
    <col min="13002" max="13003" width="22" style="861" bestFit="1" customWidth="1"/>
    <col min="13004" max="13004" width="14.125" style="861" bestFit="1" customWidth="1"/>
    <col min="13005" max="13006" width="20.75" style="861" bestFit="1" customWidth="1"/>
    <col min="13007" max="13008" width="18.625" style="861" bestFit="1" customWidth="1"/>
    <col min="13009" max="13011" width="20.75" style="861" bestFit="1" customWidth="1"/>
    <col min="13012" max="13013" width="23" style="861" bestFit="1" customWidth="1"/>
    <col min="13014" max="13014" width="20.75" style="861" bestFit="1" customWidth="1"/>
    <col min="13015" max="13016" width="23" style="861" bestFit="1" customWidth="1"/>
    <col min="13017" max="13017" width="25.25" style="861" bestFit="1" customWidth="1"/>
    <col min="13018" max="13019" width="23" style="861" bestFit="1" customWidth="1"/>
    <col min="13020" max="13022" width="25.25" style="861" bestFit="1" customWidth="1"/>
    <col min="13023" max="13024" width="27.5" style="861" bestFit="1" customWidth="1"/>
    <col min="13025" max="13025" width="25.25" style="861" bestFit="1" customWidth="1"/>
    <col min="13026" max="13027" width="27.5" style="861" bestFit="1" customWidth="1"/>
    <col min="13028" max="13028" width="29.625" style="861" bestFit="1" customWidth="1"/>
    <col min="13029" max="13029" width="27.5" style="861" bestFit="1" customWidth="1"/>
    <col min="13030" max="13030" width="24.5" style="861" bestFit="1" customWidth="1"/>
    <col min="13031" max="13031" width="29" style="861" bestFit="1" customWidth="1"/>
    <col min="13032" max="13033" width="20.75" style="861" bestFit="1" customWidth="1"/>
    <col min="13034" max="13034" width="27.5" style="861" bestFit="1" customWidth="1"/>
    <col min="13035" max="13036" width="23" style="861" bestFit="1" customWidth="1"/>
    <col min="13037" max="13037" width="29.625" style="861" bestFit="1" customWidth="1"/>
    <col min="13038" max="13038" width="9.125" style="861" bestFit="1" customWidth="1"/>
    <col min="13039" max="13041" width="18.125" style="861" bestFit="1" customWidth="1"/>
    <col min="13042" max="13042" width="20.375" style="861" bestFit="1" customWidth="1"/>
    <col min="13043" max="13043" width="25.25" style="861" bestFit="1" customWidth="1"/>
    <col min="13044" max="13044" width="27.5" style="861" bestFit="1" customWidth="1"/>
    <col min="13045" max="13046" width="9.125" style="861" bestFit="1" customWidth="1"/>
    <col min="13047" max="13047" width="11.25" style="861" bestFit="1" customWidth="1"/>
    <col min="13048" max="13048" width="15" style="861" bestFit="1" customWidth="1"/>
    <col min="13049" max="13049" width="16.375" style="861" bestFit="1" customWidth="1"/>
    <col min="13050" max="13052" width="23.25" style="861" bestFit="1" customWidth="1"/>
    <col min="13053" max="13054" width="20.75" style="861" bestFit="1" customWidth="1"/>
    <col min="13055" max="13055" width="6.625" style="861" bestFit="1" customWidth="1"/>
    <col min="13056" max="13056" width="9" style="861"/>
    <col min="13057" max="13057" width="16.375" style="861" bestFit="1" customWidth="1"/>
    <col min="13058" max="13058" width="14.125" style="861" bestFit="1" customWidth="1"/>
    <col min="13059" max="13061" width="9.75" style="861" bestFit="1" customWidth="1"/>
    <col min="13062" max="13062" width="14.125" style="861" bestFit="1" customWidth="1"/>
    <col min="13063" max="13063" width="15.25" style="861" customWidth="1"/>
    <col min="13064" max="13064" width="14.125" style="861" bestFit="1" customWidth="1"/>
    <col min="13065" max="13065" width="15.25" style="861" bestFit="1" customWidth="1"/>
    <col min="13066" max="13068" width="13.625" style="861" bestFit="1" customWidth="1"/>
    <col min="13069" max="13069" width="12" style="861" bestFit="1" customWidth="1"/>
    <col min="13070" max="13070" width="22.125" style="861" bestFit="1" customWidth="1"/>
    <col min="13071" max="13072" width="30.125" style="861" bestFit="1" customWidth="1"/>
    <col min="13073" max="13074" width="21" style="861" bestFit="1" customWidth="1"/>
    <col min="13075" max="13075" width="18.75" style="861" bestFit="1" customWidth="1"/>
    <col min="13076" max="13076" width="21" style="861" bestFit="1" customWidth="1"/>
    <col min="13077" max="13078" width="9.75" style="861" bestFit="1" customWidth="1"/>
    <col min="13079" max="13079" width="18.875" style="861" bestFit="1" customWidth="1"/>
    <col min="13080" max="13080" width="9.75" style="861" bestFit="1" customWidth="1"/>
    <col min="13081" max="13081" width="18.875" style="861" bestFit="1" customWidth="1"/>
    <col min="13082" max="13083" width="9.75" style="861" bestFit="1" customWidth="1"/>
    <col min="13084" max="13085" width="12.125" style="861" bestFit="1" customWidth="1"/>
    <col min="13086" max="13086" width="7.125" style="861" bestFit="1" customWidth="1"/>
    <col min="13087" max="13087" width="9.75" style="861" bestFit="1" customWidth="1"/>
    <col min="13088" max="13088" width="15.5" style="861" bestFit="1" customWidth="1"/>
    <col min="13089" max="13089" width="19.375" style="861" bestFit="1" customWidth="1"/>
    <col min="13090" max="13090" width="5.75" style="861" bestFit="1" customWidth="1"/>
    <col min="13091" max="13091" width="9.75" style="861" bestFit="1" customWidth="1"/>
    <col min="13092" max="13092" width="11.875" style="861" bestFit="1" customWidth="1"/>
    <col min="13093" max="13093" width="9.125" style="861" bestFit="1" customWidth="1"/>
    <col min="13094" max="13094" width="10.5" style="861" bestFit="1" customWidth="1"/>
    <col min="13095" max="13095" width="16.375" style="861" bestFit="1" customWidth="1"/>
    <col min="13096" max="13096" width="12.125" style="861" bestFit="1" customWidth="1"/>
    <col min="13097" max="13097" width="10.375" style="861" bestFit="1" customWidth="1"/>
    <col min="13098" max="13098" width="11.875" style="861" bestFit="1" customWidth="1"/>
    <col min="13099" max="13107" width="16.375" style="861" bestFit="1" customWidth="1"/>
    <col min="13108" max="13108" width="10.625" style="861" bestFit="1" customWidth="1"/>
    <col min="13109" max="13109" width="11.875" style="861" bestFit="1" customWidth="1"/>
    <col min="13110" max="13110" width="16.375" style="861" bestFit="1" customWidth="1"/>
    <col min="13111" max="13111" width="20.75" style="861" bestFit="1" customWidth="1"/>
    <col min="13112" max="13112" width="16.375" style="861" bestFit="1" customWidth="1"/>
    <col min="13113" max="13113" width="20.75" style="861" bestFit="1" customWidth="1"/>
    <col min="13114" max="13114" width="16.375" style="861" bestFit="1" customWidth="1"/>
    <col min="13115" max="13115" width="20.75" style="861" bestFit="1" customWidth="1"/>
    <col min="13116" max="13116" width="16.375" style="861" bestFit="1" customWidth="1"/>
    <col min="13117" max="13117" width="20.75" style="861" bestFit="1" customWidth="1"/>
    <col min="13118" max="13118" width="16.375" style="861" bestFit="1" customWidth="1"/>
    <col min="13119" max="13119" width="20.75" style="861" bestFit="1" customWidth="1"/>
    <col min="13120" max="13120" width="14.125" style="861" bestFit="1" customWidth="1"/>
    <col min="13121" max="13121" width="18.625" style="861" bestFit="1" customWidth="1"/>
    <col min="13122" max="13122" width="16.375" style="861" bestFit="1" customWidth="1"/>
    <col min="13123" max="13123" width="20.75" style="861" bestFit="1" customWidth="1"/>
    <col min="13124" max="13124" width="16.375" style="861" bestFit="1" customWidth="1"/>
    <col min="13125" max="13125" width="20.75" style="861" bestFit="1" customWidth="1"/>
    <col min="13126" max="13131" width="23" style="861" bestFit="1" customWidth="1"/>
    <col min="13132" max="13133" width="18.625" style="861" bestFit="1" customWidth="1"/>
    <col min="13134" max="13134" width="10.5" style="861" bestFit="1" customWidth="1"/>
    <col min="13135" max="13135" width="11.875" style="861" bestFit="1" customWidth="1"/>
    <col min="13136" max="13136" width="10.5" style="861" bestFit="1" customWidth="1"/>
    <col min="13137" max="13138" width="11.875" style="861" bestFit="1" customWidth="1"/>
    <col min="13139" max="13139" width="16.375" style="861" bestFit="1" customWidth="1"/>
    <col min="13140" max="13140" width="17.875" style="861" bestFit="1" customWidth="1"/>
    <col min="13141" max="13141" width="22.25" style="861" bestFit="1" customWidth="1"/>
    <col min="13142" max="13142" width="7.75" style="861" bestFit="1" customWidth="1"/>
    <col min="13143" max="13145" width="11.875" style="861" bestFit="1" customWidth="1"/>
    <col min="13146" max="13146" width="16.375" style="861" bestFit="1" customWidth="1"/>
    <col min="13147" max="13149" width="11.875" style="861" bestFit="1" customWidth="1"/>
    <col min="13150" max="13150" width="14.125" style="861" bestFit="1" customWidth="1"/>
    <col min="13151" max="13151" width="11.875" style="861" bestFit="1" customWidth="1"/>
    <col min="13152" max="13152" width="16.375" style="861" bestFit="1" customWidth="1"/>
    <col min="13153" max="13153" width="18.625" style="861" bestFit="1" customWidth="1"/>
    <col min="13154" max="13154" width="10.5" style="861" bestFit="1" customWidth="1"/>
    <col min="13155" max="13155" width="14.25" style="861" bestFit="1" customWidth="1"/>
    <col min="13156" max="13157" width="13.375" style="861" bestFit="1" customWidth="1"/>
    <col min="13158" max="13158" width="16.375" style="861" bestFit="1" customWidth="1"/>
    <col min="13159" max="13159" width="16.5" style="861" bestFit="1" customWidth="1"/>
    <col min="13160" max="13161" width="20.125" style="861" bestFit="1" customWidth="1"/>
    <col min="13162" max="13163" width="23" style="861" bestFit="1" customWidth="1"/>
    <col min="13164" max="13164" width="18.625" style="861" bestFit="1" customWidth="1"/>
    <col min="13165" max="13165" width="9.25" style="861" bestFit="1" customWidth="1"/>
    <col min="13166" max="13166" width="7.25" style="861" bestFit="1" customWidth="1"/>
    <col min="13167" max="13167" width="10.375" style="861" bestFit="1" customWidth="1"/>
    <col min="13168" max="13169" width="11.875" style="861" bestFit="1" customWidth="1"/>
    <col min="13170" max="13170" width="14.375" style="861" bestFit="1" customWidth="1"/>
    <col min="13171" max="13171" width="11.875" style="861" bestFit="1" customWidth="1"/>
    <col min="13172" max="13173" width="16.375" style="861" bestFit="1" customWidth="1"/>
    <col min="13174" max="13174" width="11.875" style="861" bestFit="1" customWidth="1"/>
    <col min="13175" max="13176" width="16.375" style="861" bestFit="1" customWidth="1"/>
    <col min="13177" max="13177" width="17.875" style="861" bestFit="1" customWidth="1"/>
    <col min="13178" max="13178" width="16.375" style="861" bestFit="1" customWidth="1"/>
    <col min="13179" max="13179" width="17.875" style="861" bestFit="1" customWidth="1"/>
    <col min="13180" max="13180" width="5.75" style="861" bestFit="1" customWidth="1"/>
    <col min="13181" max="13182" width="9.75" style="861" bestFit="1" customWidth="1"/>
    <col min="13183" max="13183" width="7.75" style="861" bestFit="1" customWidth="1"/>
    <col min="13184" max="13184" width="9.75" style="861" bestFit="1" customWidth="1"/>
    <col min="13185" max="13185" width="59.375" style="861" bestFit="1" customWidth="1"/>
    <col min="13186" max="13186" width="45.5" style="861" bestFit="1" customWidth="1"/>
    <col min="13187" max="13187" width="27.625" style="861" bestFit="1" customWidth="1"/>
    <col min="13188" max="13188" width="11.875" style="861" bestFit="1" customWidth="1"/>
    <col min="13189" max="13192" width="14.125" style="861" bestFit="1" customWidth="1"/>
    <col min="13193" max="13193" width="15.625" style="861" bestFit="1" customWidth="1"/>
    <col min="13194" max="13194" width="14.125" style="861" bestFit="1" customWidth="1"/>
    <col min="13195" max="13196" width="19.625" style="861" bestFit="1" customWidth="1"/>
    <col min="13197" max="13197" width="21.875" style="861" bestFit="1" customWidth="1"/>
    <col min="13198" max="13198" width="19.375" style="861" bestFit="1" customWidth="1"/>
    <col min="13199" max="13199" width="16.375" style="861" bestFit="1" customWidth="1"/>
    <col min="13200" max="13200" width="23" style="861" bestFit="1" customWidth="1"/>
    <col min="13201" max="13202" width="14.125" style="861" bestFit="1" customWidth="1"/>
    <col min="13203" max="13203" width="23.25" style="861" bestFit="1" customWidth="1"/>
    <col min="13204" max="13205" width="14.375" style="861" bestFit="1" customWidth="1"/>
    <col min="13206" max="13206" width="23.125" style="861" bestFit="1" customWidth="1"/>
    <col min="13207" max="13207" width="18.875" style="861" bestFit="1" customWidth="1"/>
    <col min="13208" max="13208" width="14.375" style="861" bestFit="1" customWidth="1"/>
    <col min="13209" max="13209" width="16.5" style="861" bestFit="1" customWidth="1"/>
    <col min="13210" max="13210" width="25.25" style="861" bestFit="1" customWidth="1"/>
    <col min="13211" max="13212" width="18.625" style="861" bestFit="1" customWidth="1"/>
    <col min="13213" max="13213" width="23" style="861" bestFit="1" customWidth="1"/>
    <col min="13214" max="13215" width="26.75" style="861" bestFit="1" customWidth="1"/>
    <col min="13216" max="13216" width="25.25" style="861" bestFit="1" customWidth="1"/>
    <col min="13217" max="13217" width="29.625" style="861" bestFit="1" customWidth="1"/>
    <col min="13218" max="13218" width="25.25" style="861" bestFit="1" customWidth="1"/>
    <col min="13219" max="13219" width="29.625" style="861" bestFit="1" customWidth="1"/>
    <col min="13220" max="13223" width="20.875" style="861" bestFit="1" customWidth="1"/>
    <col min="13224" max="13224" width="13.875" style="861" bestFit="1" customWidth="1"/>
    <col min="13225" max="13225" width="16.5" style="861" bestFit="1" customWidth="1"/>
    <col min="13226" max="13226" width="7.75" style="861" bestFit="1" customWidth="1"/>
    <col min="13227" max="13227" width="20.75" style="861" bestFit="1" customWidth="1"/>
    <col min="13228" max="13230" width="16.375" style="861" bestFit="1" customWidth="1"/>
    <col min="13231" max="13234" width="31" style="861" bestFit="1" customWidth="1"/>
    <col min="13235" max="13236" width="18.625" style="861" bestFit="1" customWidth="1"/>
    <col min="13237" max="13237" width="16.375" style="861" bestFit="1" customWidth="1"/>
    <col min="13238" max="13239" width="18.625" style="861" bestFit="1" customWidth="1"/>
    <col min="13240" max="13240" width="16.375" style="861" bestFit="1" customWidth="1"/>
    <col min="13241" max="13242" width="18.625" style="861" bestFit="1" customWidth="1"/>
    <col min="13243" max="13243" width="20.75" style="861" bestFit="1" customWidth="1"/>
    <col min="13244" max="13245" width="23" style="861" bestFit="1" customWidth="1"/>
    <col min="13246" max="13246" width="25.25" style="861" bestFit="1" customWidth="1"/>
    <col min="13247" max="13247" width="23" style="861" bestFit="1" customWidth="1"/>
    <col min="13248" max="13248" width="20.75" style="861" bestFit="1" customWidth="1"/>
    <col min="13249" max="13250" width="23" style="861" bestFit="1" customWidth="1"/>
    <col min="13251" max="13251" width="25.25" style="861" bestFit="1" customWidth="1"/>
    <col min="13252" max="13252" width="23" style="861" bestFit="1" customWidth="1"/>
    <col min="13253" max="13253" width="18.625" style="861" bestFit="1" customWidth="1"/>
    <col min="13254" max="13256" width="20.75" style="861" bestFit="1" customWidth="1"/>
    <col min="13257" max="13257" width="19.75" style="861" bestFit="1" customWidth="1"/>
    <col min="13258" max="13259" width="22" style="861" bestFit="1" customWidth="1"/>
    <col min="13260" max="13260" width="14.125" style="861" bestFit="1" customWidth="1"/>
    <col min="13261" max="13262" width="20.75" style="861" bestFit="1" customWidth="1"/>
    <col min="13263" max="13264" width="18.625" style="861" bestFit="1" customWidth="1"/>
    <col min="13265" max="13267" width="20.75" style="861" bestFit="1" customWidth="1"/>
    <col min="13268" max="13269" width="23" style="861" bestFit="1" customWidth="1"/>
    <col min="13270" max="13270" width="20.75" style="861" bestFit="1" customWidth="1"/>
    <col min="13271" max="13272" width="23" style="861" bestFit="1" customWidth="1"/>
    <col min="13273" max="13273" width="25.25" style="861" bestFit="1" customWidth="1"/>
    <col min="13274" max="13275" width="23" style="861" bestFit="1" customWidth="1"/>
    <col min="13276" max="13278" width="25.25" style="861" bestFit="1" customWidth="1"/>
    <col min="13279" max="13280" width="27.5" style="861" bestFit="1" customWidth="1"/>
    <col min="13281" max="13281" width="25.25" style="861" bestFit="1" customWidth="1"/>
    <col min="13282" max="13283" width="27.5" style="861" bestFit="1" customWidth="1"/>
    <col min="13284" max="13284" width="29.625" style="861" bestFit="1" customWidth="1"/>
    <col min="13285" max="13285" width="27.5" style="861" bestFit="1" customWidth="1"/>
    <col min="13286" max="13286" width="24.5" style="861" bestFit="1" customWidth="1"/>
    <col min="13287" max="13287" width="29" style="861" bestFit="1" customWidth="1"/>
    <col min="13288" max="13289" width="20.75" style="861" bestFit="1" customWidth="1"/>
    <col min="13290" max="13290" width="27.5" style="861" bestFit="1" customWidth="1"/>
    <col min="13291" max="13292" width="23" style="861" bestFit="1" customWidth="1"/>
    <col min="13293" max="13293" width="29.625" style="861" bestFit="1" customWidth="1"/>
    <col min="13294" max="13294" width="9.125" style="861" bestFit="1" customWidth="1"/>
    <col min="13295" max="13297" width="18.125" style="861" bestFit="1" customWidth="1"/>
    <col min="13298" max="13298" width="20.375" style="861" bestFit="1" customWidth="1"/>
    <col min="13299" max="13299" width="25.25" style="861" bestFit="1" customWidth="1"/>
    <col min="13300" max="13300" width="27.5" style="861" bestFit="1" customWidth="1"/>
    <col min="13301" max="13302" width="9.125" style="861" bestFit="1" customWidth="1"/>
    <col min="13303" max="13303" width="11.25" style="861" bestFit="1" customWidth="1"/>
    <col min="13304" max="13304" width="15" style="861" bestFit="1" customWidth="1"/>
    <col min="13305" max="13305" width="16.375" style="861" bestFit="1" customWidth="1"/>
    <col min="13306" max="13308" width="23.25" style="861" bestFit="1" customWidth="1"/>
    <col min="13309" max="13310" width="20.75" style="861" bestFit="1" customWidth="1"/>
    <col min="13311" max="13311" width="6.625" style="861" bestFit="1" customWidth="1"/>
    <col min="13312" max="13312" width="9" style="861"/>
    <col min="13313" max="13313" width="16.375" style="861" bestFit="1" customWidth="1"/>
    <col min="13314" max="13314" width="14.125" style="861" bestFit="1" customWidth="1"/>
    <col min="13315" max="13317" width="9.75" style="861" bestFit="1" customWidth="1"/>
    <col min="13318" max="13318" width="14.125" style="861" bestFit="1" customWidth="1"/>
    <col min="13319" max="13319" width="15.25" style="861" customWidth="1"/>
    <col min="13320" max="13320" width="14.125" style="861" bestFit="1" customWidth="1"/>
    <col min="13321" max="13321" width="15.25" style="861" bestFit="1" customWidth="1"/>
    <col min="13322" max="13324" width="13.625" style="861" bestFit="1" customWidth="1"/>
    <col min="13325" max="13325" width="12" style="861" bestFit="1" customWidth="1"/>
    <col min="13326" max="13326" width="22.125" style="861" bestFit="1" customWidth="1"/>
    <col min="13327" max="13328" width="30.125" style="861" bestFit="1" customWidth="1"/>
    <col min="13329" max="13330" width="21" style="861" bestFit="1" customWidth="1"/>
    <col min="13331" max="13331" width="18.75" style="861" bestFit="1" customWidth="1"/>
    <col min="13332" max="13332" width="21" style="861" bestFit="1" customWidth="1"/>
    <col min="13333" max="13334" width="9.75" style="861" bestFit="1" customWidth="1"/>
    <col min="13335" max="13335" width="18.875" style="861" bestFit="1" customWidth="1"/>
    <col min="13336" max="13336" width="9.75" style="861" bestFit="1" customWidth="1"/>
    <col min="13337" max="13337" width="18.875" style="861" bestFit="1" customWidth="1"/>
    <col min="13338" max="13339" width="9.75" style="861" bestFit="1" customWidth="1"/>
    <col min="13340" max="13341" width="12.125" style="861" bestFit="1" customWidth="1"/>
    <col min="13342" max="13342" width="7.125" style="861" bestFit="1" customWidth="1"/>
    <col min="13343" max="13343" width="9.75" style="861" bestFit="1" customWidth="1"/>
    <col min="13344" max="13344" width="15.5" style="861" bestFit="1" customWidth="1"/>
    <col min="13345" max="13345" width="19.375" style="861" bestFit="1" customWidth="1"/>
    <col min="13346" max="13346" width="5.75" style="861" bestFit="1" customWidth="1"/>
    <col min="13347" max="13347" width="9.75" style="861" bestFit="1" customWidth="1"/>
    <col min="13348" max="13348" width="11.875" style="861" bestFit="1" customWidth="1"/>
    <col min="13349" max="13349" width="9.125" style="861" bestFit="1" customWidth="1"/>
    <col min="13350" max="13350" width="10.5" style="861" bestFit="1" customWidth="1"/>
    <col min="13351" max="13351" width="16.375" style="861" bestFit="1" customWidth="1"/>
    <col min="13352" max="13352" width="12.125" style="861" bestFit="1" customWidth="1"/>
    <col min="13353" max="13353" width="10.375" style="861" bestFit="1" customWidth="1"/>
    <col min="13354" max="13354" width="11.875" style="861" bestFit="1" customWidth="1"/>
    <col min="13355" max="13363" width="16.375" style="861" bestFit="1" customWidth="1"/>
    <col min="13364" max="13364" width="10.625" style="861" bestFit="1" customWidth="1"/>
    <col min="13365" max="13365" width="11.875" style="861" bestFit="1" customWidth="1"/>
    <col min="13366" max="13366" width="16.375" style="861" bestFit="1" customWidth="1"/>
    <col min="13367" max="13367" width="20.75" style="861" bestFit="1" customWidth="1"/>
    <col min="13368" max="13368" width="16.375" style="861" bestFit="1" customWidth="1"/>
    <col min="13369" max="13369" width="20.75" style="861" bestFit="1" customWidth="1"/>
    <col min="13370" max="13370" width="16.375" style="861" bestFit="1" customWidth="1"/>
    <col min="13371" max="13371" width="20.75" style="861" bestFit="1" customWidth="1"/>
    <col min="13372" max="13372" width="16.375" style="861" bestFit="1" customWidth="1"/>
    <col min="13373" max="13373" width="20.75" style="861" bestFit="1" customWidth="1"/>
    <col min="13374" max="13374" width="16.375" style="861" bestFit="1" customWidth="1"/>
    <col min="13375" max="13375" width="20.75" style="861" bestFit="1" customWidth="1"/>
    <col min="13376" max="13376" width="14.125" style="861" bestFit="1" customWidth="1"/>
    <col min="13377" max="13377" width="18.625" style="861" bestFit="1" customWidth="1"/>
    <col min="13378" max="13378" width="16.375" style="861" bestFit="1" customWidth="1"/>
    <col min="13379" max="13379" width="20.75" style="861" bestFit="1" customWidth="1"/>
    <col min="13380" max="13380" width="16.375" style="861" bestFit="1" customWidth="1"/>
    <col min="13381" max="13381" width="20.75" style="861" bestFit="1" customWidth="1"/>
    <col min="13382" max="13387" width="23" style="861" bestFit="1" customWidth="1"/>
    <col min="13388" max="13389" width="18.625" style="861" bestFit="1" customWidth="1"/>
    <col min="13390" max="13390" width="10.5" style="861" bestFit="1" customWidth="1"/>
    <col min="13391" max="13391" width="11.875" style="861" bestFit="1" customWidth="1"/>
    <col min="13392" max="13392" width="10.5" style="861" bestFit="1" customWidth="1"/>
    <col min="13393" max="13394" width="11.875" style="861" bestFit="1" customWidth="1"/>
    <col min="13395" max="13395" width="16.375" style="861" bestFit="1" customWidth="1"/>
    <col min="13396" max="13396" width="17.875" style="861" bestFit="1" customWidth="1"/>
    <col min="13397" max="13397" width="22.25" style="861" bestFit="1" customWidth="1"/>
    <col min="13398" max="13398" width="7.75" style="861" bestFit="1" customWidth="1"/>
    <col min="13399" max="13401" width="11.875" style="861" bestFit="1" customWidth="1"/>
    <col min="13402" max="13402" width="16.375" style="861" bestFit="1" customWidth="1"/>
    <col min="13403" max="13405" width="11.875" style="861" bestFit="1" customWidth="1"/>
    <col min="13406" max="13406" width="14.125" style="861" bestFit="1" customWidth="1"/>
    <col min="13407" max="13407" width="11.875" style="861" bestFit="1" customWidth="1"/>
    <col min="13408" max="13408" width="16.375" style="861" bestFit="1" customWidth="1"/>
    <col min="13409" max="13409" width="18.625" style="861" bestFit="1" customWidth="1"/>
    <col min="13410" max="13410" width="10.5" style="861" bestFit="1" customWidth="1"/>
    <col min="13411" max="13411" width="14.25" style="861" bestFit="1" customWidth="1"/>
    <col min="13412" max="13413" width="13.375" style="861" bestFit="1" customWidth="1"/>
    <col min="13414" max="13414" width="16.375" style="861" bestFit="1" customWidth="1"/>
    <col min="13415" max="13415" width="16.5" style="861" bestFit="1" customWidth="1"/>
    <col min="13416" max="13417" width="20.125" style="861" bestFit="1" customWidth="1"/>
    <col min="13418" max="13419" width="23" style="861" bestFit="1" customWidth="1"/>
    <col min="13420" max="13420" width="18.625" style="861" bestFit="1" customWidth="1"/>
    <col min="13421" max="13421" width="9.25" style="861" bestFit="1" customWidth="1"/>
    <col min="13422" max="13422" width="7.25" style="861" bestFit="1" customWidth="1"/>
    <col min="13423" max="13423" width="10.375" style="861" bestFit="1" customWidth="1"/>
    <col min="13424" max="13425" width="11.875" style="861" bestFit="1" customWidth="1"/>
    <col min="13426" max="13426" width="14.375" style="861" bestFit="1" customWidth="1"/>
    <col min="13427" max="13427" width="11.875" style="861" bestFit="1" customWidth="1"/>
    <col min="13428" max="13429" width="16.375" style="861" bestFit="1" customWidth="1"/>
    <col min="13430" max="13430" width="11.875" style="861" bestFit="1" customWidth="1"/>
    <col min="13431" max="13432" width="16.375" style="861" bestFit="1" customWidth="1"/>
    <col min="13433" max="13433" width="17.875" style="861" bestFit="1" customWidth="1"/>
    <col min="13434" max="13434" width="16.375" style="861" bestFit="1" customWidth="1"/>
    <col min="13435" max="13435" width="17.875" style="861" bestFit="1" customWidth="1"/>
    <col min="13436" max="13436" width="5.75" style="861" bestFit="1" customWidth="1"/>
    <col min="13437" max="13438" width="9.75" style="861" bestFit="1" customWidth="1"/>
    <col min="13439" max="13439" width="7.75" style="861" bestFit="1" customWidth="1"/>
    <col min="13440" max="13440" width="9.75" style="861" bestFit="1" customWidth="1"/>
    <col min="13441" max="13441" width="59.375" style="861" bestFit="1" customWidth="1"/>
    <col min="13442" max="13442" width="45.5" style="861" bestFit="1" customWidth="1"/>
    <col min="13443" max="13443" width="27.625" style="861" bestFit="1" customWidth="1"/>
    <col min="13444" max="13444" width="11.875" style="861" bestFit="1" customWidth="1"/>
    <col min="13445" max="13448" width="14.125" style="861" bestFit="1" customWidth="1"/>
    <col min="13449" max="13449" width="15.625" style="861" bestFit="1" customWidth="1"/>
    <col min="13450" max="13450" width="14.125" style="861" bestFit="1" customWidth="1"/>
    <col min="13451" max="13452" width="19.625" style="861" bestFit="1" customWidth="1"/>
    <col min="13453" max="13453" width="21.875" style="861" bestFit="1" customWidth="1"/>
    <col min="13454" max="13454" width="19.375" style="861" bestFit="1" customWidth="1"/>
    <col min="13455" max="13455" width="16.375" style="861" bestFit="1" customWidth="1"/>
    <col min="13456" max="13456" width="23" style="861" bestFit="1" customWidth="1"/>
    <col min="13457" max="13458" width="14.125" style="861" bestFit="1" customWidth="1"/>
    <col min="13459" max="13459" width="23.25" style="861" bestFit="1" customWidth="1"/>
    <col min="13460" max="13461" width="14.375" style="861" bestFit="1" customWidth="1"/>
    <col min="13462" max="13462" width="23.125" style="861" bestFit="1" customWidth="1"/>
    <col min="13463" max="13463" width="18.875" style="861" bestFit="1" customWidth="1"/>
    <col min="13464" max="13464" width="14.375" style="861" bestFit="1" customWidth="1"/>
    <col min="13465" max="13465" width="16.5" style="861" bestFit="1" customWidth="1"/>
    <col min="13466" max="13466" width="25.25" style="861" bestFit="1" customWidth="1"/>
    <col min="13467" max="13468" width="18.625" style="861" bestFit="1" customWidth="1"/>
    <col min="13469" max="13469" width="23" style="861" bestFit="1" customWidth="1"/>
    <col min="13470" max="13471" width="26.75" style="861" bestFit="1" customWidth="1"/>
    <col min="13472" max="13472" width="25.25" style="861" bestFit="1" customWidth="1"/>
    <col min="13473" max="13473" width="29.625" style="861" bestFit="1" customWidth="1"/>
    <col min="13474" max="13474" width="25.25" style="861" bestFit="1" customWidth="1"/>
    <col min="13475" max="13475" width="29.625" style="861" bestFit="1" customWidth="1"/>
    <col min="13476" max="13479" width="20.875" style="861" bestFit="1" customWidth="1"/>
    <col min="13480" max="13480" width="13.875" style="861" bestFit="1" customWidth="1"/>
    <col min="13481" max="13481" width="16.5" style="861" bestFit="1" customWidth="1"/>
    <col min="13482" max="13482" width="7.75" style="861" bestFit="1" customWidth="1"/>
    <col min="13483" max="13483" width="20.75" style="861" bestFit="1" customWidth="1"/>
    <col min="13484" max="13486" width="16.375" style="861" bestFit="1" customWidth="1"/>
    <col min="13487" max="13490" width="31" style="861" bestFit="1" customWidth="1"/>
    <col min="13491" max="13492" width="18.625" style="861" bestFit="1" customWidth="1"/>
    <col min="13493" max="13493" width="16.375" style="861" bestFit="1" customWidth="1"/>
    <col min="13494" max="13495" width="18.625" style="861" bestFit="1" customWidth="1"/>
    <col min="13496" max="13496" width="16.375" style="861" bestFit="1" customWidth="1"/>
    <col min="13497" max="13498" width="18.625" style="861" bestFit="1" customWidth="1"/>
    <col min="13499" max="13499" width="20.75" style="861" bestFit="1" customWidth="1"/>
    <col min="13500" max="13501" width="23" style="861" bestFit="1" customWidth="1"/>
    <col min="13502" max="13502" width="25.25" style="861" bestFit="1" customWidth="1"/>
    <col min="13503" max="13503" width="23" style="861" bestFit="1" customWidth="1"/>
    <col min="13504" max="13504" width="20.75" style="861" bestFit="1" customWidth="1"/>
    <col min="13505" max="13506" width="23" style="861" bestFit="1" customWidth="1"/>
    <col min="13507" max="13507" width="25.25" style="861" bestFit="1" customWidth="1"/>
    <col min="13508" max="13508" width="23" style="861" bestFit="1" customWidth="1"/>
    <col min="13509" max="13509" width="18.625" style="861" bestFit="1" customWidth="1"/>
    <col min="13510" max="13512" width="20.75" style="861" bestFit="1" customWidth="1"/>
    <col min="13513" max="13513" width="19.75" style="861" bestFit="1" customWidth="1"/>
    <col min="13514" max="13515" width="22" style="861" bestFit="1" customWidth="1"/>
    <col min="13516" max="13516" width="14.125" style="861" bestFit="1" customWidth="1"/>
    <col min="13517" max="13518" width="20.75" style="861" bestFit="1" customWidth="1"/>
    <col min="13519" max="13520" width="18.625" style="861" bestFit="1" customWidth="1"/>
    <col min="13521" max="13523" width="20.75" style="861" bestFit="1" customWidth="1"/>
    <col min="13524" max="13525" width="23" style="861" bestFit="1" customWidth="1"/>
    <col min="13526" max="13526" width="20.75" style="861" bestFit="1" customWidth="1"/>
    <col min="13527" max="13528" width="23" style="861" bestFit="1" customWidth="1"/>
    <col min="13529" max="13529" width="25.25" style="861" bestFit="1" customWidth="1"/>
    <col min="13530" max="13531" width="23" style="861" bestFit="1" customWidth="1"/>
    <col min="13532" max="13534" width="25.25" style="861" bestFit="1" customWidth="1"/>
    <col min="13535" max="13536" width="27.5" style="861" bestFit="1" customWidth="1"/>
    <col min="13537" max="13537" width="25.25" style="861" bestFit="1" customWidth="1"/>
    <col min="13538" max="13539" width="27.5" style="861" bestFit="1" customWidth="1"/>
    <col min="13540" max="13540" width="29.625" style="861" bestFit="1" customWidth="1"/>
    <col min="13541" max="13541" width="27.5" style="861" bestFit="1" customWidth="1"/>
    <col min="13542" max="13542" width="24.5" style="861" bestFit="1" customWidth="1"/>
    <col min="13543" max="13543" width="29" style="861" bestFit="1" customWidth="1"/>
    <col min="13544" max="13545" width="20.75" style="861" bestFit="1" customWidth="1"/>
    <col min="13546" max="13546" width="27.5" style="861" bestFit="1" customWidth="1"/>
    <col min="13547" max="13548" width="23" style="861" bestFit="1" customWidth="1"/>
    <col min="13549" max="13549" width="29.625" style="861" bestFit="1" customWidth="1"/>
    <col min="13550" max="13550" width="9.125" style="861" bestFit="1" customWidth="1"/>
    <col min="13551" max="13553" width="18.125" style="861" bestFit="1" customWidth="1"/>
    <col min="13554" max="13554" width="20.375" style="861" bestFit="1" customWidth="1"/>
    <col min="13555" max="13555" width="25.25" style="861" bestFit="1" customWidth="1"/>
    <col min="13556" max="13556" width="27.5" style="861" bestFit="1" customWidth="1"/>
    <col min="13557" max="13558" width="9.125" style="861" bestFit="1" customWidth="1"/>
    <col min="13559" max="13559" width="11.25" style="861" bestFit="1" customWidth="1"/>
    <col min="13560" max="13560" width="15" style="861" bestFit="1" customWidth="1"/>
    <col min="13561" max="13561" width="16.375" style="861" bestFit="1" customWidth="1"/>
    <col min="13562" max="13564" width="23.25" style="861" bestFit="1" customWidth="1"/>
    <col min="13565" max="13566" width="20.75" style="861" bestFit="1" customWidth="1"/>
    <col min="13567" max="13567" width="6.625" style="861" bestFit="1" customWidth="1"/>
    <col min="13568" max="13568" width="9" style="861"/>
    <col min="13569" max="13569" width="16.375" style="861" bestFit="1" customWidth="1"/>
    <col min="13570" max="13570" width="14.125" style="861" bestFit="1" customWidth="1"/>
    <col min="13571" max="13573" width="9.75" style="861" bestFit="1" customWidth="1"/>
    <col min="13574" max="13574" width="14.125" style="861" bestFit="1" customWidth="1"/>
    <col min="13575" max="13575" width="15.25" style="861" customWidth="1"/>
    <col min="13576" max="13576" width="14.125" style="861" bestFit="1" customWidth="1"/>
    <col min="13577" max="13577" width="15.25" style="861" bestFit="1" customWidth="1"/>
    <col min="13578" max="13580" width="13.625" style="861" bestFit="1" customWidth="1"/>
    <col min="13581" max="13581" width="12" style="861" bestFit="1" customWidth="1"/>
    <col min="13582" max="13582" width="22.125" style="861" bestFit="1" customWidth="1"/>
    <col min="13583" max="13584" width="30.125" style="861" bestFit="1" customWidth="1"/>
    <col min="13585" max="13586" width="21" style="861" bestFit="1" customWidth="1"/>
    <col min="13587" max="13587" width="18.75" style="861" bestFit="1" customWidth="1"/>
    <col min="13588" max="13588" width="21" style="861" bestFit="1" customWidth="1"/>
    <col min="13589" max="13590" width="9.75" style="861" bestFit="1" customWidth="1"/>
    <col min="13591" max="13591" width="18.875" style="861" bestFit="1" customWidth="1"/>
    <col min="13592" max="13592" width="9.75" style="861" bestFit="1" customWidth="1"/>
    <col min="13593" max="13593" width="18.875" style="861" bestFit="1" customWidth="1"/>
    <col min="13594" max="13595" width="9.75" style="861" bestFit="1" customWidth="1"/>
    <col min="13596" max="13597" width="12.125" style="861" bestFit="1" customWidth="1"/>
    <col min="13598" max="13598" width="7.125" style="861" bestFit="1" customWidth="1"/>
    <col min="13599" max="13599" width="9.75" style="861" bestFit="1" customWidth="1"/>
    <col min="13600" max="13600" width="15.5" style="861" bestFit="1" customWidth="1"/>
    <col min="13601" max="13601" width="19.375" style="861" bestFit="1" customWidth="1"/>
    <col min="13602" max="13602" width="5.75" style="861" bestFit="1" customWidth="1"/>
    <col min="13603" max="13603" width="9.75" style="861" bestFit="1" customWidth="1"/>
    <col min="13604" max="13604" width="11.875" style="861" bestFit="1" customWidth="1"/>
    <col min="13605" max="13605" width="9.125" style="861" bestFit="1" customWidth="1"/>
    <col min="13606" max="13606" width="10.5" style="861" bestFit="1" customWidth="1"/>
    <col min="13607" max="13607" width="16.375" style="861" bestFit="1" customWidth="1"/>
    <col min="13608" max="13608" width="12.125" style="861" bestFit="1" customWidth="1"/>
    <col min="13609" max="13609" width="10.375" style="861" bestFit="1" customWidth="1"/>
    <col min="13610" max="13610" width="11.875" style="861" bestFit="1" customWidth="1"/>
    <col min="13611" max="13619" width="16.375" style="861" bestFit="1" customWidth="1"/>
    <col min="13620" max="13620" width="10.625" style="861" bestFit="1" customWidth="1"/>
    <col min="13621" max="13621" width="11.875" style="861" bestFit="1" customWidth="1"/>
    <col min="13622" max="13622" width="16.375" style="861" bestFit="1" customWidth="1"/>
    <col min="13623" max="13623" width="20.75" style="861" bestFit="1" customWidth="1"/>
    <col min="13624" max="13624" width="16.375" style="861" bestFit="1" customWidth="1"/>
    <col min="13625" max="13625" width="20.75" style="861" bestFit="1" customWidth="1"/>
    <col min="13626" max="13626" width="16.375" style="861" bestFit="1" customWidth="1"/>
    <col min="13627" max="13627" width="20.75" style="861" bestFit="1" customWidth="1"/>
    <col min="13628" max="13628" width="16.375" style="861" bestFit="1" customWidth="1"/>
    <col min="13629" max="13629" width="20.75" style="861" bestFit="1" customWidth="1"/>
    <col min="13630" max="13630" width="16.375" style="861" bestFit="1" customWidth="1"/>
    <col min="13631" max="13631" width="20.75" style="861" bestFit="1" customWidth="1"/>
    <col min="13632" max="13632" width="14.125" style="861" bestFit="1" customWidth="1"/>
    <col min="13633" max="13633" width="18.625" style="861" bestFit="1" customWidth="1"/>
    <col min="13634" max="13634" width="16.375" style="861" bestFit="1" customWidth="1"/>
    <col min="13635" max="13635" width="20.75" style="861" bestFit="1" customWidth="1"/>
    <col min="13636" max="13636" width="16.375" style="861" bestFit="1" customWidth="1"/>
    <col min="13637" max="13637" width="20.75" style="861" bestFit="1" customWidth="1"/>
    <col min="13638" max="13643" width="23" style="861" bestFit="1" customWidth="1"/>
    <col min="13644" max="13645" width="18.625" style="861" bestFit="1" customWidth="1"/>
    <col min="13646" max="13646" width="10.5" style="861" bestFit="1" customWidth="1"/>
    <col min="13647" max="13647" width="11.875" style="861" bestFit="1" customWidth="1"/>
    <col min="13648" max="13648" width="10.5" style="861" bestFit="1" customWidth="1"/>
    <col min="13649" max="13650" width="11.875" style="861" bestFit="1" customWidth="1"/>
    <col min="13651" max="13651" width="16.375" style="861" bestFit="1" customWidth="1"/>
    <col min="13652" max="13652" width="17.875" style="861" bestFit="1" customWidth="1"/>
    <col min="13653" max="13653" width="22.25" style="861" bestFit="1" customWidth="1"/>
    <col min="13654" max="13654" width="7.75" style="861" bestFit="1" customWidth="1"/>
    <col min="13655" max="13657" width="11.875" style="861" bestFit="1" customWidth="1"/>
    <col min="13658" max="13658" width="16.375" style="861" bestFit="1" customWidth="1"/>
    <col min="13659" max="13661" width="11.875" style="861" bestFit="1" customWidth="1"/>
    <col min="13662" max="13662" width="14.125" style="861" bestFit="1" customWidth="1"/>
    <col min="13663" max="13663" width="11.875" style="861" bestFit="1" customWidth="1"/>
    <col min="13664" max="13664" width="16.375" style="861" bestFit="1" customWidth="1"/>
    <col min="13665" max="13665" width="18.625" style="861" bestFit="1" customWidth="1"/>
    <col min="13666" max="13666" width="10.5" style="861" bestFit="1" customWidth="1"/>
    <col min="13667" max="13667" width="14.25" style="861" bestFit="1" customWidth="1"/>
    <col min="13668" max="13669" width="13.375" style="861" bestFit="1" customWidth="1"/>
    <col min="13670" max="13670" width="16.375" style="861" bestFit="1" customWidth="1"/>
    <col min="13671" max="13671" width="16.5" style="861" bestFit="1" customWidth="1"/>
    <col min="13672" max="13673" width="20.125" style="861" bestFit="1" customWidth="1"/>
    <col min="13674" max="13675" width="23" style="861" bestFit="1" customWidth="1"/>
    <col min="13676" max="13676" width="18.625" style="861" bestFit="1" customWidth="1"/>
    <col min="13677" max="13677" width="9.25" style="861" bestFit="1" customWidth="1"/>
    <col min="13678" max="13678" width="7.25" style="861" bestFit="1" customWidth="1"/>
    <col min="13679" max="13679" width="10.375" style="861" bestFit="1" customWidth="1"/>
    <col min="13680" max="13681" width="11.875" style="861" bestFit="1" customWidth="1"/>
    <col min="13682" max="13682" width="14.375" style="861" bestFit="1" customWidth="1"/>
    <col min="13683" max="13683" width="11.875" style="861" bestFit="1" customWidth="1"/>
    <col min="13684" max="13685" width="16.375" style="861" bestFit="1" customWidth="1"/>
    <col min="13686" max="13686" width="11.875" style="861" bestFit="1" customWidth="1"/>
    <col min="13687" max="13688" width="16.375" style="861" bestFit="1" customWidth="1"/>
    <col min="13689" max="13689" width="17.875" style="861" bestFit="1" customWidth="1"/>
    <col min="13690" max="13690" width="16.375" style="861" bestFit="1" customWidth="1"/>
    <col min="13691" max="13691" width="17.875" style="861" bestFit="1" customWidth="1"/>
    <col min="13692" max="13692" width="5.75" style="861" bestFit="1" customWidth="1"/>
    <col min="13693" max="13694" width="9.75" style="861" bestFit="1" customWidth="1"/>
    <col min="13695" max="13695" width="7.75" style="861" bestFit="1" customWidth="1"/>
    <col min="13696" max="13696" width="9.75" style="861" bestFit="1" customWidth="1"/>
    <col min="13697" max="13697" width="59.375" style="861" bestFit="1" customWidth="1"/>
    <col min="13698" max="13698" width="45.5" style="861" bestFit="1" customWidth="1"/>
    <col min="13699" max="13699" width="27.625" style="861" bestFit="1" customWidth="1"/>
    <col min="13700" max="13700" width="11.875" style="861" bestFit="1" customWidth="1"/>
    <col min="13701" max="13704" width="14.125" style="861" bestFit="1" customWidth="1"/>
    <col min="13705" max="13705" width="15.625" style="861" bestFit="1" customWidth="1"/>
    <col min="13706" max="13706" width="14.125" style="861" bestFit="1" customWidth="1"/>
    <col min="13707" max="13708" width="19.625" style="861" bestFit="1" customWidth="1"/>
    <col min="13709" max="13709" width="21.875" style="861" bestFit="1" customWidth="1"/>
    <col min="13710" max="13710" width="19.375" style="861" bestFit="1" customWidth="1"/>
    <col min="13711" max="13711" width="16.375" style="861" bestFit="1" customWidth="1"/>
    <col min="13712" max="13712" width="23" style="861" bestFit="1" customWidth="1"/>
    <col min="13713" max="13714" width="14.125" style="861" bestFit="1" customWidth="1"/>
    <col min="13715" max="13715" width="23.25" style="861" bestFit="1" customWidth="1"/>
    <col min="13716" max="13717" width="14.375" style="861" bestFit="1" customWidth="1"/>
    <col min="13718" max="13718" width="23.125" style="861" bestFit="1" customWidth="1"/>
    <col min="13719" max="13719" width="18.875" style="861" bestFit="1" customWidth="1"/>
    <col min="13720" max="13720" width="14.375" style="861" bestFit="1" customWidth="1"/>
    <col min="13721" max="13721" width="16.5" style="861" bestFit="1" customWidth="1"/>
    <col min="13722" max="13722" width="25.25" style="861" bestFit="1" customWidth="1"/>
    <col min="13723" max="13724" width="18.625" style="861" bestFit="1" customWidth="1"/>
    <col min="13725" max="13725" width="23" style="861" bestFit="1" customWidth="1"/>
    <col min="13726" max="13727" width="26.75" style="861" bestFit="1" customWidth="1"/>
    <col min="13728" max="13728" width="25.25" style="861" bestFit="1" customWidth="1"/>
    <col min="13729" max="13729" width="29.625" style="861" bestFit="1" customWidth="1"/>
    <col min="13730" max="13730" width="25.25" style="861" bestFit="1" customWidth="1"/>
    <col min="13731" max="13731" width="29.625" style="861" bestFit="1" customWidth="1"/>
    <col min="13732" max="13735" width="20.875" style="861" bestFit="1" customWidth="1"/>
    <col min="13736" max="13736" width="13.875" style="861" bestFit="1" customWidth="1"/>
    <col min="13737" max="13737" width="16.5" style="861" bestFit="1" customWidth="1"/>
    <col min="13738" max="13738" width="7.75" style="861" bestFit="1" customWidth="1"/>
    <col min="13739" max="13739" width="20.75" style="861" bestFit="1" customWidth="1"/>
    <col min="13740" max="13742" width="16.375" style="861" bestFit="1" customWidth="1"/>
    <col min="13743" max="13746" width="31" style="861" bestFit="1" customWidth="1"/>
    <col min="13747" max="13748" width="18.625" style="861" bestFit="1" customWidth="1"/>
    <col min="13749" max="13749" width="16.375" style="861" bestFit="1" customWidth="1"/>
    <col min="13750" max="13751" width="18.625" style="861" bestFit="1" customWidth="1"/>
    <col min="13752" max="13752" width="16.375" style="861" bestFit="1" customWidth="1"/>
    <col min="13753" max="13754" width="18.625" style="861" bestFit="1" customWidth="1"/>
    <col min="13755" max="13755" width="20.75" style="861" bestFit="1" customWidth="1"/>
    <col min="13756" max="13757" width="23" style="861" bestFit="1" customWidth="1"/>
    <col min="13758" max="13758" width="25.25" style="861" bestFit="1" customWidth="1"/>
    <col min="13759" max="13759" width="23" style="861" bestFit="1" customWidth="1"/>
    <col min="13760" max="13760" width="20.75" style="861" bestFit="1" customWidth="1"/>
    <col min="13761" max="13762" width="23" style="861" bestFit="1" customWidth="1"/>
    <col min="13763" max="13763" width="25.25" style="861" bestFit="1" customWidth="1"/>
    <col min="13764" max="13764" width="23" style="861" bestFit="1" customWidth="1"/>
    <col min="13765" max="13765" width="18.625" style="861" bestFit="1" customWidth="1"/>
    <col min="13766" max="13768" width="20.75" style="861" bestFit="1" customWidth="1"/>
    <col min="13769" max="13769" width="19.75" style="861" bestFit="1" customWidth="1"/>
    <col min="13770" max="13771" width="22" style="861" bestFit="1" customWidth="1"/>
    <col min="13772" max="13772" width="14.125" style="861" bestFit="1" customWidth="1"/>
    <col min="13773" max="13774" width="20.75" style="861" bestFit="1" customWidth="1"/>
    <col min="13775" max="13776" width="18.625" style="861" bestFit="1" customWidth="1"/>
    <col min="13777" max="13779" width="20.75" style="861" bestFit="1" customWidth="1"/>
    <col min="13780" max="13781" width="23" style="861" bestFit="1" customWidth="1"/>
    <col min="13782" max="13782" width="20.75" style="861" bestFit="1" customWidth="1"/>
    <col min="13783" max="13784" width="23" style="861" bestFit="1" customWidth="1"/>
    <col min="13785" max="13785" width="25.25" style="861" bestFit="1" customWidth="1"/>
    <col min="13786" max="13787" width="23" style="861" bestFit="1" customWidth="1"/>
    <col min="13788" max="13790" width="25.25" style="861" bestFit="1" customWidth="1"/>
    <col min="13791" max="13792" width="27.5" style="861" bestFit="1" customWidth="1"/>
    <col min="13793" max="13793" width="25.25" style="861" bestFit="1" customWidth="1"/>
    <col min="13794" max="13795" width="27.5" style="861" bestFit="1" customWidth="1"/>
    <col min="13796" max="13796" width="29.625" style="861" bestFit="1" customWidth="1"/>
    <col min="13797" max="13797" width="27.5" style="861" bestFit="1" customWidth="1"/>
    <col min="13798" max="13798" width="24.5" style="861" bestFit="1" customWidth="1"/>
    <col min="13799" max="13799" width="29" style="861" bestFit="1" customWidth="1"/>
    <col min="13800" max="13801" width="20.75" style="861" bestFit="1" customWidth="1"/>
    <col min="13802" max="13802" width="27.5" style="861" bestFit="1" customWidth="1"/>
    <col min="13803" max="13804" width="23" style="861" bestFit="1" customWidth="1"/>
    <col min="13805" max="13805" width="29.625" style="861" bestFit="1" customWidth="1"/>
    <col min="13806" max="13806" width="9.125" style="861" bestFit="1" customWidth="1"/>
    <col min="13807" max="13809" width="18.125" style="861" bestFit="1" customWidth="1"/>
    <col min="13810" max="13810" width="20.375" style="861" bestFit="1" customWidth="1"/>
    <col min="13811" max="13811" width="25.25" style="861" bestFit="1" customWidth="1"/>
    <col min="13812" max="13812" width="27.5" style="861" bestFit="1" customWidth="1"/>
    <col min="13813" max="13814" width="9.125" style="861" bestFit="1" customWidth="1"/>
    <col min="13815" max="13815" width="11.25" style="861" bestFit="1" customWidth="1"/>
    <col min="13816" max="13816" width="15" style="861" bestFit="1" customWidth="1"/>
    <col min="13817" max="13817" width="16.375" style="861" bestFit="1" customWidth="1"/>
    <col min="13818" max="13820" width="23.25" style="861" bestFit="1" customWidth="1"/>
    <col min="13821" max="13822" width="20.75" style="861" bestFit="1" customWidth="1"/>
    <col min="13823" max="13823" width="6.625" style="861" bestFit="1" customWidth="1"/>
    <col min="13824" max="13824" width="9" style="861"/>
    <col min="13825" max="13825" width="16.375" style="861" bestFit="1" customWidth="1"/>
    <col min="13826" max="13826" width="14.125" style="861" bestFit="1" customWidth="1"/>
    <col min="13827" max="13829" width="9.75" style="861" bestFit="1" customWidth="1"/>
    <col min="13830" max="13830" width="14.125" style="861" bestFit="1" customWidth="1"/>
    <col min="13831" max="13831" width="15.25" style="861" customWidth="1"/>
    <col min="13832" max="13832" width="14.125" style="861" bestFit="1" customWidth="1"/>
    <col min="13833" max="13833" width="15.25" style="861" bestFit="1" customWidth="1"/>
    <col min="13834" max="13836" width="13.625" style="861" bestFit="1" customWidth="1"/>
    <col min="13837" max="13837" width="12" style="861" bestFit="1" customWidth="1"/>
    <col min="13838" max="13838" width="22.125" style="861" bestFit="1" customWidth="1"/>
    <col min="13839" max="13840" width="30.125" style="861" bestFit="1" customWidth="1"/>
    <col min="13841" max="13842" width="21" style="861" bestFit="1" customWidth="1"/>
    <col min="13843" max="13843" width="18.75" style="861" bestFit="1" customWidth="1"/>
    <col min="13844" max="13844" width="21" style="861" bestFit="1" customWidth="1"/>
    <col min="13845" max="13846" width="9.75" style="861" bestFit="1" customWidth="1"/>
    <col min="13847" max="13847" width="18.875" style="861" bestFit="1" customWidth="1"/>
    <col min="13848" max="13848" width="9.75" style="861" bestFit="1" customWidth="1"/>
    <col min="13849" max="13849" width="18.875" style="861" bestFit="1" customWidth="1"/>
    <col min="13850" max="13851" width="9.75" style="861" bestFit="1" customWidth="1"/>
    <col min="13852" max="13853" width="12.125" style="861" bestFit="1" customWidth="1"/>
    <col min="13854" max="13854" width="7.125" style="861" bestFit="1" customWidth="1"/>
    <col min="13855" max="13855" width="9.75" style="861" bestFit="1" customWidth="1"/>
    <col min="13856" max="13856" width="15.5" style="861" bestFit="1" customWidth="1"/>
    <col min="13857" max="13857" width="19.375" style="861" bestFit="1" customWidth="1"/>
    <col min="13858" max="13858" width="5.75" style="861" bestFit="1" customWidth="1"/>
    <col min="13859" max="13859" width="9.75" style="861" bestFit="1" customWidth="1"/>
    <col min="13860" max="13860" width="11.875" style="861" bestFit="1" customWidth="1"/>
    <col min="13861" max="13861" width="9.125" style="861" bestFit="1" customWidth="1"/>
    <col min="13862" max="13862" width="10.5" style="861" bestFit="1" customWidth="1"/>
    <col min="13863" max="13863" width="16.375" style="861" bestFit="1" customWidth="1"/>
    <col min="13864" max="13864" width="12.125" style="861" bestFit="1" customWidth="1"/>
    <col min="13865" max="13865" width="10.375" style="861" bestFit="1" customWidth="1"/>
    <col min="13866" max="13866" width="11.875" style="861" bestFit="1" customWidth="1"/>
    <col min="13867" max="13875" width="16.375" style="861" bestFit="1" customWidth="1"/>
    <col min="13876" max="13876" width="10.625" style="861" bestFit="1" customWidth="1"/>
    <col min="13877" max="13877" width="11.875" style="861" bestFit="1" customWidth="1"/>
    <col min="13878" max="13878" width="16.375" style="861" bestFit="1" customWidth="1"/>
    <col min="13879" max="13879" width="20.75" style="861" bestFit="1" customWidth="1"/>
    <col min="13880" max="13880" width="16.375" style="861" bestFit="1" customWidth="1"/>
    <col min="13881" max="13881" width="20.75" style="861" bestFit="1" customWidth="1"/>
    <col min="13882" max="13882" width="16.375" style="861" bestFit="1" customWidth="1"/>
    <col min="13883" max="13883" width="20.75" style="861" bestFit="1" customWidth="1"/>
    <col min="13884" max="13884" width="16.375" style="861" bestFit="1" customWidth="1"/>
    <col min="13885" max="13885" width="20.75" style="861" bestFit="1" customWidth="1"/>
    <col min="13886" max="13886" width="16.375" style="861" bestFit="1" customWidth="1"/>
    <col min="13887" max="13887" width="20.75" style="861" bestFit="1" customWidth="1"/>
    <col min="13888" max="13888" width="14.125" style="861" bestFit="1" customWidth="1"/>
    <col min="13889" max="13889" width="18.625" style="861" bestFit="1" customWidth="1"/>
    <col min="13890" max="13890" width="16.375" style="861" bestFit="1" customWidth="1"/>
    <col min="13891" max="13891" width="20.75" style="861" bestFit="1" customWidth="1"/>
    <col min="13892" max="13892" width="16.375" style="861" bestFit="1" customWidth="1"/>
    <col min="13893" max="13893" width="20.75" style="861" bestFit="1" customWidth="1"/>
    <col min="13894" max="13899" width="23" style="861" bestFit="1" customWidth="1"/>
    <col min="13900" max="13901" width="18.625" style="861" bestFit="1" customWidth="1"/>
    <col min="13902" max="13902" width="10.5" style="861" bestFit="1" customWidth="1"/>
    <col min="13903" max="13903" width="11.875" style="861" bestFit="1" customWidth="1"/>
    <col min="13904" max="13904" width="10.5" style="861" bestFit="1" customWidth="1"/>
    <col min="13905" max="13906" width="11.875" style="861" bestFit="1" customWidth="1"/>
    <col min="13907" max="13907" width="16.375" style="861" bestFit="1" customWidth="1"/>
    <col min="13908" max="13908" width="17.875" style="861" bestFit="1" customWidth="1"/>
    <col min="13909" max="13909" width="22.25" style="861" bestFit="1" customWidth="1"/>
    <col min="13910" max="13910" width="7.75" style="861" bestFit="1" customWidth="1"/>
    <col min="13911" max="13913" width="11.875" style="861" bestFit="1" customWidth="1"/>
    <col min="13914" max="13914" width="16.375" style="861" bestFit="1" customWidth="1"/>
    <col min="13915" max="13917" width="11.875" style="861" bestFit="1" customWidth="1"/>
    <col min="13918" max="13918" width="14.125" style="861" bestFit="1" customWidth="1"/>
    <col min="13919" max="13919" width="11.875" style="861" bestFit="1" customWidth="1"/>
    <col min="13920" max="13920" width="16.375" style="861" bestFit="1" customWidth="1"/>
    <col min="13921" max="13921" width="18.625" style="861" bestFit="1" customWidth="1"/>
    <col min="13922" max="13922" width="10.5" style="861" bestFit="1" customWidth="1"/>
    <col min="13923" max="13923" width="14.25" style="861" bestFit="1" customWidth="1"/>
    <col min="13924" max="13925" width="13.375" style="861" bestFit="1" customWidth="1"/>
    <col min="13926" max="13926" width="16.375" style="861" bestFit="1" customWidth="1"/>
    <col min="13927" max="13927" width="16.5" style="861" bestFit="1" customWidth="1"/>
    <col min="13928" max="13929" width="20.125" style="861" bestFit="1" customWidth="1"/>
    <col min="13930" max="13931" width="23" style="861" bestFit="1" customWidth="1"/>
    <col min="13932" max="13932" width="18.625" style="861" bestFit="1" customWidth="1"/>
    <col min="13933" max="13933" width="9.25" style="861" bestFit="1" customWidth="1"/>
    <col min="13934" max="13934" width="7.25" style="861" bestFit="1" customWidth="1"/>
    <col min="13935" max="13935" width="10.375" style="861" bestFit="1" customWidth="1"/>
    <col min="13936" max="13937" width="11.875" style="861" bestFit="1" customWidth="1"/>
    <col min="13938" max="13938" width="14.375" style="861" bestFit="1" customWidth="1"/>
    <col min="13939" max="13939" width="11.875" style="861" bestFit="1" customWidth="1"/>
    <col min="13940" max="13941" width="16.375" style="861" bestFit="1" customWidth="1"/>
    <col min="13942" max="13942" width="11.875" style="861" bestFit="1" customWidth="1"/>
    <col min="13943" max="13944" width="16.375" style="861" bestFit="1" customWidth="1"/>
    <col min="13945" max="13945" width="17.875" style="861" bestFit="1" customWidth="1"/>
    <col min="13946" max="13946" width="16.375" style="861" bestFit="1" customWidth="1"/>
    <col min="13947" max="13947" width="17.875" style="861" bestFit="1" customWidth="1"/>
    <col min="13948" max="13948" width="5.75" style="861" bestFit="1" customWidth="1"/>
    <col min="13949" max="13950" width="9.75" style="861" bestFit="1" customWidth="1"/>
    <col min="13951" max="13951" width="7.75" style="861" bestFit="1" customWidth="1"/>
    <col min="13952" max="13952" width="9.75" style="861" bestFit="1" customWidth="1"/>
    <col min="13953" max="13953" width="59.375" style="861" bestFit="1" customWidth="1"/>
    <col min="13954" max="13954" width="45.5" style="861" bestFit="1" customWidth="1"/>
    <col min="13955" max="13955" width="27.625" style="861" bestFit="1" customWidth="1"/>
    <col min="13956" max="13956" width="11.875" style="861" bestFit="1" customWidth="1"/>
    <col min="13957" max="13960" width="14.125" style="861" bestFit="1" customWidth="1"/>
    <col min="13961" max="13961" width="15.625" style="861" bestFit="1" customWidth="1"/>
    <col min="13962" max="13962" width="14.125" style="861" bestFit="1" customWidth="1"/>
    <col min="13963" max="13964" width="19.625" style="861" bestFit="1" customWidth="1"/>
    <col min="13965" max="13965" width="21.875" style="861" bestFit="1" customWidth="1"/>
    <col min="13966" max="13966" width="19.375" style="861" bestFit="1" customWidth="1"/>
    <col min="13967" max="13967" width="16.375" style="861" bestFit="1" customWidth="1"/>
    <col min="13968" max="13968" width="23" style="861" bestFit="1" customWidth="1"/>
    <col min="13969" max="13970" width="14.125" style="861" bestFit="1" customWidth="1"/>
    <col min="13971" max="13971" width="23.25" style="861" bestFit="1" customWidth="1"/>
    <col min="13972" max="13973" width="14.375" style="861" bestFit="1" customWidth="1"/>
    <col min="13974" max="13974" width="23.125" style="861" bestFit="1" customWidth="1"/>
    <col min="13975" max="13975" width="18.875" style="861" bestFit="1" customWidth="1"/>
    <col min="13976" max="13976" width="14.375" style="861" bestFit="1" customWidth="1"/>
    <col min="13977" max="13977" width="16.5" style="861" bestFit="1" customWidth="1"/>
    <col min="13978" max="13978" width="25.25" style="861" bestFit="1" customWidth="1"/>
    <col min="13979" max="13980" width="18.625" style="861" bestFit="1" customWidth="1"/>
    <col min="13981" max="13981" width="23" style="861" bestFit="1" customWidth="1"/>
    <col min="13982" max="13983" width="26.75" style="861" bestFit="1" customWidth="1"/>
    <col min="13984" max="13984" width="25.25" style="861" bestFit="1" customWidth="1"/>
    <col min="13985" max="13985" width="29.625" style="861" bestFit="1" customWidth="1"/>
    <col min="13986" max="13986" width="25.25" style="861" bestFit="1" customWidth="1"/>
    <col min="13987" max="13987" width="29.625" style="861" bestFit="1" customWidth="1"/>
    <col min="13988" max="13991" width="20.875" style="861" bestFit="1" customWidth="1"/>
    <col min="13992" max="13992" width="13.875" style="861" bestFit="1" customWidth="1"/>
    <col min="13993" max="13993" width="16.5" style="861" bestFit="1" customWidth="1"/>
    <col min="13994" max="13994" width="7.75" style="861" bestFit="1" customWidth="1"/>
    <col min="13995" max="13995" width="20.75" style="861" bestFit="1" customWidth="1"/>
    <col min="13996" max="13998" width="16.375" style="861" bestFit="1" customWidth="1"/>
    <col min="13999" max="14002" width="31" style="861" bestFit="1" customWidth="1"/>
    <col min="14003" max="14004" width="18.625" style="861" bestFit="1" customWidth="1"/>
    <col min="14005" max="14005" width="16.375" style="861" bestFit="1" customWidth="1"/>
    <col min="14006" max="14007" width="18.625" style="861" bestFit="1" customWidth="1"/>
    <col min="14008" max="14008" width="16.375" style="861" bestFit="1" customWidth="1"/>
    <col min="14009" max="14010" width="18.625" style="861" bestFit="1" customWidth="1"/>
    <col min="14011" max="14011" width="20.75" style="861" bestFit="1" customWidth="1"/>
    <col min="14012" max="14013" width="23" style="861" bestFit="1" customWidth="1"/>
    <col min="14014" max="14014" width="25.25" style="861" bestFit="1" customWidth="1"/>
    <col min="14015" max="14015" width="23" style="861" bestFit="1" customWidth="1"/>
    <col min="14016" max="14016" width="20.75" style="861" bestFit="1" customWidth="1"/>
    <col min="14017" max="14018" width="23" style="861" bestFit="1" customWidth="1"/>
    <col min="14019" max="14019" width="25.25" style="861" bestFit="1" customWidth="1"/>
    <col min="14020" max="14020" width="23" style="861" bestFit="1" customWidth="1"/>
    <col min="14021" max="14021" width="18.625" style="861" bestFit="1" customWidth="1"/>
    <col min="14022" max="14024" width="20.75" style="861" bestFit="1" customWidth="1"/>
    <col min="14025" max="14025" width="19.75" style="861" bestFit="1" customWidth="1"/>
    <col min="14026" max="14027" width="22" style="861" bestFit="1" customWidth="1"/>
    <col min="14028" max="14028" width="14.125" style="861" bestFit="1" customWidth="1"/>
    <col min="14029" max="14030" width="20.75" style="861" bestFit="1" customWidth="1"/>
    <col min="14031" max="14032" width="18.625" style="861" bestFit="1" customWidth="1"/>
    <col min="14033" max="14035" width="20.75" style="861" bestFit="1" customWidth="1"/>
    <col min="14036" max="14037" width="23" style="861" bestFit="1" customWidth="1"/>
    <col min="14038" max="14038" width="20.75" style="861" bestFit="1" customWidth="1"/>
    <col min="14039" max="14040" width="23" style="861" bestFit="1" customWidth="1"/>
    <col min="14041" max="14041" width="25.25" style="861" bestFit="1" customWidth="1"/>
    <col min="14042" max="14043" width="23" style="861" bestFit="1" customWidth="1"/>
    <col min="14044" max="14046" width="25.25" style="861" bestFit="1" customWidth="1"/>
    <col min="14047" max="14048" width="27.5" style="861" bestFit="1" customWidth="1"/>
    <col min="14049" max="14049" width="25.25" style="861" bestFit="1" customWidth="1"/>
    <col min="14050" max="14051" width="27.5" style="861" bestFit="1" customWidth="1"/>
    <col min="14052" max="14052" width="29.625" style="861" bestFit="1" customWidth="1"/>
    <col min="14053" max="14053" width="27.5" style="861" bestFit="1" customWidth="1"/>
    <col min="14054" max="14054" width="24.5" style="861" bestFit="1" customWidth="1"/>
    <col min="14055" max="14055" width="29" style="861" bestFit="1" customWidth="1"/>
    <col min="14056" max="14057" width="20.75" style="861" bestFit="1" customWidth="1"/>
    <col min="14058" max="14058" width="27.5" style="861" bestFit="1" customWidth="1"/>
    <col min="14059" max="14060" width="23" style="861" bestFit="1" customWidth="1"/>
    <col min="14061" max="14061" width="29.625" style="861" bestFit="1" customWidth="1"/>
    <col min="14062" max="14062" width="9.125" style="861" bestFit="1" customWidth="1"/>
    <col min="14063" max="14065" width="18.125" style="861" bestFit="1" customWidth="1"/>
    <col min="14066" max="14066" width="20.375" style="861" bestFit="1" customWidth="1"/>
    <col min="14067" max="14067" width="25.25" style="861" bestFit="1" customWidth="1"/>
    <col min="14068" max="14068" width="27.5" style="861" bestFit="1" customWidth="1"/>
    <col min="14069" max="14070" width="9.125" style="861" bestFit="1" customWidth="1"/>
    <col min="14071" max="14071" width="11.25" style="861" bestFit="1" customWidth="1"/>
    <col min="14072" max="14072" width="15" style="861" bestFit="1" customWidth="1"/>
    <col min="14073" max="14073" width="16.375" style="861" bestFit="1" customWidth="1"/>
    <col min="14074" max="14076" width="23.25" style="861" bestFit="1" customWidth="1"/>
    <col min="14077" max="14078" width="20.75" style="861" bestFit="1" customWidth="1"/>
    <col min="14079" max="14079" width="6.625" style="861" bestFit="1" customWidth="1"/>
    <col min="14080" max="14080" width="9" style="861"/>
    <col min="14081" max="14081" width="16.375" style="861" bestFit="1" customWidth="1"/>
    <col min="14082" max="14082" width="14.125" style="861" bestFit="1" customWidth="1"/>
    <col min="14083" max="14085" width="9.75" style="861" bestFit="1" customWidth="1"/>
    <col min="14086" max="14086" width="14.125" style="861" bestFit="1" customWidth="1"/>
    <col min="14087" max="14087" width="15.25" style="861" customWidth="1"/>
    <col min="14088" max="14088" width="14.125" style="861" bestFit="1" customWidth="1"/>
    <col min="14089" max="14089" width="15.25" style="861" bestFit="1" customWidth="1"/>
    <col min="14090" max="14092" width="13.625" style="861" bestFit="1" customWidth="1"/>
    <col min="14093" max="14093" width="12" style="861" bestFit="1" customWidth="1"/>
    <col min="14094" max="14094" width="22.125" style="861" bestFit="1" customWidth="1"/>
    <col min="14095" max="14096" width="30.125" style="861" bestFit="1" customWidth="1"/>
    <col min="14097" max="14098" width="21" style="861" bestFit="1" customWidth="1"/>
    <col min="14099" max="14099" width="18.75" style="861" bestFit="1" customWidth="1"/>
    <col min="14100" max="14100" width="21" style="861" bestFit="1" customWidth="1"/>
    <col min="14101" max="14102" width="9.75" style="861" bestFit="1" customWidth="1"/>
    <col min="14103" max="14103" width="18.875" style="861" bestFit="1" customWidth="1"/>
    <col min="14104" max="14104" width="9.75" style="861" bestFit="1" customWidth="1"/>
    <col min="14105" max="14105" width="18.875" style="861" bestFit="1" customWidth="1"/>
    <col min="14106" max="14107" width="9.75" style="861" bestFit="1" customWidth="1"/>
    <col min="14108" max="14109" width="12.125" style="861" bestFit="1" customWidth="1"/>
    <col min="14110" max="14110" width="7.125" style="861" bestFit="1" customWidth="1"/>
    <col min="14111" max="14111" width="9.75" style="861" bestFit="1" customWidth="1"/>
    <col min="14112" max="14112" width="15.5" style="861" bestFit="1" customWidth="1"/>
    <col min="14113" max="14113" width="19.375" style="861" bestFit="1" customWidth="1"/>
    <col min="14114" max="14114" width="5.75" style="861" bestFit="1" customWidth="1"/>
    <col min="14115" max="14115" width="9.75" style="861" bestFit="1" customWidth="1"/>
    <col min="14116" max="14116" width="11.875" style="861" bestFit="1" customWidth="1"/>
    <col min="14117" max="14117" width="9.125" style="861" bestFit="1" customWidth="1"/>
    <col min="14118" max="14118" width="10.5" style="861" bestFit="1" customWidth="1"/>
    <col min="14119" max="14119" width="16.375" style="861" bestFit="1" customWidth="1"/>
    <col min="14120" max="14120" width="12.125" style="861" bestFit="1" customWidth="1"/>
    <col min="14121" max="14121" width="10.375" style="861" bestFit="1" customWidth="1"/>
    <col min="14122" max="14122" width="11.875" style="861" bestFit="1" customWidth="1"/>
    <col min="14123" max="14131" width="16.375" style="861" bestFit="1" customWidth="1"/>
    <col min="14132" max="14132" width="10.625" style="861" bestFit="1" customWidth="1"/>
    <col min="14133" max="14133" width="11.875" style="861" bestFit="1" customWidth="1"/>
    <col min="14134" max="14134" width="16.375" style="861" bestFit="1" customWidth="1"/>
    <col min="14135" max="14135" width="20.75" style="861" bestFit="1" customWidth="1"/>
    <col min="14136" max="14136" width="16.375" style="861" bestFit="1" customWidth="1"/>
    <col min="14137" max="14137" width="20.75" style="861" bestFit="1" customWidth="1"/>
    <col min="14138" max="14138" width="16.375" style="861" bestFit="1" customWidth="1"/>
    <col min="14139" max="14139" width="20.75" style="861" bestFit="1" customWidth="1"/>
    <col min="14140" max="14140" width="16.375" style="861" bestFit="1" customWidth="1"/>
    <col min="14141" max="14141" width="20.75" style="861" bestFit="1" customWidth="1"/>
    <col min="14142" max="14142" width="16.375" style="861" bestFit="1" customWidth="1"/>
    <col min="14143" max="14143" width="20.75" style="861" bestFit="1" customWidth="1"/>
    <col min="14144" max="14144" width="14.125" style="861" bestFit="1" customWidth="1"/>
    <col min="14145" max="14145" width="18.625" style="861" bestFit="1" customWidth="1"/>
    <col min="14146" max="14146" width="16.375" style="861" bestFit="1" customWidth="1"/>
    <col min="14147" max="14147" width="20.75" style="861" bestFit="1" customWidth="1"/>
    <col min="14148" max="14148" width="16.375" style="861" bestFit="1" customWidth="1"/>
    <col min="14149" max="14149" width="20.75" style="861" bestFit="1" customWidth="1"/>
    <col min="14150" max="14155" width="23" style="861" bestFit="1" customWidth="1"/>
    <col min="14156" max="14157" width="18.625" style="861" bestFit="1" customWidth="1"/>
    <col min="14158" max="14158" width="10.5" style="861" bestFit="1" customWidth="1"/>
    <col min="14159" max="14159" width="11.875" style="861" bestFit="1" customWidth="1"/>
    <col min="14160" max="14160" width="10.5" style="861" bestFit="1" customWidth="1"/>
    <col min="14161" max="14162" width="11.875" style="861" bestFit="1" customWidth="1"/>
    <col min="14163" max="14163" width="16.375" style="861" bestFit="1" customWidth="1"/>
    <col min="14164" max="14164" width="17.875" style="861" bestFit="1" customWidth="1"/>
    <col min="14165" max="14165" width="22.25" style="861" bestFit="1" customWidth="1"/>
    <col min="14166" max="14166" width="7.75" style="861" bestFit="1" customWidth="1"/>
    <col min="14167" max="14169" width="11.875" style="861" bestFit="1" customWidth="1"/>
    <col min="14170" max="14170" width="16.375" style="861" bestFit="1" customWidth="1"/>
    <col min="14171" max="14173" width="11.875" style="861" bestFit="1" customWidth="1"/>
    <col min="14174" max="14174" width="14.125" style="861" bestFit="1" customWidth="1"/>
    <col min="14175" max="14175" width="11.875" style="861" bestFit="1" customWidth="1"/>
    <col min="14176" max="14176" width="16.375" style="861" bestFit="1" customWidth="1"/>
    <col min="14177" max="14177" width="18.625" style="861" bestFit="1" customWidth="1"/>
    <col min="14178" max="14178" width="10.5" style="861" bestFit="1" customWidth="1"/>
    <col min="14179" max="14179" width="14.25" style="861" bestFit="1" customWidth="1"/>
    <col min="14180" max="14181" width="13.375" style="861" bestFit="1" customWidth="1"/>
    <col min="14182" max="14182" width="16.375" style="861" bestFit="1" customWidth="1"/>
    <col min="14183" max="14183" width="16.5" style="861" bestFit="1" customWidth="1"/>
    <col min="14184" max="14185" width="20.125" style="861" bestFit="1" customWidth="1"/>
    <col min="14186" max="14187" width="23" style="861" bestFit="1" customWidth="1"/>
    <col min="14188" max="14188" width="18.625" style="861" bestFit="1" customWidth="1"/>
    <col min="14189" max="14189" width="9.25" style="861" bestFit="1" customWidth="1"/>
    <col min="14190" max="14190" width="7.25" style="861" bestFit="1" customWidth="1"/>
    <col min="14191" max="14191" width="10.375" style="861" bestFit="1" customWidth="1"/>
    <col min="14192" max="14193" width="11.875" style="861" bestFit="1" customWidth="1"/>
    <col min="14194" max="14194" width="14.375" style="861" bestFit="1" customWidth="1"/>
    <col min="14195" max="14195" width="11.875" style="861" bestFit="1" customWidth="1"/>
    <col min="14196" max="14197" width="16.375" style="861" bestFit="1" customWidth="1"/>
    <col min="14198" max="14198" width="11.875" style="861" bestFit="1" customWidth="1"/>
    <col min="14199" max="14200" width="16.375" style="861" bestFit="1" customWidth="1"/>
    <col min="14201" max="14201" width="17.875" style="861" bestFit="1" customWidth="1"/>
    <col min="14202" max="14202" width="16.375" style="861" bestFit="1" customWidth="1"/>
    <col min="14203" max="14203" width="17.875" style="861" bestFit="1" customWidth="1"/>
    <col min="14204" max="14204" width="5.75" style="861" bestFit="1" customWidth="1"/>
    <col min="14205" max="14206" width="9.75" style="861" bestFit="1" customWidth="1"/>
    <col min="14207" max="14207" width="7.75" style="861" bestFit="1" customWidth="1"/>
    <col min="14208" max="14208" width="9.75" style="861" bestFit="1" customWidth="1"/>
    <col min="14209" max="14209" width="59.375" style="861" bestFit="1" customWidth="1"/>
    <col min="14210" max="14210" width="45.5" style="861" bestFit="1" customWidth="1"/>
    <col min="14211" max="14211" width="27.625" style="861" bestFit="1" customWidth="1"/>
    <col min="14212" max="14212" width="11.875" style="861" bestFit="1" customWidth="1"/>
    <col min="14213" max="14216" width="14.125" style="861" bestFit="1" customWidth="1"/>
    <col min="14217" max="14217" width="15.625" style="861" bestFit="1" customWidth="1"/>
    <col min="14218" max="14218" width="14.125" style="861" bestFit="1" customWidth="1"/>
    <col min="14219" max="14220" width="19.625" style="861" bestFit="1" customWidth="1"/>
    <col min="14221" max="14221" width="21.875" style="861" bestFit="1" customWidth="1"/>
    <col min="14222" max="14222" width="19.375" style="861" bestFit="1" customWidth="1"/>
    <col min="14223" max="14223" width="16.375" style="861" bestFit="1" customWidth="1"/>
    <col min="14224" max="14224" width="23" style="861" bestFit="1" customWidth="1"/>
    <col min="14225" max="14226" width="14.125" style="861" bestFit="1" customWidth="1"/>
    <col min="14227" max="14227" width="23.25" style="861" bestFit="1" customWidth="1"/>
    <col min="14228" max="14229" width="14.375" style="861" bestFit="1" customWidth="1"/>
    <col min="14230" max="14230" width="23.125" style="861" bestFit="1" customWidth="1"/>
    <col min="14231" max="14231" width="18.875" style="861" bestFit="1" customWidth="1"/>
    <col min="14232" max="14232" width="14.375" style="861" bestFit="1" customWidth="1"/>
    <col min="14233" max="14233" width="16.5" style="861" bestFit="1" customWidth="1"/>
    <col min="14234" max="14234" width="25.25" style="861" bestFit="1" customWidth="1"/>
    <col min="14235" max="14236" width="18.625" style="861" bestFit="1" customWidth="1"/>
    <col min="14237" max="14237" width="23" style="861" bestFit="1" customWidth="1"/>
    <col min="14238" max="14239" width="26.75" style="861" bestFit="1" customWidth="1"/>
    <col min="14240" max="14240" width="25.25" style="861" bestFit="1" customWidth="1"/>
    <col min="14241" max="14241" width="29.625" style="861" bestFit="1" customWidth="1"/>
    <col min="14242" max="14242" width="25.25" style="861" bestFit="1" customWidth="1"/>
    <col min="14243" max="14243" width="29.625" style="861" bestFit="1" customWidth="1"/>
    <col min="14244" max="14247" width="20.875" style="861" bestFit="1" customWidth="1"/>
    <col min="14248" max="14248" width="13.875" style="861" bestFit="1" customWidth="1"/>
    <col min="14249" max="14249" width="16.5" style="861" bestFit="1" customWidth="1"/>
    <col min="14250" max="14250" width="7.75" style="861" bestFit="1" customWidth="1"/>
    <col min="14251" max="14251" width="20.75" style="861" bestFit="1" customWidth="1"/>
    <col min="14252" max="14254" width="16.375" style="861" bestFit="1" customWidth="1"/>
    <col min="14255" max="14258" width="31" style="861" bestFit="1" customWidth="1"/>
    <col min="14259" max="14260" width="18.625" style="861" bestFit="1" customWidth="1"/>
    <col min="14261" max="14261" width="16.375" style="861" bestFit="1" customWidth="1"/>
    <col min="14262" max="14263" width="18.625" style="861" bestFit="1" customWidth="1"/>
    <col min="14264" max="14264" width="16.375" style="861" bestFit="1" customWidth="1"/>
    <col min="14265" max="14266" width="18.625" style="861" bestFit="1" customWidth="1"/>
    <col min="14267" max="14267" width="20.75" style="861" bestFit="1" customWidth="1"/>
    <col min="14268" max="14269" width="23" style="861" bestFit="1" customWidth="1"/>
    <col min="14270" max="14270" width="25.25" style="861" bestFit="1" customWidth="1"/>
    <col min="14271" max="14271" width="23" style="861" bestFit="1" customWidth="1"/>
    <col min="14272" max="14272" width="20.75" style="861" bestFit="1" customWidth="1"/>
    <col min="14273" max="14274" width="23" style="861" bestFit="1" customWidth="1"/>
    <col min="14275" max="14275" width="25.25" style="861" bestFit="1" customWidth="1"/>
    <col min="14276" max="14276" width="23" style="861" bestFit="1" customWidth="1"/>
    <col min="14277" max="14277" width="18.625" style="861" bestFit="1" customWidth="1"/>
    <col min="14278" max="14280" width="20.75" style="861" bestFit="1" customWidth="1"/>
    <col min="14281" max="14281" width="19.75" style="861" bestFit="1" customWidth="1"/>
    <col min="14282" max="14283" width="22" style="861" bestFit="1" customWidth="1"/>
    <col min="14284" max="14284" width="14.125" style="861" bestFit="1" customWidth="1"/>
    <col min="14285" max="14286" width="20.75" style="861" bestFit="1" customWidth="1"/>
    <col min="14287" max="14288" width="18.625" style="861" bestFit="1" customWidth="1"/>
    <col min="14289" max="14291" width="20.75" style="861" bestFit="1" customWidth="1"/>
    <col min="14292" max="14293" width="23" style="861" bestFit="1" customWidth="1"/>
    <col min="14294" max="14294" width="20.75" style="861" bestFit="1" customWidth="1"/>
    <col min="14295" max="14296" width="23" style="861" bestFit="1" customWidth="1"/>
    <col min="14297" max="14297" width="25.25" style="861" bestFit="1" customWidth="1"/>
    <col min="14298" max="14299" width="23" style="861" bestFit="1" customWidth="1"/>
    <col min="14300" max="14302" width="25.25" style="861" bestFit="1" customWidth="1"/>
    <col min="14303" max="14304" width="27.5" style="861" bestFit="1" customWidth="1"/>
    <col min="14305" max="14305" width="25.25" style="861" bestFit="1" customWidth="1"/>
    <col min="14306" max="14307" width="27.5" style="861" bestFit="1" customWidth="1"/>
    <col min="14308" max="14308" width="29.625" style="861" bestFit="1" customWidth="1"/>
    <col min="14309" max="14309" width="27.5" style="861" bestFit="1" customWidth="1"/>
    <col min="14310" max="14310" width="24.5" style="861" bestFit="1" customWidth="1"/>
    <col min="14311" max="14311" width="29" style="861" bestFit="1" customWidth="1"/>
    <col min="14312" max="14313" width="20.75" style="861" bestFit="1" customWidth="1"/>
    <col min="14314" max="14314" width="27.5" style="861" bestFit="1" customWidth="1"/>
    <col min="14315" max="14316" width="23" style="861" bestFit="1" customWidth="1"/>
    <col min="14317" max="14317" width="29.625" style="861" bestFit="1" customWidth="1"/>
    <col min="14318" max="14318" width="9.125" style="861" bestFit="1" customWidth="1"/>
    <col min="14319" max="14321" width="18.125" style="861" bestFit="1" customWidth="1"/>
    <col min="14322" max="14322" width="20.375" style="861" bestFit="1" customWidth="1"/>
    <col min="14323" max="14323" width="25.25" style="861" bestFit="1" customWidth="1"/>
    <col min="14324" max="14324" width="27.5" style="861" bestFit="1" customWidth="1"/>
    <col min="14325" max="14326" width="9.125" style="861" bestFit="1" customWidth="1"/>
    <col min="14327" max="14327" width="11.25" style="861" bestFit="1" customWidth="1"/>
    <col min="14328" max="14328" width="15" style="861" bestFit="1" customWidth="1"/>
    <col min="14329" max="14329" width="16.375" style="861" bestFit="1" customWidth="1"/>
    <col min="14330" max="14332" width="23.25" style="861" bestFit="1" customWidth="1"/>
    <col min="14333" max="14334" width="20.75" style="861" bestFit="1" customWidth="1"/>
    <col min="14335" max="14335" width="6.625" style="861" bestFit="1" customWidth="1"/>
    <col min="14336" max="14336" width="9" style="861"/>
    <col min="14337" max="14337" width="16.375" style="861" bestFit="1" customWidth="1"/>
    <col min="14338" max="14338" width="14.125" style="861" bestFit="1" customWidth="1"/>
    <col min="14339" max="14341" width="9.75" style="861" bestFit="1" customWidth="1"/>
    <col min="14342" max="14342" width="14.125" style="861" bestFit="1" customWidth="1"/>
    <col min="14343" max="14343" width="15.25" style="861" customWidth="1"/>
    <col min="14344" max="14344" width="14.125" style="861" bestFit="1" customWidth="1"/>
    <col min="14345" max="14345" width="15.25" style="861" bestFit="1" customWidth="1"/>
    <col min="14346" max="14348" width="13.625" style="861" bestFit="1" customWidth="1"/>
    <col min="14349" max="14349" width="12" style="861" bestFit="1" customWidth="1"/>
    <col min="14350" max="14350" width="22.125" style="861" bestFit="1" customWidth="1"/>
    <col min="14351" max="14352" width="30.125" style="861" bestFit="1" customWidth="1"/>
    <col min="14353" max="14354" width="21" style="861" bestFit="1" customWidth="1"/>
    <col min="14355" max="14355" width="18.75" style="861" bestFit="1" customWidth="1"/>
    <col min="14356" max="14356" width="21" style="861" bestFit="1" customWidth="1"/>
    <col min="14357" max="14358" width="9.75" style="861" bestFit="1" customWidth="1"/>
    <col min="14359" max="14359" width="18.875" style="861" bestFit="1" customWidth="1"/>
    <col min="14360" max="14360" width="9.75" style="861" bestFit="1" customWidth="1"/>
    <col min="14361" max="14361" width="18.875" style="861" bestFit="1" customWidth="1"/>
    <col min="14362" max="14363" width="9.75" style="861" bestFit="1" customWidth="1"/>
    <col min="14364" max="14365" width="12.125" style="861" bestFit="1" customWidth="1"/>
    <col min="14366" max="14366" width="7.125" style="861" bestFit="1" customWidth="1"/>
    <col min="14367" max="14367" width="9.75" style="861" bestFit="1" customWidth="1"/>
    <col min="14368" max="14368" width="15.5" style="861" bestFit="1" customWidth="1"/>
    <col min="14369" max="14369" width="19.375" style="861" bestFit="1" customWidth="1"/>
    <col min="14370" max="14370" width="5.75" style="861" bestFit="1" customWidth="1"/>
    <col min="14371" max="14371" width="9.75" style="861" bestFit="1" customWidth="1"/>
    <col min="14372" max="14372" width="11.875" style="861" bestFit="1" customWidth="1"/>
    <col min="14373" max="14373" width="9.125" style="861" bestFit="1" customWidth="1"/>
    <col min="14374" max="14374" width="10.5" style="861" bestFit="1" customWidth="1"/>
    <col min="14375" max="14375" width="16.375" style="861" bestFit="1" customWidth="1"/>
    <col min="14376" max="14376" width="12.125" style="861" bestFit="1" customWidth="1"/>
    <col min="14377" max="14377" width="10.375" style="861" bestFit="1" customWidth="1"/>
    <col min="14378" max="14378" width="11.875" style="861" bestFit="1" customWidth="1"/>
    <col min="14379" max="14387" width="16.375" style="861" bestFit="1" customWidth="1"/>
    <col min="14388" max="14388" width="10.625" style="861" bestFit="1" customWidth="1"/>
    <col min="14389" max="14389" width="11.875" style="861" bestFit="1" customWidth="1"/>
    <col min="14390" max="14390" width="16.375" style="861" bestFit="1" customWidth="1"/>
    <col min="14391" max="14391" width="20.75" style="861" bestFit="1" customWidth="1"/>
    <col min="14392" max="14392" width="16.375" style="861" bestFit="1" customWidth="1"/>
    <col min="14393" max="14393" width="20.75" style="861" bestFit="1" customWidth="1"/>
    <col min="14394" max="14394" width="16.375" style="861" bestFit="1" customWidth="1"/>
    <col min="14395" max="14395" width="20.75" style="861" bestFit="1" customWidth="1"/>
    <col min="14396" max="14396" width="16.375" style="861" bestFit="1" customWidth="1"/>
    <col min="14397" max="14397" width="20.75" style="861" bestFit="1" customWidth="1"/>
    <col min="14398" max="14398" width="16.375" style="861" bestFit="1" customWidth="1"/>
    <col min="14399" max="14399" width="20.75" style="861" bestFit="1" customWidth="1"/>
    <col min="14400" max="14400" width="14.125" style="861" bestFit="1" customWidth="1"/>
    <col min="14401" max="14401" width="18.625" style="861" bestFit="1" customWidth="1"/>
    <col min="14402" max="14402" width="16.375" style="861" bestFit="1" customWidth="1"/>
    <col min="14403" max="14403" width="20.75" style="861" bestFit="1" customWidth="1"/>
    <col min="14404" max="14404" width="16.375" style="861" bestFit="1" customWidth="1"/>
    <col min="14405" max="14405" width="20.75" style="861" bestFit="1" customWidth="1"/>
    <col min="14406" max="14411" width="23" style="861" bestFit="1" customWidth="1"/>
    <col min="14412" max="14413" width="18.625" style="861" bestFit="1" customWidth="1"/>
    <col min="14414" max="14414" width="10.5" style="861" bestFit="1" customWidth="1"/>
    <col min="14415" max="14415" width="11.875" style="861" bestFit="1" customWidth="1"/>
    <col min="14416" max="14416" width="10.5" style="861" bestFit="1" customWidth="1"/>
    <col min="14417" max="14418" width="11.875" style="861" bestFit="1" customWidth="1"/>
    <col min="14419" max="14419" width="16.375" style="861" bestFit="1" customWidth="1"/>
    <col min="14420" max="14420" width="17.875" style="861" bestFit="1" customWidth="1"/>
    <col min="14421" max="14421" width="22.25" style="861" bestFit="1" customWidth="1"/>
    <col min="14422" max="14422" width="7.75" style="861" bestFit="1" customWidth="1"/>
    <col min="14423" max="14425" width="11.875" style="861" bestFit="1" customWidth="1"/>
    <col min="14426" max="14426" width="16.375" style="861" bestFit="1" customWidth="1"/>
    <col min="14427" max="14429" width="11.875" style="861" bestFit="1" customWidth="1"/>
    <col min="14430" max="14430" width="14.125" style="861" bestFit="1" customWidth="1"/>
    <col min="14431" max="14431" width="11.875" style="861" bestFit="1" customWidth="1"/>
    <col min="14432" max="14432" width="16.375" style="861" bestFit="1" customWidth="1"/>
    <col min="14433" max="14433" width="18.625" style="861" bestFit="1" customWidth="1"/>
    <col min="14434" max="14434" width="10.5" style="861" bestFit="1" customWidth="1"/>
    <col min="14435" max="14435" width="14.25" style="861" bestFit="1" customWidth="1"/>
    <col min="14436" max="14437" width="13.375" style="861" bestFit="1" customWidth="1"/>
    <col min="14438" max="14438" width="16.375" style="861" bestFit="1" customWidth="1"/>
    <col min="14439" max="14439" width="16.5" style="861" bestFit="1" customWidth="1"/>
    <col min="14440" max="14441" width="20.125" style="861" bestFit="1" customWidth="1"/>
    <col min="14442" max="14443" width="23" style="861" bestFit="1" customWidth="1"/>
    <col min="14444" max="14444" width="18.625" style="861" bestFit="1" customWidth="1"/>
    <col min="14445" max="14445" width="9.25" style="861" bestFit="1" customWidth="1"/>
    <col min="14446" max="14446" width="7.25" style="861" bestFit="1" customWidth="1"/>
    <col min="14447" max="14447" width="10.375" style="861" bestFit="1" customWidth="1"/>
    <col min="14448" max="14449" width="11.875" style="861" bestFit="1" customWidth="1"/>
    <col min="14450" max="14450" width="14.375" style="861" bestFit="1" customWidth="1"/>
    <col min="14451" max="14451" width="11.875" style="861" bestFit="1" customWidth="1"/>
    <col min="14452" max="14453" width="16.375" style="861" bestFit="1" customWidth="1"/>
    <col min="14454" max="14454" width="11.875" style="861" bestFit="1" customWidth="1"/>
    <col min="14455" max="14456" width="16.375" style="861" bestFit="1" customWidth="1"/>
    <col min="14457" max="14457" width="17.875" style="861" bestFit="1" customWidth="1"/>
    <col min="14458" max="14458" width="16.375" style="861" bestFit="1" customWidth="1"/>
    <col min="14459" max="14459" width="17.875" style="861" bestFit="1" customWidth="1"/>
    <col min="14460" max="14460" width="5.75" style="861" bestFit="1" customWidth="1"/>
    <col min="14461" max="14462" width="9.75" style="861" bestFit="1" customWidth="1"/>
    <col min="14463" max="14463" width="7.75" style="861" bestFit="1" customWidth="1"/>
    <col min="14464" max="14464" width="9.75" style="861" bestFit="1" customWidth="1"/>
    <col min="14465" max="14465" width="59.375" style="861" bestFit="1" customWidth="1"/>
    <col min="14466" max="14466" width="45.5" style="861" bestFit="1" customWidth="1"/>
    <col min="14467" max="14467" width="27.625" style="861" bestFit="1" customWidth="1"/>
    <col min="14468" max="14468" width="11.875" style="861" bestFit="1" customWidth="1"/>
    <col min="14469" max="14472" width="14.125" style="861" bestFit="1" customWidth="1"/>
    <col min="14473" max="14473" width="15.625" style="861" bestFit="1" customWidth="1"/>
    <col min="14474" max="14474" width="14.125" style="861" bestFit="1" customWidth="1"/>
    <col min="14475" max="14476" width="19.625" style="861" bestFit="1" customWidth="1"/>
    <col min="14477" max="14477" width="21.875" style="861" bestFit="1" customWidth="1"/>
    <col min="14478" max="14478" width="19.375" style="861" bestFit="1" customWidth="1"/>
    <col min="14479" max="14479" width="16.375" style="861" bestFit="1" customWidth="1"/>
    <col min="14480" max="14480" width="23" style="861" bestFit="1" customWidth="1"/>
    <col min="14481" max="14482" width="14.125" style="861" bestFit="1" customWidth="1"/>
    <col min="14483" max="14483" width="23.25" style="861" bestFit="1" customWidth="1"/>
    <col min="14484" max="14485" width="14.375" style="861" bestFit="1" customWidth="1"/>
    <col min="14486" max="14486" width="23.125" style="861" bestFit="1" customWidth="1"/>
    <col min="14487" max="14487" width="18.875" style="861" bestFit="1" customWidth="1"/>
    <col min="14488" max="14488" width="14.375" style="861" bestFit="1" customWidth="1"/>
    <col min="14489" max="14489" width="16.5" style="861" bestFit="1" customWidth="1"/>
    <col min="14490" max="14490" width="25.25" style="861" bestFit="1" customWidth="1"/>
    <col min="14491" max="14492" width="18.625" style="861" bestFit="1" customWidth="1"/>
    <col min="14493" max="14493" width="23" style="861" bestFit="1" customWidth="1"/>
    <col min="14494" max="14495" width="26.75" style="861" bestFit="1" customWidth="1"/>
    <col min="14496" max="14496" width="25.25" style="861" bestFit="1" customWidth="1"/>
    <col min="14497" max="14497" width="29.625" style="861" bestFit="1" customWidth="1"/>
    <col min="14498" max="14498" width="25.25" style="861" bestFit="1" customWidth="1"/>
    <col min="14499" max="14499" width="29.625" style="861" bestFit="1" customWidth="1"/>
    <col min="14500" max="14503" width="20.875" style="861" bestFit="1" customWidth="1"/>
    <col min="14504" max="14504" width="13.875" style="861" bestFit="1" customWidth="1"/>
    <col min="14505" max="14505" width="16.5" style="861" bestFit="1" customWidth="1"/>
    <col min="14506" max="14506" width="7.75" style="861" bestFit="1" customWidth="1"/>
    <col min="14507" max="14507" width="20.75" style="861" bestFit="1" customWidth="1"/>
    <col min="14508" max="14510" width="16.375" style="861" bestFit="1" customWidth="1"/>
    <col min="14511" max="14514" width="31" style="861" bestFit="1" customWidth="1"/>
    <col min="14515" max="14516" width="18.625" style="861" bestFit="1" customWidth="1"/>
    <col min="14517" max="14517" width="16.375" style="861" bestFit="1" customWidth="1"/>
    <col min="14518" max="14519" width="18.625" style="861" bestFit="1" customWidth="1"/>
    <col min="14520" max="14520" width="16.375" style="861" bestFit="1" customWidth="1"/>
    <col min="14521" max="14522" width="18.625" style="861" bestFit="1" customWidth="1"/>
    <col min="14523" max="14523" width="20.75" style="861" bestFit="1" customWidth="1"/>
    <col min="14524" max="14525" width="23" style="861" bestFit="1" customWidth="1"/>
    <col min="14526" max="14526" width="25.25" style="861" bestFit="1" customWidth="1"/>
    <col min="14527" max="14527" width="23" style="861" bestFit="1" customWidth="1"/>
    <col min="14528" max="14528" width="20.75" style="861" bestFit="1" customWidth="1"/>
    <col min="14529" max="14530" width="23" style="861" bestFit="1" customWidth="1"/>
    <col min="14531" max="14531" width="25.25" style="861" bestFit="1" customWidth="1"/>
    <col min="14532" max="14532" width="23" style="861" bestFit="1" customWidth="1"/>
    <col min="14533" max="14533" width="18.625" style="861" bestFit="1" customWidth="1"/>
    <col min="14534" max="14536" width="20.75" style="861" bestFit="1" customWidth="1"/>
    <col min="14537" max="14537" width="19.75" style="861" bestFit="1" customWidth="1"/>
    <col min="14538" max="14539" width="22" style="861" bestFit="1" customWidth="1"/>
    <col min="14540" max="14540" width="14.125" style="861" bestFit="1" customWidth="1"/>
    <col min="14541" max="14542" width="20.75" style="861" bestFit="1" customWidth="1"/>
    <col min="14543" max="14544" width="18.625" style="861" bestFit="1" customWidth="1"/>
    <col min="14545" max="14547" width="20.75" style="861" bestFit="1" customWidth="1"/>
    <col min="14548" max="14549" width="23" style="861" bestFit="1" customWidth="1"/>
    <col min="14550" max="14550" width="20.75" style="861" bestFit="1" customWidth="1"/>
    <col min="14551" max="14552" width="23" style="861" bestFit="1" customWidth="1"/>
    <col min="14553" max="14553" width="25.25" style="861" bestFit="1" customWidth="1"/>
    <col min="14554" max="14555" width="23" style="861" bestFit="1" customWidth="1"/>
    <col min="14556" max="14558" width="25.25" style="861" bestFit="1" customWidth="1"/>
    <col min="14559" max="14560" width="27.5" style="861" bestFit="1" customWidth="1"/>
    <col min="14561" max="14561" width="25.25" style="861" bestFit="1" customWidth="1"/>
    <col min="14562" max="14563" width="27.5" style="861" bestFit="1" customWidth="1"/>
    <col min="14564" max="14564" width="29.625" style="861" bestFit="1" customWidth="1"/>
    <col min="14565" max="14565" width="27.5" style="861" bestFit="1" customWidth="1"/>
    <col min="14566" max="14566" width="24.5" style="861" bestFit="1" customWidth="1"/>
    <col min="14567" max="14567" width="29" style="861" bestFit="1" customWidth="1"/>
    <col min="14568" max="14569" width="20.75" style="861" bestFit="1" customWidth="1"/>
    <col min="14570" max="14570" width="27.5" style="861" bestFit="1" customWidth="1"/>
    <col min="14571" max="14572" width="23" style="861" bestFit="1" customWidth="1"/>
    <col min="14573" max="14573" width="29.625" style="861" bestFit="1" customWidth="1"/>
    <col min="14574" max="14574" width="9.125" style="861" bestFit="1" customWidth="1"/>
    <col min="14575" max="14577" width="18.125" style="861" bestFit="1" customWidth="1"/>
    <col min="14578" max="14578" width="20.375" style="861" bestFit="1" customWidth="1"/>
    <col min="14579" max="14579" width="25.25" style="861" bestFit="1" customWidth="1"/>
    <col min="14580" max="14580" width="27.5" style="861" bestFit="1" customWidth="1"/>
    <col min="14581" max="14582" width="9.125" style="861" bestFit="1" customWidth="1"/>
    <col min="14583" max="14583" width="11.25" style="861" bestFit="1" customWidth="1"/>
    <col min="14584" max="14584" width="15" style="861" bestFit="1" customWidth="1"/>
    <col min="14585" max="14585" width="16.375" style="861" bestFit="1" customWidth="1"/>
    <col min="14586" max="14588" width="23.25" style="861" bestFit="1" customWidth="1"/>
    <col min="14589" max="14590" width="20.75" style="861" bestFit="1" customWidth="1"/>
    <col min="14591" max="14591" width="6.625" style="861" bestFit="1" customWidth="1"/>
    <col min="14592" max="14592" width="9" style="861"/>
    <col min="14593" max="14593" width="16.375" style="861" bestFit="1" customWidth="1"/>
    <col min="14594" max="14594" width="14.125" style="861" bestFit="1" customWidth="1"/>
    <col min="14595" max="14597" width="9.75" style="861" bestFit="1" customWidth="1"/>
    <col min="14598" max="14598" width="14.125" style="861" bestFit="1" customWidth="1"/>
    <col min="14599" max="14599" width="15.25" style="861" customWidth="1"/>
    <col min="14600" max="14600" width="14.125" style="861" bestFit="1" customWidth="1"/>
    <col min="14601" max="14601" width="15.25" style="861" bestFit="1" customWidth="1"/>
    <col min="14602" max="14604" width="13.625" style="861" bestFit="1" customWidth="1"/>
    <col min="14605" max="14605" width="12" style="861" bestFit="1" customWidth="1"/>
    <col min="14606" max="14606" width="22.125" style="861" bestFit="1" customWidth="1"/>
    <col min="14607" max="14608" width="30.125" style="861" bestFit="1" customWidth="1"/>
    <col min="14609" max="14610" width="21" style="861" bestFit="1" customWidth="1"/>
    <col min="14611" max="14611" width="18.75" style="861" bestFit="1" customWidth="1"/>
    <col min="14612" max="14612" width="21" style="861" bestFit="1" customWidth="1"/>
    <col min="14613" max="14614" width="9.75" style="861" bestFit="1" customWidth="1"/>
    <col min="14615" max="14615" width="18.875" style="861" bestFit="1" customWidth="1"/>
    <col min="14616" max="14616" width="9.75" style="861" bestFit="1" customWidth="1"/>
    <col min="14617" max="14617" width="18.875" style="861" bestFit="1" customWidth="1"/>
    <col min="14618" max="14619" width="9.75" style="861" bestFit="1" customWidth="1"/>
    <col min="14620" max="14621" width="12.125" style="861" bestFit="1" customWidth="1"/>
    <col min="14622" max="14622" width="7.125" style="861" bestFit="1" customWidth="1"/>
    <col min="14623" max="14623" width="9.75" style="861" bestFit="1" customWidth="1"/>
    <col min="14624" max="14624" width="15.5" style="861" bestFit="1" customWidth="1"/>
    <col min="14625" max="14625" width="19.375" style="861" bestFit="1" customWidth="1"/>
    <col min="14626" max="14626" width="5.75" style="861" bestFit="1" customWidth="1"/>
    <col min="14627" max="14627" width="9.75" style="861" bestFit="1" customWidth="1"/>
    <col min="14628" max="14628" width="11.875" style="861" bestFit="1" customWidth="1"/>
    <col min="14629" max="14629" width="9.125" style="861" bestFit="1" customWidth="1"/>
    <col min="14630" max="14630" width="10.5" style="861" bestFit="1" customWidth="1"/>
    <col min="14631" max="14631" width="16.375" style="861" bestFit="1" customWidth="1"/>
    <col min="14632" max="14632" width="12.125" style="861" bestFit="1" customWidth="1"/>
    <col min="14633" max="14633" width="10.375" style="861" bestFit="1" customWidth="1"/>
    <col min="14634" max="14634" width="11.875" style="861" bestFit="1" customWidth="1"/>
    <col min="14635" max="14643" width="16.375" style="861" bestFit="1" customWidth="1"/>
    <col min="14644" max="14644" width="10.625" style="861" bestFit="1" customWidth="1"/>
    <col min="14645" max="14645" width="11.875" style="861" bestFit="1" customWidth="1"/>
    <col min="14646" max="14646" width="16.375" style="861" bestFit="1" customWidth="1"/>
    <col min="14647" max="14647" width="20.75" style="861" bestFit="1" customWidth="1"/>
    <col min="14648" max="14648" width="16.375" style="861" bestFit="1" customWidth="1"/>
    <col min="14649" max="14649" width="20.75" style="861" bestFit="1" customWidth="1"/>
    <col min="14650" max="14650" width="16.375" style="861" bestFit="1" customWidth="1"/>
    <col min="14651" max="14651" width="20.75" style="861" bestFit="1" customWidth="1"/>
    <col min="14652" max="14652" width="16.375" style="861" bestFit="1" customWidth="1"/>
    <col min="14653" max="14653" width="20.75" style="861" bestFit="1" customWidth="1"/>
    <col min="14654" max="14654" width="16.375" style="861" bestFit="1" customWidth="1"/>
    <col min="14655" max="14655" width="20.75" style="861" bestFit="1" customWidth="1"/>
    <col min="14656" max="14656" width="14.125" style="861" bestFit="1" customWidth="1"/>
    <col min="14657" max="14657" width="18.625" style="861" bestFit="1" customWidth="1"/>
    <col min="14658" max="14658" width="16.375" style="861" bestFit="1" customWidth="1"/>
    <col min="14659" max="14659" width="20.75" style="861" bestFit="1" customWidth="1"/>
    <col min="14660" max="14660" width="16.375" style="861" bestFit="1" customWidth="1"/>
    <col min="14661" max="14661" width="20.75" style="861" bestFit="1" customWidth="1"/>
    <col min="14662" max="14667" width="23" style="861" bestFit="1" customWidth="1"/>
    <col min="14668" max="14669" width="18.625" style="861" bestFit="1" customWidth="1"/>
    <col min="14670" max="14670" width="10.5" style="861" bestFit="1" customWidth="1"/>
    <col min="14671" max="14671" width="11.875" style="861" bestFit="1" customWidth="1"/>
    <col min="14672" max="14672" width="10.5" style="861" bestFit="1" customWidth="1"/>
    <col min="14673" max="14674" width="11.875" style="861" bestFit="1" customWidth="1"/>
    <col min="14675" max="14675" width="16.375" style="861" bestFit="1" customWidth="1"/>
    <col min="14676" max="14676" width="17.875" style="861" bestFit="1" customWidth="1"/>
    <col min="14677" max="14677" width="22.25" style="861" bestFit="1" customWidth="1"/>
    <col min="14678" max="14678" width="7.75" style="861" bestFit="1" customWidth="1"/>
    <col min="14679" max="14681" width="11.875" style="861" bestFit="1" customWidth="1"/>
    <col min="14682" max="14682" width="16.375" style="861" bestFit="1" customWidth="1"/>
    <col min="14683" max="14685" width="11.875" style="861" bestFit="1" customWidth="1"/>
    <col min="14686" max="14686" width="14.125" style="861" bestFit="1" customWidth="1"/>
    <col min="14687" max="14687" width="11.875" style="861" bestFit="1" customWidth="1"/>
    <col min="14688" max="14688" width="16.375" style="861" bestFit="1" customWidth="1"/>
    <col min="14689" max="14689" width="18.625" style="861" bestFit="1" customWidth="1"/>
    <col min="14690" max="14690" width="10.5" style="861" bestFit="1" customWidth="1"/>
    <col min="14691" max="14691" width="14.25" style="861" bestFit="1" customWidth="1"/>
    <col min="14692" max="14693" width="13.375" style="861" bestFit="1" customWidth="1"/>
    <col min="14694" max="14694" width="16.375" style="861" bestFit="1" customWidth="1"/>
    <col min="14695" max="14695" width="16.5" style="861" bestFit="1" customWidth="1"/>
    <col min="14696" max="14697" width="20.125" style="861" bestFit="1" customWidth="1"/>
    <col min="14698" max="14699" width="23" style="861" bestFit="1" customWidth="1"/>
    <col min="14700" max="14700" width="18.625" style="861" bestFit="1" customWidth="1"/>
    <col min="14701" max="14701" width="9.25" style="861" bestFit="1" customWidth="1"/>
    <col min="14702" max="14702" width="7.25" style="861" bestFit="1" customWidth="1"/>
    <col min="14703" max="14703" width="10.375" style="861" bestFit="1" customWidth="1"/>
    <col min="14704" max="14705" width="11.875" style="861" bestFit="1" customWidth="1"/>
    <col min="14706" max="14706" width="14.375" style="861" bestFit="1" customWidth="1"/>
    <col min="14707" max="14707" width="11.875" style="861" bestFit="1" customWidth="1"/>
    <col min="14708" max="14709" width="16.375" style="861" bestFit="1" customWidth="1"/>
    <col min="14710" max="14710" width="11.875" style="861" bestFit="1" customWidth="1"/>
    <col min="14711" max="14712" width="16.375" style="861" bestFit="1" customWidth="1"/>
    <col min="14713" max="14713" width="17.875" style="861" bestFit="1" customWidth="1"/>
    <col min="14714" max="14714" width="16.375" style="861" bestFit="1" customWidth="1"/>
    <col min="14715" max="14715" width="17.875" style="861" bestFit="1" customWidth="1"/>
    <col min="14716" max="14716" width="5.75" style="861" bestFit="1" customWidth="1"/>
    <col min="14717" max="14718" width="9.75" style="861" bestFit="1" customWidth="1"/>
    <col min="14719" max="14719" width="7.75" style="861" bestFit="1" customWidth="1"/>
    <col min="14720" max="14720" width="9.75" style="861" bestFit="1" customWidth="1"/>
    <col min="14721" max="14721" width="59.375" style="861" bestFit="1" customWidth="1"/>
    <col min="14722" max="14722" width="45.5" style="861" bestFit="1" customWidth="1"/>
    <col min="14723" max="14723" width="27.625" style="861" bestFit="1" customWidth="1"/>
    <col min="14724" max="14724" width="11.875" style="861" bestFit="1" customWidth="1"/>
    <col min="14725" max="14728" width="14.125" style="861" bestFit="1" customWidth="1"/>
    <col min="14729" max="14729" width="15.625" style="861" bestFit="1" customWidth="1"/>
    <col min="14730" max="14730" width="14.125" style="861" bestFit="1" customWidth="1"/>
    <col min="14731" max="14732" width="19.625" style="861" bestFit="1" customWidth="1"/>
    <col min="14733" max="14733" width="21.875" style="861" bestFit="1" customWidth="1"/>
    <col min="14734" max="14734" width="19.375" style="861" bestFit="1" customWidth="1"/>
    <col min="14735" max="14735" width="16.375" style="861" bestFit="1" customWidth="1"/>
    <col min="14736" max="14736" width="23" style="861" bestFit="1" customWidth="1"/>
    <col min="14737" max="14738" width="14.125" style="861" bestFit="1" customWidth="1"/>
    <col min="14739" max="14739" width="23.25" style="861" bestFit="1" customWidth="1"/>
    <col min="14740" max="14741" width="14.375" style="861" bestFit="1" customWidth="1"/>
    <col min="14742" max="14742" width="23.125" style="861" bestFit="1" customWidth="1"/>
    <col min="14743" max="14743" width="18.875" style="861" bestFit="1" customWidth="1"/>
    <col min="14744" max="14744" width="14.375" style="861" bestFit="1" customWidth="1"/>
    <col min="14745" max="14745" width="16.5" style="861" bestFit="1" customWidth="1"/>
    <col min="14746" max="14746" width="25.25" style="861" bestFit="1" customWidth="1"/>
    <col min="14747" max="14748" width="18.625" style="861" bestFit="1" customWidth="1"/>
    <col min="14749" max="14749" width="23" style="861" bestFit="1" customWidth="1"/>
    <col min="14750" max="14751" width="26.75" style="861" bestFit="1" customWidth="1"/>
    <col min="14752" max="14752" width="25.25" style="861" bestFit="1" customWidth="1"/>
    <col min="14753" max="14753" width="29.625" style="861" bestFit="1" customWidth="1"/>
    <col min="14754" max="14754" width="25.25" style="861" bestFit="1" customWidth="1"/>
    <col min="14755" max="14755" width="29.625" style="861" bestFit="1" customWidth="1"/>
    <col min="14756" max="14759" width="20.875" style="861" bestFit="1" customWidth="1"/>
    <col min="14760" max="14760" width="13.875" style="861" bestFit="1" customWidth="1"/>
    <col min="14761" max="14761" width="16.5" style="861" bestFit="1" customWidth="1"/>
    <col min="14762" max="14762" width="7.75" style="861" bestFit="1" customWidth="1"/>
    <col min="14763" max="14763" width="20.75" style="861" bestFit="1" customWidth="1"/>
    <col min="14764" max="14766" width="16.375" style="861" bestFit="1" customWidth="1"/>
    <col min="14767" max="14770" width="31" style="861" bestFit="1" customWidth="1"/>
    <col min="14771" max="14772" width="18.625" style="861" bestFit="1" customWidth="1"/>
    <col min="14773" max="14773" width="16.375" style="861" bestFit="1" customWidth="1"/>
    <col min="14774" max="14775" width="18.625" style="861" bestFit="1" customWidth="1"/>
    <col min="14776" max="14776" width="16.375" style="861" bestFit="1" customWidth="1"/>
    <col min="14777" max="14778" width="18.625" style="861" bestFit="1" customWidth="1"/>
    <col min="14779" max="14779" width="20.75" style="861" bestFit="1" customWidth="1"/>
    <col min="14780" max="14781" width="23" style="861" bestFit="1" customWidth="1"/>
    <col min="14782" max="14782" width="25.25" style="861" bestFit="1" customWidth="1"/>
    <col min="14783" max="14783" width="23" style="861" bestFit="1" customWidth="1"/>
    <col min="14784" max="14784" width="20.75" style="861" bestFit="1" customWidth="1"/>
    <col min="14785" max="14786" width="23" style="861" bestFit="1" customWidth="1"/>
    <col min="14787" max="14787" width="25.25" style="861" bestFit="1" customWidth="1"/>
    <col min="14788" max="14788" width="23" style="861" bestFit="1" customWidth="1"/>
    <col min="14789" max="14789" width="18.625" style="861" bestFit="1" customWidth="1"/>
    <col min="14790" max="14792" width="20.75" style="861" bestFit="1" customWidth="1"/>
    <col min="14793" max="14793" width="19.75" style="861" bestFit="1" customWidth="1"/>
    <col min="14794" max="14795" width="22" style="861" bestFit="1" customWidth="1"/>
    <col min="14796" max="14796" width="14.125" style="861" bestFit="1" customWidth="1"/>
    <col min="14797" max="14798" width="20.75" style="861" bestFit="1" customWidth="1"/>
    <col min="14799" max="14800" width="18.625" style="861" bestFit="1" customWidth="1"/>
    <col min="14801" max="14803" width="20.75" style="861" bestFit="1" customWidth="1"/>
    <col min="14804" max="14805" width="23" style="861" bestFit="1" customWidth="1"/>
    <col min="14806" max="14806" width="20.75" style="861" bestFit="1" customWidth="1"/>
    <col min="14807" max="14808" width="23" style="861" bestFit="1" customWidth="1"/>
    <col min="14809" max="14809" width="25.25" style="861" bestFit="1" customWidth="1"/>
    <col min="14810" max="14811" width="23" style="861" bestFit="1" customWidth="1"/>
    <col min="14812" max="14814" width="25.25" style="861" bestFit="1" customWidth="1"/>
    <col min="14815" max="14816" width="27.5" style="861" bestFit="1" customWidth="1"/>
    <col min="14817" max="14817" width="25.25" style="861" bestFit="1" customWidth="1"/>
    <col min="14818" max="14819" width="27.5" style="861" bestFit="1" customWidth="1"/>
    <col min="14820" max="14820" width="29.625" style="861" bestFit="1" customWidth="1"/>
    <col min="14821" max="14821" width="27.5" style="861" bestFit="1" customWidth="1"/>
    <col min="14822" max="14822" width="24.5" style="861" bestFit="1" customWidth="1"/>
    <col min="14823" max="14823" width="29" style="861" bestFit="1" customWidth="1"/>
    <col min="14824" max="14825" width="20.75" style="861" bestFit="1" customWidth="1"/>
    <col min="14826" max="14826" width="27.5" style="861" bestFit="1" customWidth="1"/>
    <col min="14827" max="14828" width="23" style="861" bestFit="1" customWidth="1"/>
    <col min="14829" max="14829" width="29.625" style="861" bestFit="1" customWidth="1"/>
    <col min="14830" max="14830" width="9.125" style="861" bestFit="1" customWidth="1"/>
    <col min="14831" max="14833" width="18.125" style="861" bestFit="1" customWidth="1"/>
    <col min="14834" max="14834" width="20.375" style="861" bestFit="1" customWidth="1"/>
    <col min="14835" max="14835" width="25.25" style="861" bestFit="1" customWidth="1"/>
    <col min="14836" max="14836" width="27.5" style="861" bestFit="1" customWidth="1"/>
    <col min="14837" max="14838" width="9.125" style="861" bestFit="1" customWidth="1"/>
    <col min="14839" max="14839" width="11.25" style="861" bestFit="1" customWidth="1"/>
    <col min="14840" max="14840" width="15" style="861" bestFit="1" customWidth="1"/>
    <col min="14841" max="14841" width="16.375" style="861" bestFit="1" customWidth="1"/>
    <col min="14842" max="14844" width="23.25" style="861" bestFit="1" customWidth="1"/>
    <col min="14845" max="14846" width="20.75" style="861" bestFit="1" customWidth="1"/>
    <col min="14847" max="14847" width="6.625" style="861" bestFit="1" customWidth="1"/>
    <col min="14848" max="14848" width="9" style="861"/>
    <col min="14849" max="14849" width="16.375" style="861" bestFit="1" customWidth="1"/>
    <col min="14850" max="14850" width="14.125" style="861" bestFit="1" customWidth="1"/>
    <col min="14851" max="14853" width="9.75" style="861" bestFit="1" customWidth="1"/>
    <col min="14854" max="14854" width="14.125" style="861" bestFit="1" customWidth="1"/>
    <col min="14855" max="14855" width="15.25" style="861" customWidth="1"/>
    <col min="14856" max="14856" width="14.125" style="861" bestFit="1" customWidth="1"/>
    <col min="14857" max="14857" width="15.25" style="861" bestFit="1" customWidth="1"/>
    <col min="14858" max="14860" width="13.625" style="861" bestFit="1" customWidth="1"/>
    <col min="14861" max="14861" width="12" style="861" bestFit="1" customWidth="1"/>
    <col min="14862" max="14862" width="22.125" style="861" bestFit="1" customWidth="1"/>
    <col min="14863" max="14864" width="30.125" style="861" bestFit="1" customWidth="1"/>
    <col min="14865" max="14866" width="21" style="861" bestFit="1" customWidth="1"/>
    <col min="14867" max="14867" width="18.75" style="861" bestFit="1" customWidth="1"/>
    <col min="14868" max="14868" width="21" style="861" bestFit="1" customWidth="1"/>
    <col min="14869" max="14870" width="9.75" style="861" bestFit="1" customWidth="1"/>
    <col min="14871" max="14871" width="18.875" style="861" bestFit="1" customWidth="1"/>
    <col min="14872" max="14872" width="9.75" style="861" bestFit="1" customWidth="1"/>
    <col min="14873" max="14873" width="18.875" style="861" bestFit="1" customWidth="1"/>
    <col min="14874" max="14875" width="9.75" style="861" bestFit="1" customWidth="1"/>
    <col min="14876" max="14877" width="12.125" style="861" bestFit="1" customWidth="1"/>
    <col min="14878" max="14878" width="7.125" style="861" bestFit="1" customWidth="1"/>
    <col min="14879" max="14879" width="9.75" style="861" bestFit="1" customWidth="1"/>
    <col min="14880" max="14880" width="15.5" style="861" bestFit="1" customWidth="1"/>
    <col min="14881" max="14881" width="19.375" style="861" bestFit="1" customWidth="1"/>
    <col min="14882" max="14882" width="5.75" style="861" bestFit="1" customWidth="1"/>
    <col min="14883" max="14883" width="9.75" style="861" bestFit="1" customWidth="1"/>
    <col min="14884" max="14884" width="11.875" style="861" bestFit="1" customWidth="1"/>
    <col min="14885" max="14885" width="9.125" style="861" bestFit="1" customWidth="1"/>
    <col min="14886" max="14886" width="10.5" style="861" bestFit="1" customWidth="1"/>
    <col min="14887" max="14887" width="16.375" style="861" bestFit="1" customWidth="1"/>
    <col min="14888" max="14888" width="12.125" style="861" bestFit="1" customWidth="1"/>
    <col min="14889" max="14889" width="10.375" style="861" bestFit="1" customWidth="1"/>
    <col min="14890" max="14890" width="11.875" style="861" bestFit="1" customWidth="1"/>
    <col min="14891" max="14899" width="16.375" style="861" bestFit="1" customWidth="1"/>
    <col min="14900" max="14900" width="10.625" style="861" bestFit="1" customWidth="1"/>
    <col min="14901" max="14901" width="11.875" style="861" bestFit="1" customWidth="1"/>
    <col min="14902" max="14902" width="16.375" style="861" bestFit="1" customWidth="1"/>
    <col min="14903" max="14903" width="20.75" style="861" bestFit="1" customWidth="1"/>
    <col min="14904" max="14904" width="16.375" style="861" bestFit="1" customWidth="1"/>
    <col min="14905" max="14905" width="20.75" style="861" bestFit="1" customWidth="1"/>
    <col min="14906" max="14906" width="16.375" style="861" bestFit="1" customWidth="1"/>
    <col min="14907" max="14907" width="20.75" style="861" bestFit="1" customWidth="1"/>
    <col min="14908" max="14908" width="16.375" style="861" bestFit="1" customWidth="1"/>
    <col min="14909" max="14909" width="20.75" style="861" bestFit="1" customWidth="1"/>
    <col min="14910" max="14910" width="16.375" style="861" bestFit="1" customWidth="1"/>
    <col min="14911" max="14911" width="20.75" style="861" bestFit="1" customWidth="1"/>
    <col min="14912" max="14912" width="14.125" style="861" bestFit="1" customWidth="1"/>
    <col min="14913" max="14913" width="18.625" style="861" bestFit="1" customWidth="1"/>
    <col min="14914" max="14914" width="16.375" style="861" bestFit="1" customWidth="1"/>
    <col min="14915" max="14915" width="20.75" style="861" bestFit="1" customWidth="1"/>
    <col min="14916" max="14916" width="16.375" style="861" bestFit="1" customWidth="1"/>
    <col min="14917" max="14917" width="20.75" style="861" bestFit="1" customWidth="1"/>
    <col min="14918" max="14923" width="23" style="861" bestFit="1" customWidth="1"/>
    <col min="14924" max="14925" width="18.625" style="861" bestFit="1" customWidth="1"/>
    <col min="14926" max="14926" width="10.5" style="861" bestFit="1" customWidth="1"/>
    <col min="14927" max="14927" width="11.875" style="861" bestFit="1" customWidth="1"/>
    <col min="14928" max="14928" width="10.5" style="861" bestFit="1" customWidth="1"/>
    <col min="14929" max="14930" width="11.875" style="861" bestFit="1" customWidth="1"/>
    <col min="14931" max="14931" width="16.375" style="861" bestFit="1" customWidth="1"/>
    <col min="14932" max="14932" width="17.875" style="861" bestFit="1" customWidth="1"/>
    <col min="14933" max="14933" width="22.25" style="861" bestFit="1" customWidth="1"/>
    <col min="14934" max="14934" width="7.75" style="861" bestFit="1" customWidth="1"/>
    <col min="14935" max="14937" width="11.875" style="861" bestFit="1" customWidth="1"/>
    <col min="14938" max="14938" width="16.375" style="861" bestFit="1" customWidth="1"/>
    <col min="14939" max="14941" width="11.875" style="861" bestFit="1" customWidth="1"/>
    <col min="14942" max="14942" width="14.125" style="861" bestFit="1" customWidth="1"/>
    <col min="14943" max="14943" width="11.875" style="861" bestFit="1" customWidth="1"/>
    <col min="14944" max="14944" width="16.375" style="861" bestFit="1" customWidth="1"/>
    <col min="14945" max="14945" width="18.625" style="861" bestFit="1" customWidth="1"/>
    <col min="14946" max="14946" width="10.5" style="861" bestFit="1" customWidth="1"/>
    <col min="14947" max="14947" width="14.25" style="861" bestFit="1" customWidth="1"/>
    <col min="14948" max="14949" width="13.375" style="861" bestFit="1" customWidth="1"/>
    <col min="14950" max="14950" width="16.375" style="861" bestFit="1" customWidth="1"/>
    <col min="14951" max="14951" width="16.5" style="861" bestFit="1" customWidth="1"/>
    <col min="14952" max="14953" width="20.125" style="861" bestFit="1" customWidth="1"/>
    <col min="14954" max="14955" width="23" style="861" bestFit="1" customWidth="1"/>
    <col min="14956" max="14956" width="18.625" style="861" bestFit="1" customWidth="1"/>
    <col min="14957" max="14957" width="9.25" style="861" bestFit="1" customWidth="1"/>
    <col min="14958" max="14958" width="7.25" style="861" bestFit="1" customWidth="1"/>
    <col min="14959" max="14959" width="10.375" style="861" bestFit="1" customWidth="1"/>
    <col min="14960" max="14961" width="11.875" style="861" bestFit="1" customWidth="1"/>
    <col min="14962" max="14962" width="14.375" style="861" bestFit="1" customWidth="1"/>
    <col min="14963" max="14963" width="11.875" style="861" bestFit="1" customWidth="1"/>
    <col min="14964" max="14965" width="16.375" style="861" bestFit="1" customWidth="1"/>
    <col min="14966" max="14966" width="11.875" style="861" bestFit="1" customWidth="1"/>
    <col min="14967" max="14968" width="16.375" style="861" bestFit="1" customWidth="1"/>
    <col min="14969" max="14969" width="17.875" style="861" bestFit="1" customWidth="1"/>
    <col min="14970" max="14970" width="16.375" style="861" bestFit="1" customWidth="1"/>
    <col min="14971" max="14971" width="17.875" style="861" bestFit="1" customWidth="1"/>
    <col min="14972" max="14972" width="5.75" style="861" bestFit="1" customWidth="1"/>
    <col min="14973" max="14974" width="9.75" style="861" bestFit="1" customWidth="1"/>
    <col min="14975" max="14975" width="7.75" style="861" bestFit="1" customWidth="1"/>
    <col min="14976" max="14976" width="9.75" style="861" bestFit="1" customWidth="1"/>
    <col min="14977" max="14977" width="59.375" style="861" bestFit="1" customWidth="1"/>
    <col min="14978" max="14978" width="45.5" style="861" bestFit="1" customWidth="1"/>
    <col min="14979" max="14979" width="27.625" style="861" bestFit="1" customWidth="1"/>
    <col min="14980" max="14980" width="11.875" style="861" bestFit="1" customWidth="1"/>
    <col min="14981" max="14984" width="14.125" style="861" bestFit="1" customWidth="1"/>
    <col min="14985" max="14985" width="15.625" style="861" bestFit="1" customWidth="1"/>
    <col min="14986" max="14986" width="14.125" style="861" bestFit="1" customWidth="1"/>
    <col min="14987" max="14988" width="19.625" style="861" bestFit="1" customWidth="1"/>
    <col min="14989" max="14989" width="21.875" style="861" bestFit="1" customWidth="1"/>
    <col min="14990" max="14990" width="19.375" style="861" bestFit="1" customWidth="1"/>
    <col min="14991" max="14991" width="16.375" style="861" bestFit="1" customWidth="1"/>
    <col min="14992" max="14992" width="23" style="861" bestFit="1" customWidth="1"/>
    <col min="14993" max="14994" width="14.125" style="861" bestFit="1" customWidth="1"/>
    <col min="14995" max="14995" width="23.25" style="861" bestFit="1" customWidth="1"/>
    <col min="14996" max="14997" width="14.375" style="861" bestFit="1" customWidth="1"/>
    <col min="14998" max="14998" width="23.125" style="861" bestFit="1" customWidth="1"/>
    <col min="14999" max="14999" width="18.875" style="861" bestFit="1" customWidth="1"/>
    <col min="15000" max="15000" width="14.375" style="861" bestFit="1" customWidth="1"/>
    <col min="15001" max="15001" width="16.5" style="861" bestFit="1" customWidth="1"/>
    <col min="15002" max="15002" width="25.25" style="861" bestFit="1" customWidth="1"/>
    <col min="15003" max="15004" width="18.625" style="861" bestFit="1" customWidth="1"/>
    <col min="15005" max="15005" width="23" style="861" bestFit="1" customWidth="1"/>
    <col min="15006" max="15007" width="26.75" style="861" bestFit="1" customWidth="1"/>
    <col min="15008" max="15008" width="25.25" style="861" bestFit="1" customWidth="1"/>
    <col min="15009" max="15009" width="29.625" style="861" bestFit="1" customWidth="1"/>
    <col min="15010" max="15010" width="25.25" style="861" bestFit="1" customWidth="1"/>
    <col min="15011" max="15011" width="29.625" style="861" bestFit="1" customWidth="1"/>
    <col min="15012" max="15015" width="20.875" style="861" bestFit="1" customWidth="1"/>
    <col min="15016" max="15016" width="13.875" style="861" bestFit="1" customWidth="1"/>
    <col min="15017" max="15017" width="16.5" style="861" bestFit="1" customWidth="1"/>
    <col min="15018" max="15018" width="7.75" style="861" bestFit="1" customWidth="1"/>
    <col min="15019" max="15019" width="20.75" style="861" bestFit="1" customWidth="1"/>
    <col min="15020" max="15022" width="16.375" style="861" bestFit="1" customWidth="1"/>
    <col min="15023" max="15026" width="31" style="861" bestFit="1" customWidth="1"/>
    <col min="15027" max="15028" width="18.625" style="861" bestFit="1" customWidth="1"/>
    <col min="15029" max="15029" width="16.375" style="861" bestFit="1" customWidth="1"/>
    <col min="15030" max="15031" width="18.625" style="861" bestFit="1" customWidth="1"/>
    <col min="15032" max="15032" width="16.375" style="861" bestFit="1" customWidth="1"/>
    <col min="15033" max="15034" width="18.625" style="861" bestFit="1" customWidth="1"/>
    <col min="15035" max="15035" width="20.75" style="861" bestFit="1" customWidth="1"/>
    <col min="15036" max="15037" width="23" style="861" bestFit="1" customWidth="1"/>
    <col min="15038" max="15038" width="25.25" style="861" bestFit="1" customWidth="1"/>
    <col min="15039" max="15039" width="23" style="861" bestFit="1" customWidth="1"/>
    <col min="15040" max="15040" width="20.75" style="861" bestFit="1" customWidth="1"/>
    <col min="15041" max="15042" width="23" style="861" bestFit="1" customWidth="1"/>
    <col min="15043" max="15043" width="25.25" style="861" bestFit="1" customWidth="1"/>
    <col min="15044" max="15044" width="23" style="861" bestFit="1" customWidth="1"/>
    <col min="15045" max="15045" width="18.625" style="861" bestFit="1" customWidth="1"/>
    <col min="15046" max="15048" width="20.75" style="861" bestFit="1" customWidth="1"/>
    <col min="15049" max="15049" width="19.75" style="861" bestFit="1" customWidth="1"/>
    <col min="15050" max="15051" width="22" style="861" bestFit="1" customWidth="1"/>
    <col min="15052" max="15052" width="14.125" style="861" bestFit="1" customWidth="1"/>
    <col min="15053" max="15054" width="20.75" style="861" bestFit="1" customWidth="1"/>
    <col min="15055" max="15056" width="18.625" style="861" bestFit="1" customWidth="1"/>
    <col min="15057" max="15059" width="20.75" style="861" bestFit="1" customWidth="1"/>
    <col min="15060" max="15061" width="23" style="861" bestFit="1" customWidth="1"/>
    <col min="15062" max="15062" width="20.75" style="861" bestFit="1" customWidth="1"/>
    <col min="15063" max="15064" width="23" style="861" bestFit="1" customWidth="1"/>
    <col min="15065" max="15065" width="25.25" style="861" bestFit="1" customWidth="1"/>
    <col min="15066" max="15067" width="23" style="861" bestFit="1" customWidth="1"/>
    <col min="15068" max="15070" width="25.25" style="861" bestFit="1" customWidth="1"/>
    <col min="15071" max="15072" width="27.5" style="861" bestFit="1" customWidth="1"/>
    <col min="15073" max="15073" width="25.25" style="861" bestFit="1" customWidth="1"/>
    <col min="15074" max="15075" width="27.5" style="861" bestFit="1" customWidth="1"/>
    <col min="15076" max="15076" width="29.625" style="861" bestFit="1" customWidth="1"/>
    <col min="15077" max="15077" width="27.5" style="861" bestFit="1" customWidth="1"/>
    <col min="15078" max="15078" width="24.5" style="861" bestFit="1" customWidth="1"/>
    <col min="15079" max="15079" width="29" style="861" bestFit="1" customWidth="1"/>
    <col min="15080" max="15081" width="20.75" style="861" bestFit="1" customWidth="1"/>
    <col min="15082" max="15082" width="27.5" style="861" bestFit="1" customWidth="1"/>
    <col min="15083" max="15084" width="23" style="861" bestFit="1" customWidth="1"/>
    <col min="15085" max="15085" width="29.625" style="861" bestFit="1" customWidth="1"/>
    <col min="15086" max="15086" width="9.125" style="861" bestFit="1" customWidth="1"/>
    <col min="15087" max="15089" width="18.125" style="861" bestFit="1" customWidth="1"/>
    <col min="15090" max="15090" width="20.375" style="861" bestFit="1" customWidth="1"/>
    <col min="15091" max="15091" width="25.25" style="861" bestFit="1" customWidth="1"/>
    <col min="15092" max="15092" width="27.5" style="861" bestFit="1" customWidth="1"/>
    <col min="15093" max="15094" width="9.125" style="861" bestFit="1" customWidth="1"/>
    <col min="15095" max="15095" width="11.25" style="861" bestFit="1" customWidth="1"/>
    <col min="15096" max="15096" width="15" style="861" bestFit="1" customWidth="1"/>
    <col min="15097" max="15097" width="16.375" style="861" bestFit="1" customWidth="1"/>
    <col min="15098" max="15100" width="23.25" style="861" bestFit="1" customWidth="1"/>
    <col min="15101" max="15102" width="20.75" style="861" bestFit="1" customWidth="1"/>
    <col min="15103" max="15103" width="6.625" style="861" bestFit="1" customWidth="1"/>
    <col min="15104" max="15104" width="9" style="861"/>
    <col min="15105" max="15105" width="16.375" style="861" bestFit="1" customWidth="1"/>
    <col min="15106" max="15106" width="14.125" style="861" bestFit="1" customWidth="1"/>
    <col min="15107" max="15109" width="9.75" style="861" bestFit="1" customWidth="1"/>
    <col min="15110" max="15110" width="14.125" style="861" bestFit="1" customWidth="1"/>
    <col min="15111" max="15111" width="15.25" style="861" customWidth="1"/>
    <col min="15112" max="15112" width="14.125" style="861" bestFit="1" customWidth="1"/>
    <col min="15113" max="15113" width="15.25" style="861" bestFit="1" customWidth="1"/>
    <col min="15114" max="15116" width="13.625" style="861" bestFit="1" customWidth="1"/>
    <col min="15117" max="15117" width="12" style="861" bestFit="1" customWidth="1"/>
    <col min="15118" max="15118" width="22.125" style="861" bestFit="1" customWidth="1"/>
    <col min="15119" max="15120" width="30.125" style="861" bestFit="1" customWidth="1"/>
    <col min="15121" max="15122" width="21" style="861" bestFit="1" customWidth="1"/>
    <col min="15123" max="15123" width="18.75" style="861" bestFit="1" customWidth="1"/>
    <col min="15124" max="15124" width="21" style="861" bestFit="1" customWidth="1"/>
    <col min="15125" max="15126" width="9.75" style="861" bestFit="1" customWidth="1"/>
    <col min="15127" max="15127" width="18.875" style="861" bestFit="1" customWidth="1"/>
    <col min="15128" max="15128" width="9.75" style="861" bestFit="1" customWidth="1"/>
    <col min="15129" max="15129" width="18.875" style="861" bestFit="1" customWidth="1"/>
    <col min="15130" max="15131" width="9.75" style="861" bestFit="1" customWidth="1"/>
    <col min="15132" max="15133" width="12.125" style="861" bestFit="1" customWidth="1"/>
    <col min="15134" max="15134" width="7.125" style="861" bestFit="1" customWidth="1"/>
    <col min="15135" max="15135" width="9.75" style="861" bestFit="1" customWidth="1"/>
    <col min="15136" max="15136" width="15.5" style="861" bestFit="1" customWidth="1"/>
    <col min="15137" max="15137" width="19.375" style="861" bestFit="1" customWidth="1"/>
    <col min="15138" max="15138" width="5.75" style="861" bestFit="1" customWidth="1"/>
    <col min="15139" max="15139" width="9.75" style="861" bestFit="1" customWidth="1"/>
    <col min="15140" max="15140" width="11.875" style="861" bestFit="1" customWidth="1"/>
    <col min="15141" max="15141" width="9.125" style="861" bestFit="1" customWidth="1"/>
    <col min="15142" max="15142" width="10.5" style="861" bestFit="1" customWidth="1"/>
    <col min="15143" max="15143" width="16.375" style="861" bestFit="1" customWidth="1"/>
    <col min="15144" max="15144" width="12.125" style="861" bestFit="1" customWidth="1"/>
    <col min="15145" max="15145" width="10.375" style="861" bestFit="1" customWidth="1"/>
    <col min="15146" max="15146" width="11.875" style="861" bestFit="1" customWidth="1"/>
    <col min="15147" max="15155" width="16.375" style="861" bestFit="1" customWidth="1"/>
    <col min="15156" max="15156" width="10.625" style="861" bestFit="1" customWidth="1"/>
    <col min="15157" max="15157" width="11.875" style="861" bestFit="1" customWidth="1"/>
    <col min="15158" max="15158" width="16.375" style="861" bestFit="1" customWidth="1"/>
    <col min="15159" max="15159" width="20.75" style="861" bestFit="1" customWidth="1"/>
    <col min="15160" max="15160" width="16.375" style="861" bestFit="1" customWidth="1"/>
    <col min="15161" max="15161" width="20.75" style="861" bestFit="1" customWidth="1"/>
    <col min="15162" max="15162" width="16.375" style="861" bestFit="1" customWidth="1"/>
    <col min="15163" max="15163" width="20.75" style="861" bestFit="1" customWidth="1"/>
    <col min="15164" max="15164" width="16.375" style="861" bestFit="1" customWidth="1"/>
    <col min="15165" max="15165" width="20.75" style="861" bestFit="1" customWidth="1"/>
    <col min="15166" max="15166" width="16.375" style="861" bestFit="1" customWidth="1"/>
    <col min="15167" max="15167" width="20.75" style="861" bestFit="1" customWidth="1"/>
    <col min="15168" max="15168" width="14.125" style="861" bestFit="1" customWidth="1"/>
    <col min="15169" max="15169" width="18.625" style="861" bestFit="1" customWidth="1"/>
    <col min="15170" max="15170" width="16.375" style="861" bestFit="1" customWidth="1"/>
    <col min="15171" max="15171" width="20.75" style="861" bestFit="1" customWidth="1"/>
    <col min="15172" max="15172" width="16.375" style="861" bestFit="1" customWidth="1"/>
    <col min="15173" max="15173" width="20.75" style="861" bestFit="1" customWidth="1"/>
    <col min="15174" max="15179" width="23" style="861" bestFit="1" customWidth="1"/>
    <col min="15180" max="15181" width="18.625" style="861" bestFit="1" customWidth="1"/>
    <col min="15182" max="15182" width="10.5" style="861" bestFit="1" customWidth="1"/>
    <col min="15183" max="15183" width="11.875" style="861" bestFit="1" customWidth="1"/>
    <col min="15184" max="15184" width="10.5" style="861" bestFit="1" customWidth="1"/>
    <col min="15185" max="15186" width="11.875" style="861" bestFit="1" customWidth="1"/>
    <col min="15187" max="15187" width="16.375" style="861" bestFit="1" customWidth="1"/>
    <col min="15188" max="15188" width="17.875" style="861" bestFit="1" customWidth="1"/>
    <col min="15189" max="15189" width="22.25" style="861" bestFit="1" customWidth="1"/>
    <col min="15190" max="15190" width="7.75" style="861" bestFit="1" customWidth="1"/>
    <col min="15191" max="15193" width="11.875" style="861" bestFit="1" customWidth="1"/>
    <col min="15194" max="15194" width="16.375" style="861" bestFit="1" customWidth="1"/>
    <col min="15195" max="15197" width="11.875" style="861" bestFit="1" customWidth="1"/>
    <col min="15198" max="15198" width="14.125" style="861" bestFit="1" customWidth="1"/>
    <col min="15199" max="15199" width="11.875" style="861" bestFit="1" customWidth="1"/>
    <col min="15200" max="15200" width="16.375" style="861" bestFit="1" customWidth="1"/>
    <col min="15201" max="15201" width="18.625" style="861" bestFit="1" customWidth="1"/>
    <col min="15202" max="15202" width="10.5" style="861" bestFit="1" customWidth="1"/>
    <col min="15203" max="15203" width="14.25" style="861" bestFit="1" customWidth="1"/>
    <col min="15204" max="15205" width="13.375" style="861" bestFit="1" customWidth="1"/>
    <col min="15206" max="15206" width="16.375" style="861" bestFit="1" customWidth="1"/>
    <col min="15207" max="15207" width="16.5" style="861" bestFit="1" customWidth="1"/>
    <col min="15208" max="15209" width="20.125" style="861" bestFit="1" customWidth="1"/>
    <col min="15210" max="15211" width="23" style="861" bestFit="1" customWidth="1"/>
    <col min="15212" max="15212" width="18.625" style="861" bestFit="1" customWidth="1"/>
    <col min="15213" max="15213" width="9.25" style="861" bestFit="1" customWidth="1"/>
    <col min="15214" max="15214" width="7.25" style="861" bestFit="1" customWidth="1"/>
    <col min="15215" max="15215" width="10.375" style="861" bestFit="1" customWidth="1"/>
    <col min="15216" max="15217" width="11.875" style="861" bestFit="1" customWidth="1"/>
    <col min="15218" max="15218" width="14.375" style="861" bestFit="1" customWidth="1"/>
    <col min="15219" max="15219" width="11.875" style="861" bestFit="1" customWidth="1"/>
    <col min="15220" max="15221" width="16.375" style="861" bestFit="1" customWidth="1"/>
    <col min="15222" max="15222" width="11.875" style="861" bestFit="1" customWidth="1"/>
    <col min="15223" max="15224" width="16.375" style="861" bestFit="1" customWidth="1"/>
    <col min="15225" max="15225" width="17.875" style="861" bestFit="1" customWidth="1"/>
    <col min="15226" max="15226" width="16.375" style="861" bestFit="1" customWidth="1"/>
    <col min="15227" max="15227" width="17.875" style="861" bestFit="1" customWidth="1"/>
    <col min="15228" max="15228" width="5.75" style="861" bestFit="1" customWidth="1"/>
    <col min="15229" max="15230" width="9.75" style="861" bestFit="1" customWidth="1"/>
    <col min="15231" max="15231" width="7.75" style="861" bestFit="1" customWidth="1"/>
    <col min="15232" max="15232" width="9.75" style="861" bestFit="1" customWidth="1"/>
    <col min="15233" max="15233" width="59.375" style="861" bestFit="1" customWidth="1"/>
    <col min="15234" max="15234" width="45.5" style="861" bestFit="1" customWidth="1"/>
    <col min="15235" max="15235" width="27.625" style="861" bestFit="1" customWidth="1"/>
    <col min="15236" max="15236" width="11.875" style="861" bestFit="1" customWidth="1"/>
    <col min="15237" max="15240" width="14.125" style="861" bestFit="1" customWidth="1"/>
    <col min="15241" max="15241" width="15.625" style="861" bestFit="1" customWidth="1"/>
    <col min="15242" max="15242" width="14.125" style="861" bestFit="1" customWidth="1"/>
    <col min="15243" max="15244" width="19.625" style="861" bestFit="1" customWidth="1"/>
    <col min="15245" max="15245" width="21.875" style="861" bestFit="1" customWidth="1"/>
    <col min="15246" max="15246" width="19.375" style="861" bestFit="1" customWidth="1"/>
    <col min="15247" max="15247" width="16.375" style="861" bestFit="1" customWidth="1"/>
    <col min="15248" max="15248" width="23" style="861" bestFit="1" customWidth="1"/>
    <col min="15249" max="15250" width="14.125" style="861" bestFit="1" customWidth="1"/>
    <col min="15251" max="15251" width="23.25" style="861" bestFit="1" customWidth="1"/>
    <col min="15252" max="15253" width="14.375" style="861" bestFit="1" customWidth="1"/>
    <col min="15254" max="15254" width="23.125" style="861" bestFit="1" customWidth="1"/>
    <col min="15255" max="15255" width="18.875" style="861" bestFit="1" customWidth="1"/>
    <col min="15256" max="15256" width="14.375" style="861" bestFit="1" customWidth="1"/>
    <col min="15257" max="15257" width="16.5" style="861" bestFit="1" customWidth="1"/>
    <col min="15258" max="15258" width="25.25" style="861" bestFit="1" customWidth="1"/>
    <col min="15259" max="15260" width="18.625" style="861" bestFit="1" customWidth="1"/>
    <col min="15261" max="15261" width="23" style="861" bestFit="1" customWidth="1"/>
    <col min="15262" max="15263" width="26.75" style="861" bestFit="1" customWidth="1"/>
    <col min="15264" max="15264" width="25.25" style="861" bestFit="1" customWidth="1"/>
    <col min="15265" max="15265" width="29.625" style="861" bestFit="1" customWidth="1"/>
    <col min="15266" max="15266" width="25.25" style="861" bestFit="1" customWidth="1"/>
    <col min="15267" max="15267" width="29.625" style="861" bestFit="1" customWidth="1"/>
    <col min="15268" max="15271" width="20.875" style="861" bestFit="1" customWidth="1"/>
    <col min="15272" max="15272" width="13.875" style="861" bestFit="1" customWidth="1"/>
    <col min="15273" max="15273" width="16.5" style="861" bestFit="1" customWidth="1"/>
    <col min="15274" max="15274" width="7.75" style="861" bestFit="1" customWidth="1"/>
    <col min="15275" max="15275" width="20.75" style="861" bestFit="1" customWidth="1"/>
    <col min="15276" max="15278" width="16.375" style="861" bestFit="1" customWidth="1"/>
    <col min="15279" max="15282" width="31" style="861" bestFit="1" customWidth="1"/>
    <col min="15283" max="15284" width="18.625" style="861" bestFit="1" customWidth="1"/>
    <col min="15285" max="15285" width="16.375" style="861" bestFit="1" customWidth="1"/>
    <col min="15286" max="15287" width="18.625" style="861" bestFit="1" customWidth="1"/>
    <col min="15288" max="15288" width="16.375" style="861" bestFit="1" customWidth="1"/>
    <col min="15289" max="15290" width="18.625" style="861" bestFit="1" customWidth="1"/>
    <col min="15291" max="15291" width="20.75" style="861" bestFit="1" customWidth="1"/>
    <col min="15292" max="15293" width="23" style="861" bestFit="1" customWidth="1"/>
    <col min="15294" max="15294" width="25.25" style="861" bestFit="1" customWidth="1"/>
    <col min="15295" max="15295" width="23" style="861" bestFit="1" customWidth="1"/>
    <col min="15296" max="15296" width="20.75" style="861" bestFit="1" customWidth="1"/>
    <col min="15297" max="15298" width="23" style="861" bestFit="1" customWidth="1"/>
    <col min="15299" max="15299" width="25.25" style="861" bestFit="1" customWidth="1"/>
    <col min="15300" max="15300" width="23" style="861" bestFit="1" customWidth="1"/>
    <col min="15301" max="15301" width="18.625" style="861" bestFit="1" customWidth="1"/>
    <col min="15302" max="15304" width="20.75" style="861" bestFit="1" customWidth="1"/>
    <col min="15305" max="15305" width="19.75" style="861" bestFit="1" customWidth="1"/>
    <col min="15306" max="15307" width="22" style="861" bestFit="1" customWidth="1"/>
    <col min="15308" max="15308" width="14.125" style="861" bestFit="1" customWidth="1"/>
    <col min="15309" max="15310" width="20.75" style="861" bestFit="1" customWidth="1"/>
    <col min="15311" max="15312" width="18.625" style="861" bestFit="1" customWidth="1"/>
    <col min="15313" max="15315" width="20.75" style="861" bestFit="1" customWidth="1"/>
    <col min="15316" max="15317" width="23" style="861" bestFit="1" customWidth="1"/>
    <col min="15318" max="15318" width="20.75" style="861" bestFit="1" customWidth="1"/>
    <col min="15319" max="15320" width="23" style="861" bestFit="1" customWidth="1"/>
    <col min="15321" max="15321" width="25.25" style="861" bestFit="1" customWidth="1"/>
    <col min="15322" max="15323" width="23" style="861" bestFit="1" customWidth="1"/>
    <col min="15324" max="15326" width="25.25" style="861" bestFit="1" customWidth="1"/>
    <col min="15327" max="15328" width="27.5" style="861" bestFit="1" customWidth="1"/>
    <col min="15329" max="15329" width="25.25" style="861" bestFit="1" customWidth="1"/>
    <col min="15330" max="15331" width="27.5" style="861" bestFit="1" customWidth="1"/>
    <col min="15332" max="15332" width="29.625" style="861" bestFit="1" customWidth="1"/>
    <col min="15333" max="15333" width="27.5" style="861" bestFit="1" customWidth="1"/>
    <col min="15334" max="15334" width="24.5" style="861" bestFit="1" customWidth="1"/>
    <col min="15335" max="15335" width="29" style="861" bestFit="1" customWidth="1"/>
    <col min="15336" max="15337" width="20.75" style="861" bestFit="1" customWidth="1"/>
    <col min="15338" max="15338" width="27.5" style="861" bestFit="1" customWidth="1"/>
    <col min="15339" max="15340" width="23" style="861" bestFit="1" customWidth="1"/>
    <col min="15341" max="15341" width="29.625" style="861" bestFit="1" customWidth="1"/>
    <col min="15342" max="15342" width="9.125" style="861" bestFit="1" customWidth="1"/>
    <col min="15343" max="15345" width="18.125" style="861" bestFit="1" customWidth="1"/>
    <col min="15346" max="15346" width="20.375" style="861" bestFit="1" customWidth="1"/>
    <col min="15347" max="15347" width="25.25" style="861" bestFit="1" customWidth="1"/>
    <col min="15348" max="15348" width="27.5" style="861" bestFit="1" customWidth="1"/>
    <col min="15349" max="15350" width="9.125" style="861" bestFit="1" customWidth="1"/>
    <col min="15351" max="15351" width="11.25" style="861" bestFit="1" customWidth="1"/>
    <col min="15352" max="15352" width="15" style="861" bestFit="1" customWidth="1"/>
    <col min="15353" max="15353" width="16.375" style="861" bestFit="1" customWidth="1"/>
    <col min="15354" max="15356" width="23.25" style="861" bestFit="1" customWidth="1"/>
    <col min="15357" max="15358" width="20.75" style="861" bestFit="1" customWidth="1"/>
    <col min="15359" max="15359" width="6.625" style="861" bestFit="1" customWidth="1"/>
    <col min="15360" max="15360" width="9" style="861"/>
    <col min="15361" max="15361" width="16.375" style="861" bestFit="1" customWidth="1"/>
    <col min="15362" max="15362" width="14.125" style="861" bestFit="1" customWidth="1"/>
    <col min="15363" max="15365" width="9.75" style="861" bestFit="1" customWidth="1"/>
    <col min="15366" max="15366" width="14.125" style="861" bestFit="1" customWidth="1"/>
    <col min="15367" max="15367" width="15.25" style="861" customWidth="1"/>
    <col min="15368" max="15368" width="14.125" style="861" bestFit="1" customWidth="1"/>
    <col min="15369" max="15369" width="15.25" style="861" bestFit="1" customWidth="1"/>
    <col min="15370" max="15372" width="13.625" style="861" bestFit="1" customWidth="1"/>
    <col min="15373" max="15373" width="12" style="861" bestFit="1" customWidth="1"/>
    <col min="15374" max="15374" width="22.125" style="861" bestFit="1" customWidth="1"/>
    <col min="15375" max="15376" width="30.125" style="861" bestFit="1" customWidth="1"/>
    <col min="15377" max="15378" width="21" style="861" bestFit="1" customWidth="1"/>
    <col min="15379" max="15379" width="18.75" style="861" bestFit="1" customWidth="1"/>
    <col min="15380" max="15380" width="21" style="861" bestFit="1" customWidth="1"/>
    <col min="15381" max="15382" width="9.75" style="861" bestFit="1" customWidth="1"/>
    <col min="15383" max="15383" width="18.875" style="861" bestFit="1" customWidth="1"/>
    <col min="15384" max="15384" width="9.75" style="861" bestFit="1" customWidth="1"/>
    <col min="15385" max="15385" width="18.875" style="861" bestFit="1" customWidth="1"/>
    <col min="15386" max="15387" width="9.75" style="861" bestFit="1" customWidth="1"/>
    <col min="15388" max="15389" width="12.125" style="861" bestFit="1" customWidth="1"/>
    <col min="15390" max="15390" width="7.125" style="861" bestFit="1" customWidth="1"/>
    <col min="15391" max="15391" width="9.75" style="861" bestFit="1" customWidth="1"/>
    <col min="15392" max="15392" width="15.5" style="861" bestFit="1" customWidth="1"/>
    <col min="15393" max="15393" width="19.375" style="861" bestFit="1" customWidth="1"/>
    <col min="15394" max="15394" width="5.75" style="861" bestFit="1" customWidth="1"/>
    <col min="15395" max="15395" width="9.75" style="861" bestFit="1" customWidth="1"/>
    <col min="15396" max="15396" width="11.875" style="861" bestFit="1" customWidth="1"/>
    <col min="15397" max="15397" width="9.125" style="861" bestFit="1" customWidth="1"/>
    <col min="15398" max="15398" width="10.5" style="861" bestFit="1" customWidth="1"/>
    <col min="15399" max="15399" width="16.375" style="861" bestFit="1" customWidth="1"/>
    <col min="15400" max="15400" width="12.125" style="861" bestFit="1" customWidth="1"/>
    <col min="15401" max="15401" width="10.375" style="861" bestFit="1" customWidth="1"/>
    <col min="15402" max="15402" width="11.875" style="861" bestFit="1" customWidth="1"/>
    <col min="15403" max="15411" width="16.375" style="861" bestFit="1" customWidth="1"/>
    <col min="15412" max="15412" width="10.625" style="861" bestFit="1" customWidth="1"/>
    <col min="15413" max="15413" width="11.875" style="861" bestFit="1" customWidth="1"/>
    <col min="15414" max="15414" width="16.375" style="861" bestFit="1" customWidth="1"/>
    <col min="15415" max="15415" width="20.75" style="861" bestFit="1" customWidth="1"/>
    <col min="15416" max="15416" width="16.375" style="861" bestFit="1" customWidth="1"/>
    <col min="15417" max="15417" width="20.75" style="861" bestFit="1" customWidth="1"/>
    <col min="15418" max="15418" width="16.375" style="861" bestFit="1" customWidth="1"/>
    <col min="15419" max="15419" width="20.75" style="861" bestFit="1" customWidth="1"/>
    <col min="15420" max="15420" width="16.375" style="861" bestFit="1" customWidth="1"/>
    <col min="15421" max="15421" width="20.75" style="861" bestFit="1" customWidth="1"/>
    <col min="15422" max="15422" width="16.375" style="861" bestFit="1" customWidth="1"/>
    <col min="15423" max="15423" width="20.75" style="861" bestFit="1" customWidth="1"/>
    <col min="15424" max="15424" width="14.125" style="861" bestFit="1" customWidth="1"/>
    <col min="15425" max="15425" width="18.625" style="861" bestFit="1" customWidth="1"/>
    <col min="15426" max="15426" width="16.375" style="861" bestFit="1" customWidth="1"/>
    <col min="15427" max="15427" width="20.75" style="861" bestFit="1" customWidth="1"/>
    <col min="15428" max="15428" width="16.375" style="861" bestFit="1" customWidth="1"/>
    <col min="15429" max="15429" width="20.75" style="861" bestFit="1" customWidth="1"/>
    <col min="15430" max="15435" width="23" style="861" bestFit="1" customWidth="1"/>
    <col min="15436" max="15437" width="18.625" style="861" bestFit="1" customWidth="1"/>
    <col min="15438" max="15438" width="10.5" style="861" bestFit="1" customWidth="1"/>
    <col min="15439" max="15439" width="11.875" style="861" bestFit="1" customWidth="1"/>
    <col min="15440" max="15440" width="10.5" style="861" bestFit="1" customWidth="1"/>
    <col min="15441" max="15442" width="11.875" style="861" bestFit="1" customWidth="1"/>
    <col min="15443" max="15443" width="16.375" style="861" bestFit="1" customWidth="1"/>
    <col min="15444" max="15444" width="17.875" style="861" bestFit="1" customWidth="1"/>
    <col min="15445" max="15445" width="22.25" style="861" bestFit="1" customWidth="1"/>
    <col min="15446" max="15446" width="7.75" style="861" bestFit="1" customWidth="1"/>
    <col min="15447" max="15449" width="11.875" style="861" bestFit="1" customWidth="1"/>
    <col min="15450" max="15450" width="16.375" style="861" bestFit="1" customWidth="1"/>
    <col min="15451" max="15453" width="11.875" style="861" bestFit="1" customWidth="1"/>
    <col min="15454" max="15454" width="14.125" style="861" bestFit="1" customWidth="1"/>
    <col min="15455" max="15455" width="11.875" style="861" bestFit="1" customWidth="1"/>
    <col min="15456" max="15456" width="16.375" style="861" bestFit="1" customWidth="1"/>
    <col min="15457" max="15457" width="18.625" style="861" bestFit="1" customWidth="1"/>
    <col min="15458" max="15458" width="10.5" style="861" bestFit="1" customWidth="1"/>
    <col min="15459" max="15459" width="14.25" style="861" bestFit="1" customWidth="1"/>
    <col min="15460" max="15461" width="13.375" style="861" bestFit="1" customWidth="1"/>
    <col min="15462" max="15462" width="16.375" style="861" bestFit="1" customWidth="1"/>
    <col min="15463" max="15463" width="16.5" style="861" bestFit="1" customWidth="1"/>
    <col min="15464" max="15465" width="20.125" style="861" bestFit="1" customWidth="1"/>
    <col min="15466" max="15467" width="23" style="861" bestFit="1" customWidth="1"/>
    <col min="15468" max="15468" width="18.625" style="861" bestFit="1" customWidth="1"/>
    <col min="15469" max="15469" width="9.25" style="861" bestFit="1" customWidth="1"/>
    <col min="15470" max="15470" width="7.25" style="861" bestFit="1" customWidth="1"/>
    <col min="15471" max="15471" width="10.375" style="861" bestFit="1" customWidth="1"/>
    <col min="15472" max="15473" width="11.875" style="861" bestFit="1" customWidth="1"/>
    <col min="15474" max="15474" width="14.375" style="861" bestFit="1" customWidth="1"/>
    <col min="15475" max="15475" width="11.875" style="861" bestFit="1" customWidth="1"/>
    <col min="15476" max="15477" width="16.375" style="861" bestFit="1" customWidth="1"/>
    <col min="15478" max="15478" width="11.875" style="861" bestFit="1" customWidth="1"/>
    <col min="15479" max="15480" width="16.375" style="861" bestFit="1" customWidth="1"/>
    <col min="15481" max="15481" width="17.875" style="861" bestFit="1" customWidth="1"/>
    <col min="15482" max="15482" width="16.375" style="861" bestFit="1" customWidth="1"/>
    <col min="15483" max="15483" width="17.875" style="861" bestFit="1" customWidth="1"/>
    <col min="15484" max="15484" width="5.75" style="861" bestFit="1" customWidth="1"/>
    <col min="15485" max="15486" width="9.75" style="861" bestFit="1" customWidth="1"/>
    <col min="15487" max="15487" width="7.75" style="861" bestFit="1" customWidth="1"/>
    <col min="15488" max="15488" width="9.75" style="861" bestFit="1" customWidth="1"/>
    <col min="15489" max="15489" width="59.375" style="861" bestFit="1" customWidth="1"/>
    <col min="15490" max="15490" width="45.5" style="861" bestFit="1" customWidth="1"/>
    <col min="15491" max="15491" width="27.625" style="861" bestFit="1" customWidth="1"/>
    <col min="15492" max="15492" width="11.875" style="861" bestFit="1" customWidth="1"/>
    <col min="15493" max="15496" width="14.125" style="861" bestFit="1" customWidth="1"/>
    <col min="15497" max="15497" width="15.625" style="861" bestFit="1" customWidth="1"/>
    <col min="15498" max="15498" width="14.125" style="861" bestFit="1" customWidth="1"/>
    <col min="15499" max="15500" width="19.625" style="861" bestFit="1" customWidth="1"/>
    <col min="15501" max="15501" width="21.875" style="861" bestFit="1" customWidth="1"/>
    <col min="15502" max="15502" width="19.375" style="861" bestFit="1" customWidth="1"/>
    <col min="15503" max="15503" width="16.375" style="861" bestFit="1" customWidth="1"/>
    <col min="15504" max="15504" width="23" style="861" bestFit="1" customWidth="1"/>
    <col min="15505" max="15506" width="14.125" style="861" bestFit="1" customWidth="1"/>
    <col min="15507" max="15507" width="23.25" style="861" bestFit="1" customWidth="1"/>
    <col min="15508" max="15509" width="14.375" style="861" bestFit="1" customWidth="1"/>
    <col min="15510" max="15510" width="23.125" style="861" bestFit="1" customWidth="1"/>
    <col min="15511" max="15511" width="18.875" style="861" bestFit="1" customWidth="1"/>
    <col min="15512" max="15512" width="14.375" style="861" bestFit="1" customWidth="1"/>
    <col min="15513" max="15513" width="16.5" style="861" bestFit="1" customWidth="1"/>
    <col min="15514" max="15514" width="25.25" style="861" bestFit="1" customWidth="1"/>
    <col min="15515" max="15516" width="18.625" style="861" bestFit="1" customWidth="1"/>
    <col min="15517" max="15517" width="23" style="861" bestFit="1" customWidth="1"/>
    <col min="15518" max="15519" width="26.75" style="861" bestFit="1" customWidth="1"/>
    <col min="15520" max="15520" width="25.25" style="861" bestFit="1" customWidth="1"/>
    <col min="15521" max="15521" width="29.625" style="861" bestFit="1" customWidth="1"/>
    <col min="15522" max="15522" width="25.25" style="861" bestFit="1" customWidth="1"/>
    <col min="15523" max="15523" width="29.625" style="861" bestFit="1" customWidth="1"/>
    <col min="15524" max="15527" width="20.875" style="861" bestFit="1" customWidth="1"/>
    <col min="15528" max="15528" width="13.875" style="861" bestFit="1" customWidth="1"/>
    <col min="15529" max="15529" width="16.5" style="861" bestFit="1" customWidth="1"/>
    <col min="15530" max="15530" width="7.75" style="861" bestFit="1" customWidth="1"/>
    <col min="15531" max="15531" width="20.75" style="861" bestFit="1" customWidth="1"/>
    <col min="15532" max="15534" width="16.375" style="861" bestFit="1" customWidth="1"/>
    <col min="15535" max="15538" width="31" style="861" bestFit="1" customWidth="1"/>
    <col min="15539" max="15540" width="18.625" style="861" bestFit="1" customWidth="1"/>
    <col min="15541" max="15541" width="16.375" style="861" bestFit="1" customWidth="1"/>
    <col min="15542" max="15543" width="18.625" style="861" bestFit="1" customWidth="1"/>
    <col min="15544" max="15544" width="16.375" style="861" bestFit="1" customWidth="1"/>
    <col min="15545" max="15546" width="18.625" style="861" bestFit="1" customWidth="1"/>
    <col min="15547" max="15547" width="20.75" style="861" bestFit="1" customWidth="1"/>
    <col min="15548" max="15549" width="23" style="861" bestFit="1" customWidth="1"/>
    <col min="15550" max="15550" width="25.25" style="861" bestFit="1" customWidth="1"/>
    <col min="15551" max="15551" width="23" style="861" bestFit="1" customWidth="1"/>
    <col min="15552" max="15552" width="20.75" style="861" bestFit="1" customWidth="1"/>
    <col min="15553" max="15554" width="23" style="861" bestFit="1" customWidth="1"/>
    <col min="15555" max="15555" width="25.25" style="861" bestFit="1" customWidth="1"/>
    <col min="15556" max="15556" width="23" style="861" bestFit="1" customWidth="1"/>
    <col min="15557" max="15557" width="18.625" style="861" bestFit="1" customWidth="1"/>
    <col min="15558" max="15560" width="20.75" style="861" bestFit="1" customWidth="1"/>
    <col min="15561" max="15561" width="19.75" style="861" bestFit="1" customWidth="1"/>
    <col min="15562" max="15563" width="22" style="861" bestFit="1" customWidth="1"/>
    <col min="15564" max="15564" width="14.125" style="861" bestFit="1" customWidth="1"/>
    <col min="15565" max="15566" width="20.75" style="861" bestFit="1" customWidth="1"/>
    <col min="15567" max="15568" width="18.625" style="861" bestFit="1" customWidth="1"/>
    <col min="15569" max="15571" width="20.75" style="861" bestFit="1" customWidth="1"/>
    <col min="15572" max="15573" width="23" style="861" bestFit="1" customWidth="1"/>
    <col min="15574" max="15574" width="20.75" style="861" bestFit="1" customWidth="1"/>
    <col min="15575" max="15576" width="23" style="861" bestFit="1" customWidth="1"/>
    <col min="15577" max="15577" width="25.25" style="861" bestFit="1" customWidth="1"/>
    <col min="15578" max="15579" width="23" style="861" bestFit="1" customWidth="1"/>
    <col min="15580" max="15582" width="25.25" style="861" bestFit="1" customWidth="1"/>
    <col min="15583" max="15584" width="27.5" style="861" bestFit="1" customWidth="1"/>
    <col min="15585" max="15585" width="25.25" style="861" bestFit="1" customWidth="1"/>
    <col min="15586" max="15587" width="27.5" style="861" bestFit="1" customWidth="1"/>
    <col min="15588" max="15588" width="29.625" style="861" bestFit="1" customWidth="1"/>
    <col min="15589" max="15589" width="27.5" style="861" bestFit="1" customWidth="1"/>
    <col min="15590" max="15590" width="24.5" style="861" bestFit="1" customWidth="1"/>
    <col min="15591" max="15591" width="29" style="861" bestFit="1" customWidth="1"/>
    <col min="15592" max="15593" width="20.75" style="861" bestFit="1" customWidth="1"/>
    <col min="15594" max="15594" width="27.5" style="861" bestFit="1" customWidth="1"/>
    <col min="15595" max="15596" width="23" style="861" bestFit="1" customWidth="1"/>
    <col min="15597" max="15597" width="29.625" style="861" bestFit="1" customWidth="1"/>
    <col min="15598" max="15598" width="9.125" style="861" bestFit="1" customWidth="1"/>
    <col min="15599" max="15601" width="18.125" style="861" bestFit="1" customWidth="1"/>
    <col min="15602" max="15602" width="20.375" style="861" bestFit="1" customWidth="1"/>
    <col min="15603" max="15603" width="25.25" style="861" bestFit="1" customWidth="1"/>
    <col min="15604" max="15604" width="27.5" style="861" bestFit="1" customWidth="1"/>
    <col min="15605" max="15606" width="9.125" style="861" bestFit="1" customWidth="1"/>
    <col min="15607" max="15607" width="11.25" style="861" bestFit="1" customWidth="1"/>
    <col min="15608" max="15608" width="15" style="861" bestFit="1" customWidth="1"/>
    <col min="15609" max="15609" width="16.375" style="861" bestFit="1" customWidth="1"/>
    <col min="15610" max="15612" width="23.25" style="861" bestFit="1" customWidth="1"/>
    <col min="15613" max="15614" width="20.75" style="861" bestFit="1" customWidth="1"/>
    <col min="15615" max="15615" width="6.625" style="861" bestFit="1" customWidth="1"/>
    <col min="15616" max="15616" width="9" style="861"/>
    <col min="15617" max="15617" width="16.375" style="861" bestFit="1" customWidth="1"/>
    <col min="15618" max="15618" width="14.125" style="861" bestFit="1" customWidth="1"/>
    <col min="15619" max="15621" width="9.75" style="861" bestFit="1" customWidth="1"/>
    <col min="15622" max="15622" width="14.125" style="861" bestFit="1" customWidth="1"/>
    <col min="15623" max="15623" width="15.25" style="861" customWidth="1"/>
    <col min="15624" max="15624" width="14.125" style="861" bestFit="1" customWidth="1"/>
    <col min="15625" max="15625" width="15.25" style="861" bestFit="1" customWidth="1"/>
    <col min="15626" max="15628" width="13.625" style="861" bestFit="1" customWidth="1"/>
    <col min="15629" max="15629" width="12" style="861" bestFit="1" customWidth="1"/>
    <col min="15630" max="15630" width="22.125" style="861" bestFit="1" customWidth="1"/>
    <col min="15631" max="15632" width="30.125" style="861" bestFit="1" customWidth="1"/>
    <col min="15633" max="15634" width="21" style="861" bestFit="1" customWidth="1"/>
    <col min="15635" max="15635" width="18.75" style="861" bestFit="1" customWidth="1"/>
    <col min="15636" max="15636" width="21" style="861" bestFit="1" customWidth="1"/>
    <col min="15637" max="15638" width="9.75" style="861" bestFit="1" customWidth="1"/>
    <col min="15639" max="15639" width="18.875" style="861" bestFit="1" customWidth="1"/>
    <col min="15640" max="15640" width="9.75" style="861" bestFit="1" customWidth="1"/>
    <col min="15641" max="15641" width="18.875" style="861" bestFit="1" customWidth="1"/>
    <col min="15642" max="15643" width="9.75" style="861" bestFit="1" customWidth="1"/>
    <col min="15644" max="15645" width="12.125" style="861" bestFit="1" customWidth="1"/>
    <col min="15646" max="15646" width="7.125" style="861" bestFit="1" customWidth="1"/>
    <col min="15647" max="15647" width="9.75" style="861" bestFit="1" customWidth="1"/>
    <col min="15648" max="15648" width="15.5" style="861" bestFit="1" customWidth="1"/>
    <col min="15649" max="15649" width="19.375" style="861" bestFit="1" customWidth="1"/>
    <col min="15650" max="15650" width="5.75" style="861" bestFit="1" customWidth="1"/>
    <col min="15651" max="15651" width="9.75" style="861" bestFit="1" customWidth="1"/>
    <col min="15652" max="15652" width="11.875" style="861" bestFit="1" customWidth="1"/>
    <col min="15653" max="15653" width="9.125" style="861" bestFit="1" customWidth="1"/>
    <col min="15654" max="15654" width="10.5" style="861" bestFit="1" customWidth="1"/>
    <col min="15655" max="15655" width="16.375" style="861" bestFit="1" customWidth="1"/>
    <col min="15656" max="15656" width="12.125" style="861" bestFit="1" customWidth="1"/>
    <col min="15657" max="15657" width="10.375" style="861" bestFit="1" customWidth="1"/>
    <col min="15658" max="15658" width="11.875" style="861" bestFit="1" customWidth="1"/>
    <col min="15659" max="15667" width="16.375" style="861" bestFit="1" customWidth="1"/>
    <col min="15668" max="15668" width="10.625" style="861" bestFit="1" customWidth="1"/>
    <col min="15669" max="15669" width="11.875" style="861" bestFit="1" customWidth="1"/>
    <col min="15670" max="15670" width="16.375" style="861" bestFit="1" customWidth="1"/>
    <col min="15671" max="15671" width="20.75" style="861" bestFit="1" customWidth="1"/>
    <col min="15672" max="15672" width="16.375" style="861" bestFit="1" customWidth="1"/>
    <col min="15673" max="15673" width="20.75" style="861" bestFit="1" customWidth="1"/>
    <col min="15674" max="15674" width="16.375" style="861" bestFit="1" customWidth="1"/>
    <col min="15675" max="15675" width="20.75" style="861" bestFit="1" customWidth="1"/>
    <col min="15676" max="15676" width="16.375" style="861" bestFit="1" customWidth="1"/>
    <col min="15677" max="15677" width="20.75" style="861" bestFit="1" customWidth="1"/>
    <col min="15678" max="15678" width="16.375" style="861" bestFit="1" customWidth="1"/>
    <col min="15679" max="15679" width="20.75" style="861" bestFit="1" customWidth="1"/>
    <col min="15680" max="15680" width="14.125" style="861" bestFit="1" customWidth="1"/>
    <col min="15681" max="15681" width="18.625" style="861" bestFit="1" customWidth="1"/>
    <col min="15682" max="15682" width="16.375" style="861" bestFit="1" customWidth="1"/>
    <col min="15683" max="15683" width="20.75" style="861" bestFit="1" customWidth="1"/>
    <col min="15684" max="15684" width="16.375" style="861" bestFit="1" customWidth="1"/>
    <col min="15685" max="15685" width="20.75" style="861" bestFit="1" customWidth="1"/>
    <col min="15686" max="15691" width="23" style="861" bestFit="1" customWidth="1"/>
    <col min="15692" max="15693" width="18.625" style="861" bestFit="1" customWidth="1"/>
    <col min="15694" max="15694" width="10.5" style="861" bestFit="1" customWidth="1"/>
    <col min="15695" max="15695" width="11.875" style="861" bestFit="1" customWidth="1"/>
    <col min="15696" max="15696" width="10.5" style="861" bestFit="1" customWidth="1"/>
    <col min="15697" max="15698" width="11.875" style="861" bestFit="1" customWidth="1"/>
    <col min="15699" max="15699" width="16.375" style="861" bestFit="1" customWidth="1"/>
    <col min="15700" max="15700" width="17.875" style="861" bestFit="1" customWidth="1"/>
    <col min="15701" max="15701" width="22.25" style="861" bestFit="1" customWidth="1"/>
    <col min="15702" max="15702" width="7.75" style="861" bestFit="1" customWidth="1"/>
    <col min="15703" max="15705" width="11.875" style="861" bestFit="1" customWidth="1"/>
    <col min="15706" max="15706" width="16.375" style="861" bestFit="1" customWidth="1"/>
    <col min="15707" max="15709" width="11.875" style="861" bestFit="1" customWidth="1"/>
    <col min="15710" max="15710" width="14.125" style="861" bestFit="1" customWidth="1"/>
    <col min="15711" max="15711" width="11.875" style="861" bestFit="1" customWidth="1"/>
    <col min="15712" max="15712" width="16.375" style="861" bestFit="1" customWidth="1"/>
    <col min="15713" max="15713" width="18.625" style="861" bestFit="1" customWidth="1"/>
    <col min="15714" max="15714" width="10.5" style="861" bestFit="1" customWidth="1"/>
    <col min="15715" max="15715" width="14.25" style="861" bestFit="1" customWidth="1"/>
    <col min="15716" max="15717" width="13.375" style="861" bestFit="1" customWidth="1"/>
    <col min="15718" max="15718" width="16.375" style="861" bestFit="1" customWidth="1"/>
    <col min="15719" max="15719" width="16.5" style="861" bestFit="1" customWidth="1"/>
    <col min="15720" max="15721" width="20.125" style="861" bestFit="1" customWidth="1"/>
    <col min="15722" max="15723" width="23" style="861" bestFit="1" customWidth="1"/>
    <col min="15724" max="15724" width="18.625" style="861" bestFit="1" customWidth="1"/>
    <col min="15725" max="15725" width="9.25" style="861" bestFit="1" customWidth="1"/>
    <col min="15726" max="15726" width="7.25" style="861" bestFit="1" customWidth="1"/>
    <col min="15727" max="15727" width="10.375" style="861" bestFit="1" customWidth="1"/>
    <col min="15728" max="15729" width="11.875" style="861" bestFit="1" customWidth="1"/>
    <col min="15730" max="15730" width="14.375" style="861" bestFit="1" customWidth="1"/>
    <col min="15731" max="15731" width="11.875" style="861" bestFit="1" customWidth="1"/>
    <col min="15732" max="15733" width="16.375" style="861" bestFit="1" customWidth="1"/>
    <col min="15734" max="15734" width="11.875" style="861" bestFit="1" customWidth="1"/>
    <col min="15735" max="15736" width="16.375" style="861" bestFit="1" customWidth="1"/>
    <col min="15737" max="15737" width="17.875" style="861" bestFit="1" customWidth="1"/>
    <col min="15738" max="15738" width="16.375" style="861" bestFit="1" customWidth="1"/>
    <col min="15739" max="15739" width="17.875" style="861" bestFit="1" customWidth="1"/>
    <col min="15740" max="15740" width="5.75" style="861" bestFit="1" customWidth="1"/>
    <col min="15741" max="15742" width="9.75" style="861" bestFit="1" customWidth="1"/>
    <col min="15743" max="15743" width="7.75" style="861" bestFit="1" customWidth="1"/>
    <col min="15744" max="15744" width="9.75" style="861" bestFit="1" customWidth="1"/>
    <col min="15745" max="15745" width="59.375" style="861" bestFit="1" customWidth="1"/>
    <col min="15746" max="15746" width="45.5" style="861" bestFit="1" customWidth="1"/>
    <col min="15747" max="15747" width="27.625" style="861" bestFit="1" customWidth="1"/>
    <col min="15748" max="15748" width="11.875" style="861" bestFit="1" customWidth="1"/>
    <col min="15749" max="15752" width="14.125" style="861" bestFit="1" customWidth="1"/>
    <col min="15753" max="15753" width="15.625" style="861" bestFit="1" customWidth="1"/>
    <col min="15754" max="15754" width="14.125" style="861" bestFit="1" customWidth="1"/>
    <col min="15755" max="15756" width="19.625" style="861" bestFit="1" customWidth="1"/>
    <col min="15757" max="15757" width="21.875" style="861" bestFit="1" customWidth="1"/>
    <col min="15758" max="15758" width="19.375" style="861" bestFit="1" customWidth="1"/>
    <col min="15759" max="15759" width="16.375" style="861" bestFit="1" customWidth="1"/>
    <col min="15760" max="15760" width="23" style="861" bestFit="1" customWidth="1"/>
    <col min="15761" max="15762" width="14.125" style="861" bestFit="1" customWidth="1"/>
    <col min="15763" max="15763" width="23.25" style="861" bestFit="1" customWidth="1"/>
    <col min="15764" max="15765" width="14.375" style="861" bestFit="1" customWidth="1"/>
    <col min="15766" max="15766" width="23.125" style="861" bestFit="1" customWidth="1"/>
    <col min="15767" max="15767" width="18.875" style="861" bestFit="1" customWidth="1"/>
    <col min="15768" max="15768" width="14.375" style="861" bestFit="1" customWidth="1"/>
    <col min="15769" max="15769" width="16.5" style="861" bestFit="1" customWidth="1"/>
    <col min="15770" max="15770" width="25.25" style="861" bestFit="1" customWidth="1"/>
    <col min="15771" max="15772" width="18.625" style="861" bestFit="1" customWidth="1"/>
    <col min="15773" max="15773" width="23" style="861" bestFit="1" customWidth="1"/>
    <col min="15774" max="15775" width="26.75" style="861" bestFit="1" customWidth="1"/>
    <col min="15776" max="15776" width="25.25" style="861" bestFit="1" customWidth="1"/>
    <col min="15777" max="15777" width="29.625" style="861" bestFit="1" customWidth="1"/>
    <col min="15778" max="15778" width="25.25" style="861" bestFit="1" customWidth="1"/>
    <col min="15779" max="15779" width="29.625" style="861" bestFit="1" customWidth="1"/>
    <col min="15780" max="15783" width="20.875" style="861" bestFit="1" customWidth="1"/>
    <col min="15784" max="15784" width="13.875" style="861" bestFit="1" customWidth="1"/>
    <col min="15785" max="15785" width="16.5" style="861" bestFit="1" customWidth="1"/>
    <col min="15786" max="15786" width="7.75" style="861" bestFit="1" customWidth="1"/>
    <col min="15787" max="15787" width="20.75" style="861" bestFit="1" customWidth="1"/>
    <col min="15788" max="15790" width="16.375" style="861" bestFit="1" customWidth="1"/>
    <col min="15791" max="15794" width="31" style="861" bestFit="1" customWidth="1"/>
    <col min="15795" max="15796" width="18.625" style="861" bestFit="1" customWidth="1"/>
    <col min="15797" max="15797" width="16.375" style="861" bestFit="1" customWidth="1"/>
    <col min="15798" max="15799" width="18.625" style="861" bestFit="1" customWidth="1"/>
    <col min="15800" max="15800" width="16.375" style="861" bestFit="1" customWidth="1"/>
    <col min="15801" max="15802" width="18.625" style="861" bestFit="1" customWidth="1"/>
    <col min="15803" max="15803" width="20.75" style="861" bestFit="1" customWidth="1"/>
    <col min="15804" max="15805" width="23" style="861" bestFit="1" customWidth="1"/>
    <col min="15806" max="15806" width="25.25" style="861" bestFit="1" customWidth="1"/>
    <col min="15807" max="15807" width="23" style="861" bestFit="1" customWidth="1"/>
    <col min="15808" max="15808" width="20.75" style="861" bestFit="1" customWidth="1"/>
    <col min="15809" max="15810" width="23" style="861" bestFit="1" customWidth="1"/>
    <col min="15811" max="15811" width="25.25" style="861" bestFit="1" customWidth="1"/>
    <col min="15812" max="15812" width="23" style="861" bestFit="1" customWidth="1"/>
    <col min="15813" max="15813" width="18.625" style="861" bestFit="1" customWidth="1"/>
    <col min="15814" max="15816" width="20.75" style="861" bestFit="1" customWidth="1"/>
    <col min="15817" max="15817" width="19.75" style="861" bestFit="1" customWidth="1"/>
    <col min="15818" max="15819" width="22" style="861" bestFit="1" customWidth="1"/>
    <col min="15820" max="15820" width="14.125" style="861" bestFit="1" customWidth="1"/>
    <col min="15821" max="15822" width="20.75" style="861" bestFit="1" customWidth="1"/>
    <col min="15823" max="15824" width="18.625" style="861" bestFit="1" customWidth="1"/>
    <col min="15825" max="15827" width="20.75" style="861" bestFit="1" customWidth="1"/>
    <col min="15828" max="15829" width="23" style="861" bestFit="1" customWidth="1"/>
    <col min="15830" max="15830" width="20.75" style="861" bestFit="1" customWidth="1"/>
    <col min="15831" max="15832" width="23" style="861" bestFit="1" customWidth="1"/>
    <col min="15833" max="15833" width="25.25" style="861" bestFit="1" customWidth="1"/>
    <col min="15834" max="15835" width="23" style="861" bestFit="1" customWidth="1"/>
    <col min="15836" max="15838" width="25.25" style="861" bestFit="1" customWidth="1"/>
    <col min="15839" max="15840" width="27.5" style="861" bestFit="1" customWidth="1"/>
    <col min="15841" max="15841" width="25.25" style="861" bestFit="1" customWidth="1"/>
    <col min="15842" max="15843" width="27.5" style="861" bestFit="1" customWidth="1"/>
    <col min="15844" max="15844" width="29.625" style="861" bestFit="1" customWidth="1"/>
    <col min="15845" max="15845" width="27.5" style="861" bestFit="1" customWidth="1"/>
    <col min="15846" max="15846" width="24.5" style="861" bestFit="1" customWidth="1"/>
    <col min="15847" max="15847" width="29" style="861" bestFit="1" customWidth="1"/>
    <col min="15848" max="15849" width="20.75" style="861" bestFit="1" customWidth="1"/>
    <col min="15850" max="15850" width="27.5" style="861" bestFit="1" customWidth="1"/>
    <col min="15851" max="15852" width="23" style="861" bestFit="1" customWidth="1"/>
    <col min="15853" max="15853" width="29.625" style="861" bestFit="1" customWidth="1"/>
    <col min="15854" max="15854" width="9.125" style="861" bestFit="1" customWidth="1"/>
    <col min="15855" max="15857" width="18.125" style="861" bestFit="1" customWidth="1"/>
    <col min="15858" max="15858" width="20.375" style="861" bestFit="1" customWidth="1"/>
    <col min="15859" max="15859" width="25.25" style="861" bestFit="1" customWidth="1"/>
    <col min="15860" max="15860" width="27.5" style="861" bestFit="1" customWidth="1"/>
    <col min="15861" max="15862" width="9.125" style="861" bestFit="1" customWidth="1"/>
    <col min="15863" max="15863" width="11.25" style="861" bestFit="1" customWidth="1"/>
    <col min="15864" max="15864" width="15" style="861" bestFit="1" customWidth="1"/>
    <col min="15865" max="15865" width="16.375" style="861" bestFit="1" customWidth="1"/>
    <col min="15866" max="15868" width="23.25" style="861" bestFit="1" customWidth="1"/>
    <col min="15869" max="15870" width="20.75" style="861" bestFit="1" customWidth="1"/>
    <col min="15871" max="15871" width="6.625" style="861" bestFit="1" customWidth="1"/>
    <col min="15872" max="15872" width="9" style="861"/>
    <col min="15873" max="15873" width="16.375" style="861" bestFit="1" customWidth="1"/>
    <col min="15874" max="15874" width="14.125" style="861" bestFit="1" customWidth="1"/>
    <col min="15875" max="15877" width="9.75" style="861" bestFit="1" customWidth="1"/>
    <col min="15878" max="15878" width="14.125" style="861" bestFit="1" customWidth="1"/>
    <col min="15879" max="15879" width="15.25" style="861" customWidth="1"/>
    <col min="15880" max="15880" width="14.125" style="861" bestFit="1" customWidth="1"/>
    <col min="15881" max="15881" width="15.25" style="861" bestFit="1" customWidth="1"/>
    <col min="15882" max="15884" width="13.625" style="861" bestFit="1" customWidth="1"/>
    <col min="15885" max="15885" width="12" style="861" bestFit="1" customWidth="1"/>
    <col min="15886" max="15886" width="22.125" style="861" bestFit="1" customWidth="1"/>
    <col min="15887" max="15888" width="30.125" style="861" bestFit="1" customWidth="1"/>
    <col min="15889" max="15890" width="21" style="861" bestFit="1" customWidth="1"/>
    <col min="15891" max="15891" width="18.75" style="861" bestFit="1" customWidth="1"/>
    <col min="15892" max="15892" width="21" style="861" bestFit="1" customWidth="1"/>
    <col min="15893" max="15894" width="9.75" style="861" bestFit="1" customWidth="1"/>
    <col min="15895" max="15895" width="18.875" style="861" bestFit="1" customWidth="1"/>
    <col min="15896" max="15896" width="9.75" style="861" bestFit="1" customWidth="1"/>
    <col min="15897" max="15897" width="18.875" style="861" bestFit="1" customWidth="1"/>
    <col min="15898" max="15899" width="9.75" style="861" bestFit="1" customWidth="1"/>
    <col min="15900" max="15901" width="12.125" style="861" bestFit="1" customWidth="1"/>
    <col min="15902" max="15902" width="7.125" style="861" bestFit="1" customWidth="1"/>
    <col min="15903" max="15903" width="9.75" style="861" bestFit="1" customWidth="1"/>
    <col min="15904" max="15904" width="15.5" style="861" bestFit="1" customWidth="1"/>
    <col min="15905" max="15905" width="19.375" style="861" bestFit="1" customWidth="1"/>
    <col min="15906" max="15906" width="5.75" style="861" bestFit="1" customWidth="1"/>
    <col min="15907" max="15907" width="9.75" style="861" bestFit="1" customWidth="1"/>
    <col min="15908" max="15908" width="11.875" style="861" bestFit="1" customWidth="1"/>
    <col min="15909" max="15909" width="9.125" style="861" bestFit="1" customWidth="1"/>
    <col min="15910" max="15910" width="10.5" style="861" bestFit="1" customWidth="1"/>
    <col min="15911" max="15911" width="16.375" style="861" bestFit="1" customWidth="1"/>
    <col min="15912" max="15912" width="12.125" style="861" bestFit="1" customWidth="1"/>
    <col min="15913" max="15913" width="10.375" style="861" bestFit="1" customWidth="1"/>
    <col min="15914" max="15914" width="11.875" style="861" bestFit="1" customWidth="1"/>
    <col min="15915" max="15923" width="16.375" style="861" bestFit="1" customWidth="1"/>
    <col min="15924" max="15924" width="10.625" style="861" bestFit="1" customWidth="1"/>
    <col min="15925" max="15925" width="11.875" style="861" bestFit="1" customWidth="1"/>
    <col min="15926" max="15926" width="16.375" style="861" bestFit="1" customWidth="1"/>
    <col min="15927" max="15927" width="20.75" style="861" bestFit="1" customWidth="1"/>
    <col min="15928" max="15928" width="16.375" style="861" bestFit="1" customWidth="1"/>
    <col min="15929" max="15929" width="20.75" style="861" bestFit="1" customWidth="1"/>
    <col min="15930" max="15930" width="16.375" style="861" bestFit="1" customWidth="1"/>
    <col min="15931" max="15931" width="20.75" style="861" bestFit="1" customWidth="1"/>
    <col min="15932" max="15932" width="16.375" style="861" bestFit="1" customWidth="1"/>
    <col min="15933" max="15933" width="20.75" style="861" bestFit="1" customWidth="1"/>
    <col min="15934" max="15934" width="16.375" style="861" bestFit="1" customWidth="1"/>
    <col min="15935" max="15935" width="20.75" style="861" bestFit="1" customWidth="1"/>
    <col min="15936" max="15936" width="14.125" style="861" bestFit="1" customWidth="1"/>
    <col min="15937" max="15937" width="18.625" style="861" bestFit="1" customWidth="1"/>
    <col min="15938" max="15938" width="16.375" style="861" bestFit="1" customWidth="1"/>
    <col min="15939" max="15939" width="20.75" style="861" bestFit="1" customWidth="1"/>
    <col min="15940" max="15940" width="16.375" style="861" bestFit="1" customWidth="1"/>
    <col min="15941" max="15941" width="20.75" style="861" bestFit="1" customWidth="1"/>
    <col min="15942" max="15947" width="23" style="861" bestFit="1" customWidth="1"/>
    <col min="15948" max="15949" width="18.625" style="861" bestFit="1" customWidth="1"/>
    <col min="15950" max="15950" width="10.5" style="861" bestFit="1" customWidth="1"/>
    <col min="15951" max="15951" width="11.875" style="861" bestFit="1" customWidth="1"/>
    <col min="15952" max="15952" width="10.5" style="861" bestFit="1" customWidth="1"/>
    <col min="15953" max="15954" width="11.875" style="861" bestFit="1" customWidth="1"/>
    <col min="15955" max="15955" width="16.375" style="861" bestFit="1" customWidth="1"/>
    <col min="15956" max="15956" width="17.875" style="861" bestFit="1" customWidth="1"/>
    <col min="15957" max="15957" width="22.25" style="861" bestFit="1" customWidth="1"/>
    <col min="15958" max="15958" width="7.75" style="861" bestFit="1" customWidth="1"/>
    <col min="15959" max="15961" width="11.875" style="861" bestFit="1" customWidth="1"/>
    <col min="15962" max="15962" width="16.375" style="861" bestFit="1" customWidth="1"/>
    <col min="15963" max="15965" width="11.875" style="861" bestFit="1" customWidth="1"/>
    <col min="15966" max="15966" width="14.125" style="861" bestFit="1" customWidth="1"/>
    <col min="15967" max="15967" width="11.875" style="861" bestFit="1" customWidth="1"/>
    <col min="15968" max="15968" width="16.375" style="861" bestFit="1" customWidth="1"/>
    <col min="15969" max="15969" width="18.625" style="861" bestFit="1" customWidth="1"/>
    <col min="15970" max="15970" width="10.5" style="861" bestFit="1" customWidth="1"/>
    <col min="15971" max="15971" width="14.25" style="861" bestFit="1" customWidth="1"/>
    <col min="15972" max="15973" width="13.375" style="861" bestFit="1" customWidth="1"/>
    <col min="15974" max="15974" width="16.375" style="861" bestFit="1" customWidth="1"/>
    <col min="15975" max="15975" width="16.5" style="861" bestFit="1" customWidth="1"/>
    <col min="15976" max="15977" width="20.125" style="861" bestFit="1" customWidth="1"/>
    <col min="15978" max="15979" width="23" style="861" bestFit="1" customWidth="1"/>
    <col min="15980" max="15980" width="18.625" style="861" bestFit="1" customWidth="1"/>
    <col min="15981" max="15981" width="9.25" style="861" bestFit="1" customWidth="1"/>
    <col min="15982" max="15982" width="7.25" style="861" bestFit="1" customWidth="1"/>
    <col min="15983" max="15983" width="10.375" style="861" bestFit="1" customWidth="1"/>
    <col min="15984" max="15985" width="11.875" style="861" bestFit="1" customWidth="1"/>
    <col min="15986" max="15986" width="14.375" style="861" bestFit="1" customWidth="1"/>
    <col min="15987" max="15987" width="11.875" style="861" bestFit="1" customWidth="1"/>
    <col min="15988" max="15989" width="16.375" style="861" bestFit="1" customWidth="1"/>
    <col min="15990" max="15990" width="11.875" style="861" bestFit="1" customWidth="1"/>
    <col min="15991" max="15992" width="16.375" style="861" bestFit="1" customWidth="1"/>
    <col min="15993" max="15993" width="17.875" style="861" bestFit="1" customWidth="1"/>
    <col min="15994" max="15994" width="16.375" style="861" bestFit="1" customWidth="1"/>
    <col min="15995" max="15995" width="17.875" style="861" bestFit="1" customWidth="1"/>
    <col min="15996" max="15996" width="5.75" style="861" bestFit="1" customWidth="1"/>
    <col min="15997" max="15998" width="9.75" style="861" bestFit="1" customWidth="1"/>
    <col min="15999" max="15999" width="7.75" style="861" bestFit="1" customWidth="1"/>
    <col min="16000" max="16000" width="9.75" style="861" bestFit="1" customWidth="1"/>
    <col min="16001" max="16001" width="59.375" style="861" bestFit="1" customWidth="1"/>
    <col min="16002" max="16002" width="45.5" style="861" bestFit="1" customWidth="1"/>
    <col min="16003" max="16003" width="27.625" style="861" bestFit="1" customWidth="1"/>
    <col min="16004" max="16004" width="11.875" style="861" bestFit="1" customWidth="1"/>
    <col min="16005" max="16008" width="14.125" style="861" bestFit="1" customWidth="1"/>
    <col min="16009" max="16009" width="15.625" style="861" bestFit="1" customWidth="1"/>
    <col min="16010" max="16010" width="14.125" style="861" bestFit="1" customWidth="1"/>
    <col min="16011" max="16012" width="19.625" style="861" bestFit="1" customWidth="1"/>
    <col min="16013" max="16013" width="21.875" style="861" bestFit="1" customWidth="1"/>
    <col min="16014" max="16014" width="19.375" style="861" bestFit="1" customWidth="1"/>
    <col min="16015" max="16015" width="16.375" style="861" bestFit="1" customWidth="1"/>
    <col min="16016" max="16016" width="23" style="861" bestFit="1" customWidth="1"/>
    <col min="16017" max="16018" width="14.125" style="861" bestFit="1" customWidth="1"/>
    <col min="16019" max="16019" width="23.25" style="861" bestFit="1" customWidth="1"/>
    <col min="16020" max="16021" width="14.375" style="861" bestFit="1" customWidth="1"/>
    <col min="16022" max="16022" width="23.125" style="861" bestFit="1" customWidth="1"/>
    <col min="16023" max="16023" width="18.875" style="861" bestFit="1" customWidth="1"/>
    <col min="16024" max="16024" width="14.375" style="861" bestFit="1" customWidth="1"/>
    <col min="16025" max="16025" width="16.5" style="861" bestFit="1" customWidth="1"/>
    <col min="16026" max="16026" width="25.25" style="861" bestFit="1" customWidth="1"/>
    <col min="16027" max="16028" width="18.625" style="861" bestFit="1" customWidth="1"/>
    <col min="16029" max="16029" width="23" style="861" bestFit="1" customWidth="1"/>
    <col min="16030" max="16031" width="26.75" style="861" bestFit="1" customWidth="1"/>
    <col min="16032" max="16032" width="25.25" style="861" bestFit="1" customWidth="1"/>
    <col min="16033" max="16033" width="29.625" style="861" bestFit="1" customWidth="1"/>
    <col min="16034" max="16034" width="25.25" style="861" bestFit="1" customWidth="1"/>
    <col min="16035" max="16035" width="29.625" style="861" bestFit="1" customWidth="1"/>
    <col min="16036" max="16039" width="20.875" style="861" bestFit="1" customWidth="1"/>
    <col min="16040" max="16040" width="13.875" style="861" bestFit="1" customWidth="1"/>
    <col min="16041" max="16041" width="16.5" style="861" bestFit="1" customWidth="1"/>
    <col min="16042" max="16042" width="7.75" style="861" bestFit="1" customWidth="1"/>
    <col min="16043" max="16043" width="20.75" style="861" bestFit="1" customWidth="1"/>
    <col min="16044" max="16046" width="16.375" style="861" bestFit="1" customWidth="1"/>
    <col min="16047" max="16050" width="31" style="861" bestFit="1" customWidth="1"/>
    <col min="16051" max="16052" width="18.625" style="861" bestFit="1" customWidth="1"/>
    <col min="16053" max="16053" width="16.375" style="861" bestFit="1" customWidth="1"/>
    <col min="16054" max="16055" width="18.625" style="861" bestFit="1" customWidth="1"/>
    <col min="16056" max="16056" width="16.375" style="861" bestFit="1" customWidth="1"/>
    <col min="16057" max="16058" width="18.625" style="861" bestFit="1" customWidth="1"/>
    <col min="16059" max="16059" width="20.75" style="861" bestFit="1" customWidth="1"/>
    <col min="16060" max="16061" width="23" style="861" bestFit="1" customWidth="1"/>
    <col min="16062" max="16062" width="25.25" style="861" bestFit="1" customWidth="1"/>
    <col min="16063" max="16063" width="23" style="861" bestFit="1" customWidth="1"/>
    <col min="16064" max="16064" width="20.75" style="861" bestFit="1" customWidth="1"/>
    <col min="16065" max="16066" width="23" style="861" bestFit="1" customWidth="1"/>
    <col min="16067" max="16067" width="25.25" style="861" bestFit="1" customWidth="1"/>
    <col min="16068" max="16068" width="23" style="861" bestFit="1" customWidth="1"/>
    <col min="16069" max="16069" width="18.625" style="861" bestFit="1" customWidth="1"/>
    <col min="16070" max="16072" width="20.75" style="861" bestFit="1" customWidth="1"/>
    <col min="16073" max="16073" width="19.75" style="861" bestFit="1" customWidth="1"/>
    <col min="16074" max="16075" width="22" style="861" bestFit="1" customWidth="1"/>
    <col min="16076" max="16076" width="14.125" style="861" bestFit="1" customWidth="1"/>
    <col min="16077" max="16078" width="20.75" style="861" bestFit="1" customWidth="1"/>
    <col min="16079" max="16080" width="18.625" style="861" bestFit="1" customWidth="1"/>
    <col min="16081" max="16083" width="20.75" style="861" bestFit="1" customWidth="1"/>
    <col min="16084" max="16085" width="23" style="861" bestFit="1" customWidth="1"/>
    <col min="16086" max="16086" width="20.75" style="861" bestFit="1" customWidth="1"/>
    <col min="16087" max="16088" width="23" style="861" bestFit="1" customWidth="1"/>
    <col min="16089" max="16089" width="25.25" style="861" bestFit="1" customWidth="1"/>
    <col min="16090" max="16091" width="23" style="861" bestFit="1" customWidth="1"/>
    <col min="16092" max="16094" width="25.25" style="861" bestFit="1" customWidth="1"/>
    <col min="16095" max="16096" width="27.5" style="861" bestFit="1" customWidth="1"/>
    <col min="16097" max="16097" width="25.25" style="861" bestFit="1" customWidth="1"/>
    <col min="16098" max="16099" width="27.5" style="861" bestFit="1" customWidth="1"/>
    <col min="16100" max="16100" width="29.625" style="861" bestFit="1" customWidth="1"/>
    <col min="16101" max="16101" width="27.5" style="861" bestFit="1" customWidth="1"/>
    <col min="16102" max="16102" width="24.5" style="861" bestFit="1" customWidth="1"/>
    <col min="16103" max="16103" width="29" style="861" bestFit="1" customWidth="1"/>
    <col min="16104" max="16105" width="20.75" style="861" bestFit="1" customWidth="1"/>
    <col min="16106" max="16106" width="27.5" style="861" bestFit="1" customWidth="1"/>
    <col min="16107" max="16108" width="23" style="861" bestFit="1" customWidth="1"/>
    <col min="16109" max="16109" width="29.625" style="861" bestFit="1" customWidth="1"/>
    <col min="16110" max="16110" width="9.125" style="861" bestFit="1" customWidth="1"/>
    <col min="16111" max="16113" width="18.125" style="861" bestFit="1" customWidth="1"/>
    <col min="16114" max="16114" width="20.375" style="861" bestFit="1" customWidth="1"/>
    <col min="16115" max="16115" width="25.25" style="861" bestFit="1" customWidth="1"/>
    <col min="16116" max="16116" width="27.5" style="861" bestFit="1" customWidth="1"/>
    <col min="16117" max="16118" width="9.125" style="861" bestFit="1" customWidth="1"/>
    <col min="16119" max="16119" width="11.25" style="861" bestFit="1" customWidth="1"/>
    <col min="16120" max="16120" width="15" style="861" bestFit="1" customWidth="1"/>
    <col min="16121" max="16121" width="16.375" style="861" bestFit="1" customWidth="1"/>
    <col min="16122" max="16124" width="23.25" style="861" bestFit="1" customWidth="1"/>
    <col min="16125" max="16126" width="20.75" style="861" bestFit="1" customWidth="1"/>
    <col min="16127" max="16127" width="6.625" style="861" bestFit="1" customWidth="1"/>
    <col min="16128" max="16128" width="9" style="861"/>
    <col min="16129" max="16129" width="16.375" style="861" bestFit="1" customWidth="1"/>
    <col min="16130" max="16130" width="14.125" style="861" bestFit="1" customWidth="1"/>
    <col min="16131" max="16133" width="9.75" style="861" bestFit="1" customWidth="1"/>
    <col min="16134" max="16134" width="14.125" style="861" bestFit="1" customWidth="1"/>
    <col min="16135" max="16135" width="15.25" style="861" customWidth="1"/>
    <col min="16136" max="16136" width="14.125" style="861" bestFit="1" customWidth="1"/>
    <col min="16137" max="16137" width="15.25" style="861" bestFit="1" customWidth="1"/>
    <col min="16138" max="16140" width="13.625" style="861" bestFit="1" customWidth="1"/>
    <col min="16141" max="16141" width="12" style="861" bestFit="1" customWidth="1"/>
    <col min="16142" max="16142" width="22.125" style="861" bestFit="1" customWidth="1"/>
    <col min="16143" max="16144" width="30.125" style="861" bestFit="1" customWidth="1"/>
    <col min="16145" max="16146" width="21" style="861" bestFit="1" customWidth="1"/>
    <col min="16147" max="16147" width="18.75" style="861" bestFit="1" customWidth="1"/>
    <col min="16148" max="16148" width="21" style="861" bestFit="1" customWidth="1"/>
    <col min="16149" max="16150" width="9.75" style="861" bestFit="1" customWidth="1"/>
    <col min="16151" max="16151" width="18.875" style="861" bestFit="1" customWidth="1"/>
    <col min="16152" max="16152" width="9.75" style="861" bestFit="1" customWidth="1"/>
    <col min="16153" max="16153" width="18.875" style="861" bestFit="1" customWidth="1"/>
    <col min="16154" max="16155" width="9.75" style="861" bestFit="1" customWidth="1"/>
    <col min="16156" max="16157" width="12.125" style="861" bestFit="1" customWidth="1"/>
    <col min="16158" max="16158" width="7.125" style="861" bestFit="1" customWidth="1"/>
    <col min="16159" max="16159" width="9.75" style="861" bestFit="1" customWidth="1"/>
    <col min="16160" max="16160" width="15.5" style="861" bestFit="1" customWidth="1"/>
    <col min="16161" max="16161" width="19.375" style="861" bestFit="1" customWidth="1"/>
    <col min="16162" max="16162" width="5.75" style="861" bestFit="1" customWidth="1"/>
    <col min="16163" max="16163" width="9.75" style="861" bestFit="1" customWidth="1"/>
    <col min="16164" max="16164" width="11.875" style="861" bestFit="1" customWidth="1"/>
    <col min="16165" max="16165" width="9.125" style="861" bestFit="1" customWidth="1"/>
    <col min="16166" max="16166" width="10.5" style="861" bestFit="1" customWidth="1"/>
    <col min="16167" max="16167" width="16.375" style="861" bestFit="1" customWidth="1"/>
    <col min="16168" max="16168" width="12.125" style="861" bestFit="1" customWidth="1"/>
    <col min="16169" max="16169" width="10.375" style="861" bestFit="1" customWidth="1"/>
    <col min="16170" max="16170" width="11.875" style="861" bestFit="1" customWidth="1"/>
    <col min="16171" max="16179" width="16.375" style="861" bestFit="1" customWidth="1"/>
    <col min="16180" max="16180" width="10.625" style="861" bestFit="1" customWidth="1"/>
    <col min="16181" max="16181" width="11.875" style="861" bestFit="1" customWidth="1"/>
    <col min="16182" max="16182" width="16.375" style="861" bestFit="1" customWidth="1"/>
    <col min="16183" max="16183" width="20.75" style="861" bestFit="1" customWidth="1"/>
    <col min="16184" max="16184" width="16.375" style="861" bestFit="1" customWidth="1"/>
    <col min="16185" max="16185" width="20.75" style="861" bestFit="1" customWidth="1"/>
    <col min="16186" max="16186" width="16.375" style="861" bestFit="1" customWidth="1"/>
    <col min="16187" max="16187" width="20.75" style="861" bestFit="1" customWidth="1"/>
    <col min="16188" max="16188" width="16.375" style="861" bestFit="1" customWidth="1"/>
    <col min="16189" max="16189" width="20.75" style="861" bestFit="1" customWidth="1"/>
    <col min="16190" max="16190" width="16.375" style="861" bestFit="1" customWidth="1"/>
    <col min="16191" max="16191" width="20.75" style="861" bestFit="1" customWidth="1"/>
    <col min="16192" max="16192" width="14.125" style="861" bestFit="1" customWidth="1"/>
    <col min="16193" max="16193" width="18.625" style="861" bestFit="1" customWidth="1"/>
    <col min="16194" max="16194" width="16.375" style="861" bestFit="1" customWidth="1"/>
    <col min="16195" max="16195" width="20.75" style="861" bestFit="1" customWidth="1"/>
    <col min="16196" max="16196" width="16.375" style="861" bestFit="1" customWidth="1"/>
    <col min="16197" max="16197" width="20.75" style="861" bestFit="1" customWidth="1"/>
    <col min="16198" max="16203" width="23" style="861" bestFit="1" customWidth="1"/>
    <col min="16204" max="16205" width="18.625" style="861" bestFit="1" customWidth="1"/>
    <col min="16206" max="16206" width="10.5" style="861" bestFit="1" customWidth="1"/>
    <col min="16207" max="16207" width="11.875" style="861" bestFit="1" customWidth="1"/>
    <col min="16208" max="16208" width="10.5" style="861" bestFit="1" customWidth="1"/>
    <col min="16209" max="16210" width="11.875" style="861" bestFit="1" customWidth="1"/>
    <col min="16211" max="16211" width="16.375" style="861" bestFit="1" customWidth="1"/>
    <col min="16212" max="16212" width="17.875" style="861" bestFit="1" customWidth="1"/>
    <col min="16213" max="16213" width="22.25" style="861" bestFit="1" customWidth="1"/>
    <col min="16214" max="16214" width="7.75" style="861" bestFit="1" customWidth="1"/>
    <col min="16215" max="16217" width="11.875" style="861" bestFit="1" customWidth="1"/>
    <col min="16218" max="16218" width="16.375" style="861" bestFit="1" customWidth="1"/>
    <col min="16219" max="16221" width="11.875" style="861" bestFit="1" customWidth="1"/>
    <col min="16222" max="16222" width="14.125" style="861" bestFit="1" customWidth="1"/>
    <col min="16223" max="16223" width="11.875" style="861" bestFit="1" customWidth="1"/>
    <col min="16224" max="16224" width="16.375" style="861" bestFit="1" customWidth="1"/>
    <col min="16225" max="16225" width="18.625" style="861" bestFit="1" customWidth="1"/>
    <col min="16226" max="16226" width="10.5" style="861" bestFit="1" customWidth="1"/>
    <col min="16227" max="16227" width="14.25" style="861" bestFit="1" customWidth="1"/>
    <col min="16228" max="16229" width="13.375" style="861" bestFit="1" customWidth="1"/>
    <col min="16230" max="16230" width="16.375" style="861" bestFit="1" customWidth="1"/>
    <col min="16231" max="16231" width="16.5" style="861" bestFit="1" customWidth="1"/>
    <col min="16232" max="16233" width="20.125" style="861" bestFit="1" customWidth="1"/>
    <col min="16234" max="16235" width="23" style="861" bestFit="1" customWidth="1"/>
    <col min="16236" max="16236" width="18.625" style="861" bestFit="1" customWidth="1"/>
    <col min="16237" max="16237" width="9.25" style="861" bestFit="1" customWidth="1"/>
    <col min="16238" max="16238" width="7.25" style="861" bestFit="1" customWidth="1"/>
    <col min="16239" max="16239" width="10.375" style="861" bestFit="1" customWidth="1"/>
    <col min="16240" max="16241" width="11.875" style="861" bestFit="1" customWidth="1"/>
    <col min="16242" max="16242" width="14.375" style="861" bestFit="1" customWidth="1"/>
    <col min="16243" max="16243" width="11.875" style="861" bestFit="1" customWidth="1"/>
    <col min="16244" max="16245" width="16.375" style="861" bestFit="1" customWidth="1"/>
    <col min="16246" max="16246" width="11.875" style="861" bestFit="1" customWidth="1"/>
    <col min="16247" max="16248" width="16.375" style="861" bestFit="1" customWidth="1"/>
    <col min="16249" max="16249" width="17.875" style="861" bestFit="1" customWidth="1"/>
    <col min="16250" max="16250" width="16.375" style="861" bestFit="1" customWidth="1"/>
    <col min="16251" max="16251" width="17.875" style="861" bestFit="1" customWidth="1"/>
    <col min="16252" max="16252" width="5.75" style="861" bestFit="1" customWidth="1"/>
    <col min="16253" max="16254" width="9.75" style="861" bestFit="1" customWidth="1"/>
    <col min="16255" max="16255" width="7.75" style="861" bestFit="1" customWidth="1"/>
    <col min="16256" max="16256" width="9.75" style="861" bestFit="1" customWidth="1"/>
    <col min="16257" max="16257" width="59.375" style="861" bestFit="1" customWidth="1"/>
    <col min="16258" max="16258" width="45.5" style="861" bestFit="1" customWidth="1"/>
    <col min="16259" max="16259" width="27.625" style="861" bestFit="1" customWidth="1"/>
    <col min="16260" max="16260" width="11.875" style="861" bestFit="1" customWidth="1"/>
    <col min="16261" max="16264" width="14.125" style="861" bestFit="1" customWidth="1"/>
    <col min="16265" max="16265" width="15.625" style="861" bestFit="1" customWidth="1"/>
    <col min="16266" max="16266" width="14.125" style="861" bestFit="1" customWidth="1"/>
    <col min="16267" max="16268" width="19.625" style="861" bestFit="1" customWidth="1"/>
    <col min="16269" max="16269" width="21.875" style="861" bestFit="1" customWidth="1"/>
    <col min="16270" max="16270" width="19.375" style="861" bestFit="1" customWidth="1"/>
    <col min="16271" max="16271" width="16.375" style="861" bestFit="1" customWidth="1"/>
    <col min="16272" max="16272" width="23" style="861" bestFit="1" customWidth="1"/>
    <col min="16273" max="16274" width="14.125" style="861" bestFit="1" customWidth="1"/>
    <col min="16275" max="16275" width="23.25" style="861" bestFit="1" customWidth="1"/>
    <col min="16276" max="16277" width="14.375" style="861" bestFit="1" customWidth="1"/>
    <col min="16278" max="16278" width="23.125" style="861" bestFit="1" customWidth="1"/>
    <col min="16279" max="16279" width="18.875" style="861" bestFit="1" customWidth="1"/>
    <col min="16280" max="16280" width="14.375" style="861" bestFit="1" customWidth="1"/>
    <col min="16281" max="16281" width="16.5" style="861" bestFit="1" customWidth="1"/>
    <col min="16282" max="16282" width="25.25" style="861" bestFit="1" customWidth="1"/>
    <col min="16283" max="16284" width="18.625" style="861" bestFit="1" customWidth="1"/>
    <col min="16285" max="16285" width="23" style="861" bestFit="1" customWidth="1"/>
    <col min="16286" max="16287" width="26.75" style="861" bestFit="1" customWidth="1"/>
    <col min="16288" max="16288" width="25.25" style="861" bestFit="1" customWidth="1"/>
    <col min="16289" max="16289" width="29.625" style="861" bestFit="1" customWidth="1"/>
    <col min="16290" max="16290" width="25.25" style="861" bestFit="1" customWidth="1"/>
    <col min="16291" max="16291" width="29.625" style="861" bestFit="1" customWidth="1"/>
    <col min="16292" max="16295" width="20.875" style="861" bestFit="1" customWidth="1"/>
    <col min="16296" max="16296" width="13.875" style="861" bestFit="1" customWidth="1"/>
    <col min="16297" max="16297" width="16.5" style="861" bestFit="1" customWidth="1"/>
    <col min="16298" max="16298" width="7.75" style="861" bestFit="1" customWidth="1"/>
    <col min="16299" max="16299" width="20.75" style="861" bestFit="1" customWidth="1"/>
    <col min="16300" max="16302" width="16.375" style="861" bestFit="1" customWidth="1"/>
    <col min="16303" max="16306" width="31" style="861" bestFit="1" customWidth="1"/>
    <col min="16307" max="16308" width="18.625" style="861" bestFit="1" customWidth="1"/>
    <col min="16309" max="16309" width="16.375" style="861" bestFit="1" customWidth="1"/>
    <col min="16310" max="16311" width="18.625" style="861" bestFit="1" customWidth="1"/>
    <col min="16312" max="16312" width="16.375" style="861" bestFit="1" customWidth="1"/>
    <col min="16313" max="16314" width="18.625" style="861" bestFit="1" customWidth="1"/>
    <col min="16315" max="16315" width="20.75" style="861" bestFit="1" customWidth="1"/>
    <col min="16316" max="16317" width="23" style="861" bestFit="1" customWidth="1"/>
    <col min="16318" max="16318" width="25.25" style="861" bestFit="1" customWidth="1"/>
    <col min="16319" max="16319" width="23" style="861" bestFit="1" customWidth="1"/>
    <col min="16320" max="16320" width="20.75" style="861" bestFit="1" customWidth="1"/>
    <col min="16321" max="16322" width="23" style="861" bestFit="1" customWidth="1"/>
    <col min="16323" max="16323" width="25.25" style="861" bestFit="1" customWidth="1"/>
    <col min="16324" max="16324" width="23" style="861" bestFit="1" customWidth="1"/>
    <col min="16325" max="16325" width="18.625" style="861" bestFit="1" customWidth="1"/>
    <col min="16326" max="16328" width="20.75" style="861" bestFit="1" customWidth="1"/>
    <col min="16329" max="16329" width="19.75" style="861" bestFit="1" customWidth="1"/>
    <col min="16330" max="16331" width="22" style="861" bestFit="1" customWidth="1"/>
    <col min="16332" max="16332" width="14.125" style="861" bestFit="1" customWidth="1"/>
    <col min="16333" max="16334" width="20.75" style="861" bestFit="1" customWidth="1"/>
    <col min="16335" max="16336" width="18.625" style="861" bestFit="1" customWidth="1"/>
    <col min="16337" max="16339" width="20.75" style="861" bestFit="1" customWidth="1"/>
    <col min="16340" max="16341" width="23" style="861" bestFit="1" customWidth="1"/>
    <col min="16342" max="16342" width="20.75" style="861" bestFit="1" customWidth="1"/>
    <col min="16343" max="16344" width="23" style="861" bestFit="1" customWidth="1"/>
    <col min="16345" max="16345" width="25.25" style="861" bestFit="1" customWidth="1"/>
    <col min="16346" max="16347" width="23" style="861" bestFit="1" customWidth="1"/>
    <col min="16348" max="16350" width="25.25" style="861" bestFit="1" customWidth="1"/>
    <col min="16351" max="16352" width="27.5" style="861" bestFit="1" customWidth="1"/>
    <col min="16353" max="16353" width="25.25" style="861" bestFit="1" customWidth="1"/>
    <col min="16354" max="16355" width="27.5" style="861" bestFit="1" customWidth="1"/>
    <col min="16356" max="16356" width="29.625" style="861" bestFit="1" customWidth="1"/>
    <col min="16357" max="16357" width="27.5" style="861" bestFit="1" customWidth="1"/>
    <col min="16358" max="16358" width="24.5" style="861" bestFit="1" customWidth="1"/>
    <col min="16359" max="16359" width="29" style="861" bestFit="1" customWidth="1"/>
    <col min="16360" max="16361" width="20.75" style="861" bestFit="1" customWidth="1"/>
    <col min="16362" max="16362" width="27.5" style="861" bestFit="1" customWidth="1"/>
    <col min="16363" max="16364" width="23" style="861" bestFit="1" customWidth="1"/>
    <col min="16365" max="16365" width="29.625" style="861" bestFit="1" customWidth="1"/>
    <col min="16366" max="16366" width="9.125" style="861" bestFit="1" customWidth="1"/>
    <col min="16367" max="16369" width="18.125" style="861" bestFit="1" customWidth="1"/>
    <col min="16370" max="16370" width="20.375" style="861" bestFit="1" customWidth="1"/>
    <col min="16371" max="16371" width="25.25" style="861" bestFit="1" customWidth="1"/>
    <col min="16372" max="16372" width="27.5" style="861" bestFit="1" customWidth="1"/>
    <col min="16373" max="16374" width="9.125" style="861" bestFit="1" customWidth="1"/>
    <col min="16375" max="16375" width="11.25" style="861" bestFit="1" customWidth="1"/>
    <col min="16376" max="16376" width="15" style="861" bestFit="1" customWidth="1"/>
    <col min="16377" max="16377" width="16.375" style="861" bestFit="1" customWidth="1"/>
    <col min="16378" max="16380" width="23.25" style="861" bestFit="1" customWidth="1"/>
    <col min="16381" max="16382" width="20.75" style="861" bestFit="1" customWidth="1"/>
    <col min="16383" max="16383" width="6.625" style="861" bestFit="1" customWidth="1"/>
    <col min="16384" max="16384" width="9" style="861"/>
  </cols>
  <sheetData>
    <row r="1" spans="1:254" s="1088" customFormat="1">
      <c r="A1" s="1087" t="s">
        <v>4107</v>
      </c>
      <c r="B1" s="1087" t="s">
        <v>4108</v>
      </c>
      <c r="C1" s="1087" t="s">
        <v>4109</v>
      </c>
      <c r="D1" s="1087" t="s">
        <v>4110</v>
      </c>
      <c r="E1" s="1087" t="s">
        <v>4111</v>
      </c>
      <c r="F1" s="1087" t="s">
        <v>4112</v>
      </c>
      <c r="G1" s="1087" t="s">
        <v>4113</v>
      </c>
      <c r="H1" s="1087" t="s">
        <v>4114</v>
      </c>
      <c r="I1" s="1087" t="s">
        <v>4115</v>
      </c>
      <c r="J1" s="1087" t="s">
        <v>4116</v>
      </c>
      <c r="K1" s="1087" t="s">
        <v>4117</v>
      </c>
      <c r="L1" s="1087" t="s">
        <v>4118</v>
      </c>
      <c r="M1" s="1087" t="s">
        <v>4119</v>
      </c>
      <c r="N1" s="1087" t="s">
        <v>4120</v>
      </c>
      <c r="O1" s="1087" t="s">
        <v>4121</v>
      </c>
      <c r="P1" s="1087" t="s">
        <v>4122</v>
      </c>
      <c r="Q1" s="1087" t="s">
        <v>4123</v>
      </c>
      <c r="R1" s="1087" t="s">
        <v>4124</v>
      </c>
      <c r="S1" s="1087" t="s">
        <v>4125</v>
      </c>
      <c r="T1" s="1087" t="s">
        <v>4126</v>
      </c>
      <c r="U1" s="1087" t="s">
        <v>4127</v>
      </c>
      <c r="V1" s="1087" t="s">
        <v>4128</v>
      </c>
      <c r="W1" s="1087" t="s">
        <v>4129</v>
      </c>
      <c r="X1" s="1087" t="s">
        <v>4130</v>
      </c>
      <c r="Y1" s="1087" t="s">
        <v>4131</v>
      </c>
      <c r="Z1" s="1087" t="s">
        <v>4132</v>
      </c>
      <c r="AA1" s="1087" t="s">
        <v>4133</v>
      </c>
      <c r="AB1" s="1087" t="s">
        <v>4134</v>
      </c>
      <c r="AC1" s="1087" t="s">
        <v>4135</v>
      </c>
      <c r="AD1" s="1087" t="s">
        <v>4136</v>
      </c>
      <c r="AE1" s="1087" t="s">
        <v>4137</v>
      </c>
      <c r="AF1" s="1087" t="s">
        <v>4138</v>
      </c>
      <c r="AG1" s="1087" t="s">
        <v>4139</v>
      </c>
      <c r="AH1" s="1087" t="s">
        <v>4140</v>
      </c>
      <c r="AI1" s="1087" t="s">
        <v>2831</v>
      </c>
      <c r="AJ1" s="1087" t="s">
        <v>2832</v>
      </c>
      <c r="AK1" s="1087" t="s">
        <v>2833</v>
      </c>
      <c r="AL1" s="1087" t="s">
        <v>4141</v>
      </c>
      <c r="AM1" s="1087" t="s">
        <v>4142</v>
      </c>
      <c r="AN1" s="1087" t="s">
        <v>4143</v>
      </c>
      <c r="AO1" s="1087" t="s">
        <v>4144</v>
      </c>
      <c r="AP1" s="1087" t="s">
        <v>4145</v>
      </c>
      <c r="AQ1" s="1087" t="s">
        <v>4146</v>
      </c>
      <c r="AR1" s="1087" t="s">
        <v>4147</v>
      </c>
      <c r="AS1" s="1087" t="s">
        <v>4148</v>
      </c>
      <c r="AT1" s="1087" t="s">
        <v>4149</v>
      </c>
      <c r="AU1" s="1087" t="s">
        <v>4150</v>
      </c>
      <c r="AV1" s="1087" t="s">
        <v>4151</v>
      </c>
      <c r="AW1" s="1087" t="s">
        <v>4152</v>
      </c>
      <c r="AX1" s="1087" t="s">
        <v>4153</v>
      </c>
      <c r="AY1" s="1087" t="s">
        <v>4154</v>
      </c>
      <c r="AZ1" s="1087" t="s">
        <v>4155</v>
      </c>
      <c r="BA1" s="1087" t="s">
        <v>4156</v>
      </c>
      <c r="BB1" s="1087" t="s">
        <v>4157</v>
      </c>
      <c r="BC1" s="1087" t="s">
        <v>4158</v>
      </c>
      <c r="BD1" s="1087" t="s">
        <v>4159</v>
      </c>
      <c r="BE1" s="1087" t="s">
        <v>4160</v>
      </c>
      <c r="BF1" s="1087" t="s">
        <v>4161</v>
      </c>
      <c r="BG1" s="1087" t="s">
        <v>4162</v>
      </c>
      <c r="BH1" s="1087" t="s">
        <v>4163</v>
      </c>
      <c r="BI1" s="1087" t="s">
        <v>4164</v>
      </c>
      <c r="BJ1" s="1087" t="s">
        <v>4165</v>
      </c>
      <c r="BK1" s="1087" t="s">
        <v>4166</v>
      </c>
      <c r="BL1" s="1087" t="s">
        <v>4167</v>
      </c>
      <c r="BM1" s="1087" t="s">
        <v>4168</v>
      </c>
      <c r="BN1" s="1087" t="s">
        <v>4169</v>
      </c>
      <c r="BO1" s="1087" t="s">
        <v>4170</v>
      </c>
      <c r="BP1" s="1087" t="s">
        <v>4171</v>
      </c>
      <c r="BQ1" s="1087" t="s">
        <v>4172</v>
      </c>
      <c r="BR1" s="1087" t="s">
        <v>4173</v>
      </c>
      <c r="BS1" s="1087" t="s">
        <v>4174</v>
      </c>
      <c r="BT1" s="1087" t="s">
        <v>4175</v>
      </c>
      <c r="BU1" s="1087" t="s">
        <v>4176</v>
      </c>
      <c r="BV1" s="1087" t="s">
        <v>4177</v>
      </c>
      <c r="BW1" s="1087" t="s">
        <v>4178</v>
      </c>
      <c r="BX1" s="1087" t="s">
        <v>4179</v>
      </c>
      <c r="BY1" s="1087" t="s">
        <v>4180</v>
      </c>
      <c r="BZ1" s="1087" t="s">
        <v>4181</v>
      </c>
      <c r="CA1" s="1087" t="s">
        <v>4182</v>
      </c>
      <c r="CB1" s="1087" t="s">
        <v>4183</v>
      </c>
      <c r="CC1" s="1087" t="s">
        <v>4184</v>
      </c>
      <c r="CD1" s="1087" t="s">
        <v>4185</v>
      </c>
      <c r="CE1" s="1087" t="s">
        <v>4186</v>
      </c>
      <c r="CF1" s="1087" t="s">
        <v>4187</v>
      </c>
      <c r="CG1" s="1087" t="s">
        <v>4188</v>
      </c>
      <c r="CH1" s="1087" t="s">
        <v>4189</v>
      </c>
      <c r="CI1" s="1087" t="s">
        <v>4190</v>
      </c>
      <c r="CJ1" s="1087" t="s">
        <v>4191</v>
      </c>
      <c r="CK1" s="1087" t="s">
        <v>4192</v>
      </c>
      <c r="CL1" s="1087" t="s">
        <v>4193</v>
      </c>
      <c r="CM1" s="1087" t="s">
        <v>4194</v>
      </c>
      <c r="CN1" s="1087" t="s">
        <v>4195</v>
      </c>
      <c r="CO1" s="1087" t="s">
        <v>4196</v>
      </c>
      <c r="CP1" s="1087" t="s">
        <v>4197</v>
      </c>
      <c r="CQ1" s="1087" t="s">
        <v>4198</v>
      </c>
      <c r="CR1" s="1087" t="s">
        <v>4199</v>
      </c>
      <c r="CS1" s="1087" t="s">
        <v>4200</v>
      </c>
      <c r="CT1" s="1087" t="s">
        <v>4201</v>
      </c>
      <c r="CU1" s="1087" t="s">
        <v>4202</v>
      </c>
      <c r="CV1" s="1087" t="s">
        <v>4203</v>
      </c>
      <c r="CW1" s="1087" t="s">
        <v>4204</v>
      </c>
      <c r="CX1" s="1087" t="s">
        <v>4205</v>
      </c>
      <c r="CY1" s="1087" t="s">
        <v>4206</v>
      </c>
      <c r="CZ1" s="1087" t="s">
        <v>4207</v>
      </c>
      <c r="DA1" s="1087" t="s">
        <v>4208</v>
      </c>
      <c r="DB1" s="1087" t="s">
        <v>4209</v>
      </c>
      <c r="DC1" s="1087" t="s">
        <v>4210</v>
      </c>
      <c r="DD1" s="1087" t="s">
        <v>4211</v>
      </c>
      <c r="DE1" s="1087" t="s">
        <v>4212</v>
      </c>
      <c r="DF1" s="1087" t="s">
        <v>4213</v>
      </c>
      <c r="DG1" s="1087" t="s">
        <v>3714</v>
      </c>
      <c r="DH1" s="1087" t="s">
        <v>4214</v>
      </c>
      <c r="DI1" s="1087" t="s">
        <v>4215</v>
      </c>
      <c r="DJ1" s="1087" t="s">
        <v>4216</v>
      </c>
      <c r="DK1" s="1087" t="s">
        <v>4217</v>
      </c>
      <c r="DL1" s="1087" t="s">
        <v>4218</v>
      </c>
      <c r="DM1" s="1087" t="s">
        <v>4219</v>
      </c>
      <c r="DN1" s="1087" t="s">
        <v>4220</v>
      </c>
      <c r="DO1" s="1087" t="s">
        <v>4221</v>
      </c>
      <c r="DP1" s="1087" t="s">
        <v>4222</v>
      </c>
      <c r="DQ1" s="1087" t="s">
        <v>4223</v>
      </c>
      <c r="DR1" s="1087" t="s">
        <v>4224</v>
      </c>
      <c r="DS1" s="1087" t="s">
        <v>4225</v>
      </c>
      <c r="DT1" s="1087" t="s">
        <v>4226</v>
      </c>
      <c r="DU1" s="1087" t="s">
        <v>4227</v>
      </c>
      <c r="DV1" s="1087" t="s">
        <v>4228</v>
      </c>
      <c r="DW1" s="1087" t="s">
        <v>4229</v>
      </c>
      <c r="DX1" s="1087" t="s">
        <v>4230</v>
      </c>
      <c r="DY1" s="1087" t="s">
        <v>4231</v>
      </c>
      <c r="DZ1" s="1087" t="s">
        <v>4232</v>
      </c>
      <c r="EA1" s="1087" t="s">
        <v>4233</v>
      </c>
      <c r="EB1" s="1087" t="s">
        <v>4234</v>
      </c>
      <c r="EC1" s="1087" t="s">
        <v>4235</v>
      </c>
      <c r="ED1" s="1087" t="s">
        <v>4236</v>
      </c>
      <c r="EE1" s="1087" t="s">
        <v>4237</v>
      </c>
      <c r="EF1" s="1087" t="s">
        <v>4238</v>
      </c>
      <c r="EG1" s="1087" t="s">
        <v>4239</v>
      </c>
      <c r="EH1" s="1087" t="s">
        <v>4240</v>
      </c>
      <c r="EI1" s="1087" t="s">
        <v>4241</v>
      </c>
      <c r="EJ1" s="1087" t="s">
        <v>4242</v>
      </c>
      <c r="EK1" s="1087" t="s">
        <v>4243</v>
      </c>
      <c r="EL1" s="1087" t="s">
        <v>4244</v>
      </c>
      <c r="EM1" s="1087" t="s">
        <v>4245</v>
      </c>
      <c r="EN1" s="1087" t="s">
        <v>4246</v>
      </c>
      <c r="EO1" s="1087" t="s">
        <v>4247</v>
      </c>
      <c r="EP1" s="1087" t="s">
        <v>4248</v>
      </c>
      <c r="EQ1" s="1087" t="s">
        <v>4249</v>
      </c>
      <c r="ER1" s="1087" t="s">
        <v>4250</v>
      </c>
      <c r="ES1" s="1087" t="s">
        <v>4251</v>
      </c>
      <c r="ET1" s="1087" t="s">
        <v>4252</v>
      </c>
      <c r="EU1" s="1087" t="s">
        <v>4253</v>
      </c>
      <c r="EV1" s="1087" t="s">
        <v>4254</v>
      </c>
      <c r="EW1" s="1087" t="s">
        <v>4255</v>
      </c>
      <c r="EX1" s="1087" t="s">
        <v>4256</v>
      </c>
      <c r="EY1" s="1087" t="s">
        <v>4257</v>
      </c>
      <c r="EZ1" s="1087" t="s">
        <v>4258</v>
      </c>
      <c r="FA1" s="1087" t="s">
        <v>4259</v>
      </c>
      <c r="FB1" s="1087" t="s">
        <v>4260</v>
      </c>
      <c r="FC1" s="1087" t="s">
        <v>4261</v>
      </c>
      <c r="FD1" s="1087" t="s">
        <v>4262</v>
      </c>
      <c r="FE1" s="1087" t="s">
        <v>4263</v>
      </c>
      <c r="FF1" s="1087" t="s">
        <v>4264</v>
      </c>
      <c r="FG1" s="1087" t="s">
        <v>4265</v>
      </c>
      <c r="FH1" s="1087" t="s">
        <v>4266</v>
      </c>
      <c r="FI1" s="1087" t="s">
        <v>4267</v>
      </c>
      <c r="FJ1" s="1087" t="s">
        <v>4268</v>
      </c>
      <c r="FK1" s="1087" t="s">
        <v>4269</v>
      </c>
      <c r="FL1" s="1087" t="s">
        <v>4270</v>
      </c>
      <c r="FM1" s="1087" t="s">
        <v>4271</v>
      </c>
      <c r="FN1" s="1087" t="s">
        <v>4272</v>
      </c>
      <c r="FO1" s="1087" t="s">
        <v>4273</v>
      </c>
      <c r="FP1" s="1087" t="s">
        <v>4274</v>
      </c>
      <c r="FQ1" s="1087" t="s">
        <v>4275</v>
      </c>
      <c r="FR1" s="1087" t="s">
        <v>4276</v>
      </c>
      <c r="FS1" s="1087" t="s">
        <v>4277</v>
      </c>
      <c r="FT1" s="1087" t="s">
        <v>4278</v>
      </c>
      <c r="FU1" s="1087" t="s">
        <v>4279</v>
      </c>
      <c r="FV1" s="1087" t="s">
        <v>4280</v>
      </c>
      <c r="FW1" s="1087" t="s">
        <v>4540</v>
      </c>
      <c r="FX1" s="1087" t="s">
        <v>4541</v>
      </c>
      <c r="FY1" s="1087" t="s">
        <v>4542</v>
      </c>
      <c r="FZ1" s="1087" t="s">
        <v>4543</v>
      </c>
      <c r="GA1" s="1087" t="s">
        <v>4539</v>
      </c>
      <c r="GB1" s="1087" t="s">
        <v>4281</v>
      </c>
      <c r="GC1" s="1087" t="s">
        <v>4282</v>
      </c>
      <c r="GD1" s="1087" t="s">
        <v>4283</v>
      </c>
      <c r="GE1" s="1087" t="s">
        <v>4284</v>
      </c>
      <c r="GF1" s="1087" t="s">
        <v>4285</v>
      </c>
      <c r="GG1" s="1087" t="s">
        <v>4286</v>
      </c>
      <c r="GH1" s="1087" t="s">
        <v>4287</v>
      </c>
      <c r="GI1" s="1087" t="s">
        <v>4288</v>
      </c>
      <c r="GJ1" s="1087" t="s">
        <v>4289</v>
      </c>
      <c r="GK1" s="1087" t="s">
        <v>4290</v>
      </c>
      <c r="GL1" s="1087" t="s">
        <v>4291</v>
      </c>
      <c r="GM1" s="1087" t="s">
        <v>4292</v>
      </c>
      <c r="GN1" s="1087" t="s">
        <v>4293</v>
      </c>
      <c r="GO1" s="1087" t="s">
        <v>4294</v>
      </c>
      <c r="GP1" s="1087" t="s">
        <v>4295</v>
      </c>
      <c r="GQ1" s="1087" t="s">
        <v>4296</v>
      </c>
      <c r="GR1" s="1087" t="s">
        <v>4297</v>
      </c>
      <c r="GS1" s="1087" t="s">
        <v>4298</v>
      </c>
      <c r="GT1" s="1087" t="s">
        <v>4299</v>
      </c>
      <c r="GU1" s="1087" t="s">
        <v>4300</v>
      </c>
      <c r="GV1" s="1087" t="s">
        <v>4301</v>
      </c>
      <c r="GW1" s="1087" t="s">
        <v>4302</v>
      </c>
      <c r="GX1" s="1087" t="s">
        <v>4303</v>
      </c>
      <c r="GY1" s="1087" t="s">
        <v>4304</v>
      </c>
      <c r="GZ1" s="1087" t="s">
        <v>4305</v>
      </c>
      <c r="HA1" s="1087" t="s">
        <v>4306</v>
      </c>
      <c r="HB1" s="1087" t="s">
        <v>4307</v>
      </c>
      <c r="HC1" s="1087" t="s">
        <v>4308</v>
      </c>
      <c r="HD1" s="1087" t="s">
        <v>4309</v>
      </c>
      <c r="HE1" s="1087" t="s">
        <v>4310</v>
      </c>
      <c r="HF1" s="1087" t="s">
        <v>4311</v>
      </c>
      <c r="HG1" s="1087" t="s">
        <v>4312</v>
      </c>
      <c r="HH1" s="1087" t="s">
        <v>4313</v>
      </c>
      <c r="HI1" s="1087" t="s">
        <v>4314</v>
      </c>
      <c r="HJ1" s="1087" t="s">
        <v>4315</v>
      </c>
      <c r="HK1" s="1087" t="s">
        <v>4316</v>
      </c>
      <c r="HL1" s="1087" t="s">
        <v>4317</v>
      </c>
      <c r="HM1" s="1087" t="s">
        <v>4318</v>
      </c>
      <c r="HN1" s="1087" t="s">
        <v>4319</v>
      </c>
      <c r="HO1" s="1087" t="s">
        <v>4320</v>
      </c>
      <c r="HP1" s="1087" t="s">
        <v>4321</v>
      </c>
      <c r="HQ1" s="1087" t="s">
        <v>4322</v>
      </c>
      <c r="HR1" s="1087" t="s">
        <v>4323</v>
      </c>
      <c r="HS1" s="1087" t="s">
        <v>4324</v>
      </c>
      <c r="HT1" s="1087" t="s">
        <v>4325</v>
      </c>
      <c r="HU1" s="1087" t="s">
        <v>4326</v>
      </c>
      <c r="HV1" s="1087" t="s">
        <v>4327</v>
      </c>
      <c r="HW1" s="1087" t="s">
        <v>4328</v>
      </c>
      <c r="HX1" s="1087" t="s">
        <v>4329</v>
      </c>
      <c r="HY1" s="1087" t="s">
        <v>4330</v>
      </c>
      <c r="HZ1" s="1087" t="s">
        <v>4331</v>
      </c>
      <c r="IA1" s="1087" t="s">
        <v>4332</v>
      </c>
      <c r="IB1" s="1087" t="s">
        <v>4333</v>
      </c>
      <c r="IC1" s="1087" t="s">
        <v>4334</v>
      </c>
      <c r="ID1" s="1087" t="s">
        <v>4335</v>
      </c>
      <c r="IE1" s="1087" t="s">
        <v>4336</v>
      </c>
      <c r="IF1" s="1087" t="s">
        <v>4337</v>
      </c>
      <c r="IG1" s="1087" t="s">
        <v>4338</v>
      </c>
      <c r="IH1" s="1087" t="s">
        <v>4339</v>
      </c>
      <c r="II1" s="1087" t="s">
        <v>4340</v>
      </c>
      <c r="IJ1" s="1087" t="s">
        <v>4341</v>
      </c>
      <c r="IK1" s="1087" t="s">
        <v>4342</v>
      </c>
      <c r="IL1" s="1087" t="s">
        <v>4343</v>
      </c>
      <c r="IM1" s="1087" t="s">
        <v>4344</v>
      </c>
      <c r="IN1" s="1087" t="s">
        <v>4345</v>
      </c>
      <c r="IO1" s="1087" t="s">
        <v>4346</v>
      </c>
      <c r="IP1" s="1087" t="s">
        <v>4347</v>
      </c>
      <c r="IQ1" s="1087" t="s">
        <v>4348</v>
      </c>
      <c r="IR1" s="1087" t="s">
        <v>4349</v>
      </c>
      <c r="IS1" s="1087" t="s">
        <v>4350</v>
      </c>
      <c r="IT1" s="1087" t="s">
        <v>4351</v>
      </c>
    </row>
    <row r="2" spans="1:254" s="972" customFormat="1">
      <c r="A2" s="954" t="s">
        <v>4352</v>
      </c>
      <c r="B2" s="954"/>
      <c r="C2" s="954"/>
      <c r="D2" s="955" t="s">
        <v>4353</v>
      </c>
      <c r="E2" s="956" t="str">
        <f>IF('第一面 (計変)'!J29&lt;&gt;"","更","確")</f>
        <v>確</v>
      </c>
      <c r="F2" s="956" t="str">
        <f>IF(LEFT(第三面!F4,1)="山","梨",LEFT(第三面!F4,1))</f>
        <v/>
      </c>
      <c r="G2" s="956" t="str">
        <f>IF(G15&lt;&gt;"",LEFT(G15,4)&amp;"－"&amp;H2,IF(G14&lt;&gt;"",LEFT(G14,4)&amp;"－"&amp;H2,DBCS("Ｋ"&amp;RIGHT(TEXT(G10,"y"),1)&amp;TEXT(G10,"mm")&amp;TEXT(G10,"dd")&amp;H10)))</f>
        <v>Ｋ００１００</v>
      </c>
      <c r="H2" s="957">
        <f>IF(H15&lt;&gt;0,H15,IF(AND('第一面 (計変)'!AJ29="確",'第一面 (計変)'!AM29=""),1,IF(AND('第一面 (計変)'!AJ29="更",'第一面 (計変)'!AM29=""),2,IF('第一面 (計変)'!AM29&lt;&gt;"",VALUE(RIGHT('第一面 (計変)'!AM29,1))+1,0))))</f>
        <v>0</v>
      </c>
      <c r="I2" s="957">
        <f>'第二面-3'!A52</f>
        <v>0</v>
      </c>
      <c r="J2" s="956" t="str">
        <f>建築主１!A2</f>
        <v>190001001</v>
      </c>
      <c r="K2" s="957" t="str">
        <f>IF('第二面（主）'!H5&lt;&gt;"",建築主２!A2,"")</f>
        <v/>
      </c>
      <c r="L2" s="957" t="str">
        <f>IF('第二面（主）'!H12&lt;&gt;"",建築主３!A2,"")</f>
        <v/>
      </c>
      <c r="M2" s="957" t="str">
        <f>IF(第二面!K17="","",SUBSTITUTE(第二面!K17,"-",""))</f>
        <v/>
      </c>
      <c r="N2" s="957" t="str">
        <f>IF(第二面!K27="","",SUBSTITUTE(第二面!K27,"-",""))</f>
        <v/>
      </c>
      <c r="O2" s="956" t="str">
        <f>IF(O10&lt;&gt;"",O10,IF(O11&lt;&gt;"",O11,IF(O12&lt;&gt;"",O12,"")))</f>
        <v/>
      </c>
      <c r="P2" s="956" t="str">
        <f>IF(P10&lt;&gt;"",P10,IF(P11&lt;&gt;"",P11,IF(P12&lt;&gt;"",P12,"")))</f>
        <v/>
      </c>
      <c r="Q2" s="956" t="str">
        <f>IFERROR(IF(LEFT(第三面!F4,3)="東京都","東京都",IF(FIND("県",第三面!F4,1)&gt;0,LEFT(第三面!F4,FIND("県",第三面!F4,1)),"")),"")</f>
        <v/>
      </c>
      <c r="R2" s="956" t="str">
        <f>IFERROR(MID(第三面!F4,LEN(TRIM(Q2))+1,IFERROR(FIND("区",第三面!F4,1),IFERROR(FIND("市",第三面!F4,1),IFERROR(FIND("町",第三面!F4,1),IFERROR(FIND("村",第三面!F4,1),""))))-LEN(TRIM(Q2))),"")</f>
        <v/>
      </c>
      <c r="S2" s="957">
        <f>IFERROR(MID(第三面!F4,FIND("区",第三面!F4,1)+1,99),IFERROR(MID(第三面!F4,FIND("市",第三面!F4,1)+1,99),IFERROR(MID(第三面!F4,FIND("町",第三面!F4,1)+1,99),IFERROR(MID(第三面!F4,FIND("村",第三面!F4,1)+1,99),))))</f>
        <v>0</v>
      </c>
      <c r="T2" s="956" t="str">
        <f>IF(第三面!F5="","",IFERROR(MID(第三面!F5,FIND("区",第三面!F5,1)+1,99),IFERROR(MID(第三面!F5,FIND("市",第三面!F5,1)+1,99),IFERROR(MID(第三面!F5,FIND("町",第三面!F5,1)+1,99),IFERROR(MID(第三面!F5,FIND("村",第三面!F5,1)+1,99),)))))</f>
        <v/>
      </c>
      <c r="U2" s="957">
        <f>SUM(第三面!J23,第三面!J24)</f>
        <v>0</v>
      </c>
      <c r="V2" s="957">
        <f>第三面!J32</f>
        <v>0</v>
      </c>
      <c r="W2" s="957">
        <f>第三面!P32</f>
        <v>0</v>
      </c>
      <c r="X2" s="958">
        <f>第三面!J37</f>
        <v>0</v>
      </c>
      <c r="Y2" s="958">
        <f>第三面!P37</f>
        <v>0</v>
      </c>
      <c r="Z2" s="959">
        <f>第三面!N28</f>
        <v>0</v>
      </c>
      <c r="AA2" s="956" t="str">
        <f>IF(第三面!C30="■","新築　","")&amp;IF(第三面!F30="■","増築　","")&amp;IF(第三面!I30="■","改築　","")&amp;IF(第三面!L30="■","移転　","")&amp;IF(第三面!O30="■","用途変更　","")&amp;IF(第三面!S30="■","大規模の修繕　","")&amp;IF(第三面!X30="■","大規模の模様替　","")</f>
        <v/>
      </c>
      <c r="AB2" s="957">
        <f>'第三面-2'!J10</f>
        <v>0</v>
      </c>
      <c r="AC2" s="960" t="str">
        <f>IF('第三面-2'!J11="","",'第三面-2'!J11)</f>
        <v/>
      </c>
      <c r="AD2" s="960" t="str">
        <f>'第三面-2'!J12&amp;"造"</f>
        <v>鉄骨造</v>
      </c>
      <c r="AE2" s="956" t="str">
        <f>IF('第三面-2'!T12="","",'第三面-2'!T12)&amp;IF('第三面-2'!T12="","","造")</f>
        <v/>
      </c>
      <c r="AF2" s="961"/>
      <c r="AG2" s="957" t="str">
        <f>IF(第六面!G23="","",第六面!G23)</f>
        <v/>
      </c>
      <c r="AH2" s="954"/>
      <c r="AI2" s="956" t="str">
        <f>IF(第三面!K9="■","TRUE","FALSE")</f>
        <v>FALSE</v>
      </c>
      <c r="AJ2" s="957" t="str">
        <f>IF(第三面!P9="■","TRUE","FALSE")</f>
        <v>FALSE</v>
      </c>
      <c r="AK2" s="957" t="str">
        <f>IF(第三面!V9="■","TRUE","FALSE")</f>
        <v>FALSE</v>
      </c>
      <c r="AL2" s="954"/>
      <c r="AM2" s="954" t="s">
        <v>4352</v>
      </c>
      <c r="AN2" s="962"/>
      <c r="AO2" s="963">
        <f>G10</f>
        <v>0</v>
      </c>
      <c r="AP2" s="954"/>
      <c r="AQ2" s="954"/>
      <c r="AR2" s="954"/>
      <c r="AS2" s="964"/>
      <c r="AT2" s="954"/>
      <c r="AU2" s="954"/>
      <c r="AV2" s="964"/>
      <c r="AW2" s="954"/>
      <c r="AX2" s="954"/>
      <c r="AY2" s="964"/>
      <c r="AZ2" s="954"/>
      <c r="BA2" s="954"/>
      <c r="BB2" s="954"/>
      <c r="BC2" s="954"/>
      <c r="BD2" s="954"/>
      <c r="BE2" s="954"/>
      <c r="BF2" s="964"/>
      <c r="BG2" s="954" t="s">
        <v>4352</v>
      </c>
      <c r="BH2" s="964"/>
      <c r="BI2" s="954" t="s">
        <v>4352</v>
      </c>
      <c r="BJ2" s="964"/>
      <c r="BK2" s="954" t="s">
        <v>4352</v>
      </c>
      <c r="BL2" s="964"/>
      <c r="BM2" s="954" t="s">
        <v>4352</v>
      </c>
      <c r="BN2" s="964"/>
      <c r="BO2" s="954" t="s">
        <v>4352</v>
      </c>
      <c r="BP2" s="964"/>
      <c r="BQ2" s="954" t="s">
        <v>4352</v>
      </c>
      <c r="BR2" s="964"/>
      <c r="BS2" s="964"/>
      <c r="BT2" s="964"/>
      <c r="BU2" s="964"/>
      <c r="BV2" s="964"/>
      <c r="BW2" s="964"/>
      <c r="BX2" s="964"/>
      <c r="BY2" s="954" t="s">
        <v>4352</v>
      </c>
      <c r="BZ2" s="964"/>
      <c r="CA2" s="954" t="s">
        <v>4352</v>
      </c>
      <c r="CB2" s="964"/>
      <c r="CC2" s="954" t="s">
        <v>4352</v>
      </c>
      <c r="CD2" s="964"/>
      <c r="CE2" s="954" t="s">
        <v>4352</v>
      </c>
      <c r="CF2" s="964"/>
      <c r="CG2" s="954" t="s">
        <v>4352</v>
      </c>
      <c r="CH2" s="954"/>
      <c r="CI2" s="954"/>
      <c r="CJ2" s="954"/>
      <c r="CK2" s="954"/>
      <c r="CL2" s="954"/>
      <c r="CM2" s="954"/>
      <c r="CN2" s="954" t="s">
        <v>4352</v>
      </c>
      <c r="CO2" s="956" t="str">
        <f>IFERROR(VLOOKUP(VALUE(X2),CN20:CO36,2,TRUE),"")</f>
        <v/>
      </c>
      <c r="CP2" s="956">
        <f>CP31</f>
        <v>0</v>
      </c>
      <c r="CQ2" s="965">
        <v>0</v>
      </c>
      <c r="CR2" s="965">
        <v>0</v>
      </c>
      <c r="CS2" s="965">
        <v>0</v>
      </c>
      <c r="CT2" s="964"/>
      <c r="CU2" s="954"/>
      <c r="CV2" s="956">
        <f>IF(IFERROR(SEARCH("代表",連絡先!H20),0)&gt;0,LEFT(連絡先!H20,SEARCH("代表",連絡先!H20)-1),連絡先!H20)</f>
        <v>0</v>
      </c>
      <c r="CW2" s="956" t="str">
        <f>IFERROR(IF(SEARCH("代表",連絡先!H20)&gt;0,MID(連絡先!H20,SEARCH("代表",連絡先!H20),99),""),"")</f>
        <v/>
      </c>
      <c r="CX2" s="954"/>
      <c r="CY2" s="954"/>
      <c r="CZ2" s="956">
        <f>IF(IFERROR(SEARCH("代表",連絡先!H22),0)&gt;0,LEFT(連絡先!H22,SEARCH("代表",連絡先!H22)-1),連絡先!H22)</f>
        <v>0</v>
      </c>
      <c r="DA2" s="956" t="str">
        <f>IFERROR(IF(SEARCH("代表",連絡先!H22)&gt;0,MID(連絡先!H22,SEARCH("代表",連絡先!H22),99),""),"")</f>
        <v/>
      </c>
      <c r="DB2" s="954"/>
      <c r="DC2" s="956" t="str">
        <f>IF(連絡先!S24="","",連絡先!S24)</f>
        <v/>
      </c>
      <c r="DD2" s="956" t="str">
        <f>IF(連絡先!H23="","",連絡先!H23)</f>
        <v/>
      </c>
      <c r="DE2" s="956">
        <f>第四面!I36</f>
        <v>0</v>
      </c>
      <c r="DF2" s="960">
        <f>第四面!I37</f>
        <v>0</v>
      </c>
      <c r="DG2" s="956" t="str">
        <f>IFERROR(VLOOKUP(第三面!J18,第三面!A101:J120,10,FALSE),"")</f>
        <v/>
      </c>
      <c r="DH2" s="963">
        <f>'第三面-2'!AF20</f>
        <v>0</v>
      </c>
      <c r="DI2" s="966">
        <f>'第三面-2'!AF22</f>
        <v>0</v>
      </c>
      <c r="DJ2" s="956">
        <f>'第二面-3'!K37</f>
        <v>0</v>
      </c>
      <c r="DK2" s="957" t="str">
        <f>IF('第二面-3'!K41&lt;&gt;"",'第二面-3'!K41,"")</f>
        <v/>
      </c>
      <c r="DL2" s="967" t="str">
        <f>IF('第二面-3'!K42&lt;&gt;"",'第二面-3'!K42,"")</f>
        <v/>
      </c>
      <c r="DM2" s="956" t="str">
        <f>IF(OR(第四面!C13="■",第四面!C14="■"),"5:耐火",IF(第四面!C16="■","6:準耐火イ",IF(OR(第四面!C17="■",第四面!C18="■"),"7:準耐火ロ","")))</f>
        <v/>
      </c>
      <c r="DN2" s="954" t="s">
        <v>4352</v>
      </c>
      <c r="DO2" s="964"/>
      <c r="DP2" s="954" t="s">
        <v>4352</v>
      </c>
      <c r="DQ2" s="954" t="s">
        <v>4352</v>
      </c>
      <c r="DR2" s="964"/>
      <c r="DS2" s="954" t="s">
        <v>4352</v>
      </c>
      <c r="DT2" s="954" t="s">
        <v>4352</v>
      </c>
      <c r="DU2" s="954"/>
      <c r="DV2" s="954" t="s">
        <v>4352</v>
      </c>
      <c r="DW2" s="954"/>
      <c r="DX2" s="954"/>
      <c r="DY2" s="957" t="str">
        <f t="array" ref="DY2">IF('第二面-3'!B44="■",VLOOKUP('第二面-3'!G44,DY21:DZ45,2,FALSE),IF('第二面-3'!B45="■",VLOOKUP('第二面-3'!G45:AB45,DY21:DZ45,2,FALSE),""))</f>
        <v/>
      </c>
      <c r="DZ2" s="968"/>
      <c r="EA2" s="964"/>
      <c r="EB2" s="964"/>
      <c r="EC2" s="954" t="s">
        <v>4352</v>
      </c>
      <c r="ED2" s="956" t="str">
        <f>IF('第一面 (計変)'!J29&lt;&gt;"","",建築物データ!G2)</f>
        <v>Ｋ００１００</v>
      </c>
      <c r="EE2" s="956" t="str">
        <f>IF(G15&lt;&gt;"",LEFT(G15,4),IF(G14&lt;&gt;"",LEFT(G14,4),""))</f>
        <v/>
      </c>
      <c r="EF2" s="956" t="str">
        <f>IF(電申申込書!P18&lt;&gt;"","有","")</f>
        <v/>
      </c>
      <c r="EG2" s="954"/>
      <c r="EH2" s="954"/>
      <c r="EI2" s="954" t="s">
        <v>4352</v>
      </c>
      <c r="EJ2" s="954"/>
      <c r="EK2" s="954"/>
      <c r="EL2" s="956" t="str">
        <f>IF(電申申込書!P18&lt;&gt;"",電申申込書!P18,"")</f>
        <v/>
      </c>
      <c r="EM2" s="956" t="str">
        <f>IF(電申申込書!L18&lt;&gt;"",電申申込書!L18,"")</f>
        <v/>
      </c>
      <c r="EN2" s="956" t="str">
        <f>IF(電申申込書!E18&lt;&gt;"",電申申込書!E18,"")</f>
        <v/>
      </c>
      <c r="EO2" s="956" t="str">
        <f>IF('第二面-3'!K9="未定","００００００００００",SUBSTITUTE('第二面-3'!K9,"-",""))</f>
        <v/>
      </c>
      <c r="EP2" s="954"/>
      <c r="EQ2" s="954" t="s">
        <v>4352</v>
      </c>
      <c r="ER2" s="954" t="s">
        <v>4352</v>
      </c>
      <c r="ES2" s="954" t="s">
        <v>4352</v>
      </c>
      <c r="ET2" s="964"/>
      <c r="EU2" s="964"/>
      <c r="EV2" s="954" t="s">
        <v>4352</v>
      </c>
      <c r="EW2" s="954" t="s">
        <v>4352</v>
      </c>
      <c r="EX2" s="960" t="str">
        <f>IF(電申申込書!V18&lt;&gt;"",電申申込書!V18,"")</f>
        <v/>
      </c>
      <c r="EY2" s="964"/>
      <c r="EZ2" s="964"/>
      <c r="FA2" s="964"/>
      <c r="FB2" s="960" t="str">
        <f>IF(郵送先!H8&lt;&gt;"",郵送先!H8,"")</f>
        <v/>
      </c>
      <c r="FC2" s="956" t="str">
        <f>IF(郵送先!H9&lt;&gt;"",郵送先!H9,"")</f>
        <v/>
      </c>
      <c r="FD2" s="956"/>
      <c r="FE2" s="960" t="str">
        <f>IF(郵送先!S11&lt;&gt;"",郵送先!S11,"")</f>
        <v/>
      </c>
      <c r="FF2" s="960" t="str">
        <f>IF(郵送先!H10&lt;&gt;"",郵送先!H10,"")</f>
        <v/>
      </c>
      <c r="FG2" s="956" t="str">
        <f>IF(郵送先!H11&lt;&gt;"",郵送先!H11,"")</f>
        <v/>
      </c>
      <c r="FH2" s="956" t="str">
        <f>IF(電申申込書!P19&lt;&gt;"",電申申込書!P19,"")</f>
        <v/>
      </c>
      <c r="FI2" s="956" t="str">
        <f>IF(電申申込書!P20&lt;&gt;"",電申申込書!P20,"")</f>
        <v/>
      </c>
      <c r="FJ2" s="956" t="str">
        <f>IF(電申申込書!P21&lt;&gt;"",電申申込書!P21,"")</f>
        <v/>
      </c>
      <c r="FK2" s="956" t="str">
        <f>IF(電申申込書!P22&lt;&gt;"",電申申込書!P22,"")</f>
        <v/>
      </c>
      <c r="FL2" s="954" t="s">
        <v>4352</v>
      </c>
      <c r="FM2" s="954" t="s">
        <v>4352</v>
      </c>
      <c r="FN2" s="957" t="str">
        <f>IF(連絡先!J7&lt;&gt;"",連絡先!J7,"")</f>
        <v/>
      </c>
      <c r="FO2" s="964"/>
      <c r="FP2" s="964"/>
      <c r="FQ2" s="964"/>
      <c r="FR2" s="964"/>
      <c r="FS2" s="956" t="str">
        <f>LEFT(電申申込書!C19,2)&amp;IF(RIGHT(電申申込書!C19,5)="（ゲスト）","ゲスト","")</f>
        <v/>
      </c>
      <c r="FT2" s="960" t="str">
        <f>LEFT(電申申込書!C20,2)&amp;IF(RIGHT(電申申込書!C20,5)="（ゲスト）","ゲスト","")</f>
        <v/>
      </c>
      <c r="FU2" s="956" t="str">
        <f>LEFT(電申申込書!C21,2)&amp;IF(RIGHT(電申申込書!C21,5)="（ゲスト）","ゲスト","")</f>
        <v/>
      </c>
      <c r="FV2" s="956" t="str">
        <f>LEFT(電申申込書!C22,2)&amp;IF(RIGHT(電申申込書!C22,5)="（ゲスト）","ゲスト","")</f>
        <v/>
      </c>
      <c r="FW2" s="960" t="str">
        <f>IF('第三面-2'!L6&lt;&gt;"",'第三面-2'!L6,"")</f>
        <v/>
      </c>
      <c r="FX2" s="956" t="str">
        <f>IF('第三面-2'!L7&lt;&gt;"",'第三面-2'!L7,"")</f>
        <v/>
      </c>
      <c r="FY2" s="954" t="s">
        <v>4352</v>
      </c>
      <c r="FZ2" s="964"/>
      <c r="GA2" s="956" t="str">
        <f>LEFT(初期画面!AD2,1)&amp;LEFT(初期画面!AE2,1)&amp;LEFT(初期画面!AF2,1)</f>
        <v>電電電</v>
      </c>
      <c r="GB2" s="954" t="s">
        <v>4352</v>
      </c>
      <c r="GC2" s="964"/>
      <c r="GD2" s="954" t="s">
        <v>4352</v>
      </c>
      <c r="GE2" s="954" t="s">
        <v>4352</v>
      </c>
      <c r="GF2" s="964"/>
      <c r="GG2" s="954" t="s">
        <v>4352</v>
      </c>
      <c r="GH2" s="954" t="s">
        <v>4352</v>
      </c>
      <c r="GI2" s="964"/>
      <c r="GJ2" s="954" t="s">
        <v>4352</v>
      </c>
      <c r="GK2" s="964"/>
      <c r="GL2" s="954" t="s">
        <v>4352</v>
      </c>
      <c r="GM2" s="954" t="s">
        <v>4352</v>
      </c>
      <c r="GN2" s="964"/>
      <c r="GO2" s="954" t="s">
        <v>4352</v>
      </c>
      <c r="GP2" s="964"/>
      <c r="GQ2" s="954" t="s">
        <v>4352</v>
      </c>
      <c r="GR2" s="964"/>
      <c r="GS2" s="954" t="s">
        <v>4352</v>
      </c>
      <c r="GT2" s="964"/>
      <c r="GU2" s="964"/>
      <c r="GV2" s="954"/>
      <c r="GW2" s="954"/>
      <c r="GX2" s="964"/>
      <c r="GY2" s="954" t="s">
        <v>4352</v>
      </c>
      <c r="GZ2" s="954" t="s">
        <v>4352</v>
      </c>
      <c r="HA2" s="964"/>
      <c r="HB2" s="954" t="s">
        <v>4352</v>
      </c>
      <c r="HC2" s="954" t="s">
        <v>4352</v>
      </c>
      <c r="HD2" s="964"/>
      <c r="HE2" s="954" t="s">
        <v>4352</v>
      </c>
      <c r="HF2" s="954" t="s">
        <v>4352</v>
      </c>
      <c r="HG2" s="964"/>
      <c r="HH2" s="954" t="s">
        <v>4352</v>
      </c>
      <c r="HI2" s="954" t="s">
        <v>4352</v>
      </c>
      <c r="HJ2" s="964"/>
      <c r="HK2" s="954" t="s">
        <v>4352</v>
      </c>
      <c r="HL2" s="964"/>
      <c r="HM2" s="954" t="s">
        <v>4352</v>
      </c>
      <c r="HN2" s="954" t="s">
        <v>4352</v>
      </c>
      <c r="HO2" s="964"/>
      <c r="HP2" s="954" t="s">
        <v>4352</v>
      </c>
      <c r="HQ2" s="954" t="s">
        <v>4352</v>
      </c>
      <c r="HR2" s="964"/>
      <c r="HS2" s="954" t="s">
        <v>4352</v>
      </c>
      <c r="HT2" s="954" t="s">
        <v>4352</v>
      </c>
      <c r="HU2" s="964"/>
      <c r="HV2" s="964"/>
      <c r="HW2" s="954" t="s">
        <v>4352</v>
      </c>
      <c r="HX2" s="954" t="s">
        <v>4352</v>
      </c>
      <c r="HY2" s="954" t="s">
        <v>4352</v>
      </c>
      <c r="HZ2" s="954" t="s">
        <v>4352</v>
      </c>
      <c r="IA2" s="954">
        <v>0</v>
      </c>
      <c r="IB2" s="954">
        <v>0</v>
      </c>
      <c r="IC2" s="954">
        <v>0</v>
      </c>
      <c r="ID2" s="954" t="s">
        <v>4352</v>
      </c>
      <c r="IE2" s="956"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964"/>
      <c r="IG2" s="964"/>
      <c r="IH2" s="954" t="s">
        <v>4352</v>
      </c>
      <c r="II2" s="969"/>
      <c r="IJ2" s="969" t="s">
        <v>4354</v>
      </c>
      <c r="IK2" s="969"/>
      <c r="IL2" s="969"/>
      <c r="IM2" s="969"/>
      <c r="IN2" s="969"/>
      <c r="IO2" s="969"/>
      <c r="IP2" s="970" t="str">
        <f>IF(連絡先!J10&lt;&gt;"",連絡先!J10,"")</f>
        <v/>
      </c>
      <c r="IQ2" s="971" t="str">
        <f>IF(連絡先!J14&lt;&gt;"",連絡先!J14,"")</f>
        <v/>
      </c>
      <c r="IR2" s="970" t="str">
        <f>IF(連絡先!J18&lt;&gt;"",連絡先!J18,"")</f>
        <v/>
      </c>
      <c r="IS2" s="969"/>
      <c r="IT2" s="969"/>
    </row>
    <row r="3" spans="1:254" ht="14.25" thickBot="1"/>
    <row r="4" spans="1:254" ht="14.25" thickBot="1">
      <c r="CN4" s="973">
        <v>1</v>
      </c>
      <c r="CO4" s="974">
        <v>50000</v>
      </c>
      <c r="CP4" s="975">
        <f>IF('第三面-2'!R15="■",10000,0)</f>
        <v>0</v>
      </c>
      <c r="DY4" s="976" t="s">
        <v>4355</v>
      </c>
      <c r="DZ4" s="976" t="s">
        <v>4356</v>
      </c>
      <c r="EA4" s="976" t="s">
        <v>4357</v>
      </c>
    </row>
    <row r="5" spans="1:254" ht="14.25" thickBot="1">
      <c r="CN5" s="973">
        <v>1</v>
      </c>
      <c r="CO5" s="974">
        <v>50000</v>
      </c>
      <c r="CP5" s="975">
        <f>IF('第三面-2'!K15="■",10000,0)</f>
        <v>0</v>
      </c>
      <c r="DM5" s="976" t="s">
        <v>4358</v>
      </c>
      <c r="DY5" s="976" t="s">
        <v>4355</v>
      </c>
      <c r="DZ5" s="976" t="s">
        <v>4356</v>
      </c>
      <c r="EA5" s="976" t="s">
        <v>4357</v>
      </c>
    </row>
    <row r="6" spans="1:254" ht="14.25" thickBot="1">
      <c r="CN6" s="1079">
        <v>1</v>
      </c>
      <c r="CO6" s="1080">
        <v>50000</v>
      </c>
      <c r="CP6" s="975">
        <f>IF('第三面-2'!D1="■",10000,0)</f>
        <v>0</v>
      </c>
      <c r="DM6" s="976" t="s">
        <v>4358</v>
      </c>
      <c r="DY6" s="976" t="s">
        <v>4355</v>
      </c>
      <c r="DZ6" s="976" t="s">
        <v>4356</v>
      </c>
      <c r="EA6" s="976" t="s">
        <v>4357</v>
      </c>
    </row>
    <row r="8" spans="1:254" ht="15">
      <c r="J8" s="977"/>
    </row>
    <row r="9" spans="1:254" ht="14.25" thickBot="1">
      <c r="G9" s="978" t="s">
        <v>4359</v>
      </c>
      <c r="H9" s="978" t="s">
        <v>4360</v>
      </c>
    </row>
    <row r="10" spans="1:254" ht="14.25" thickBot="1">
      <c r="F10" s="979" t="str">
        <f ca="1">IFERROR(VLOOKUP(G10,G50:H55,2,FALSE),"")</f>
        <v/>
      </c>
      <c r="G10" s="980"/>
      <c r="H10" s="981"/>
      <c r="O10" s="982" t="str">
        <f>IF(IF(OR(第二面!K32='第二面-2'!M4,第二面!K32='第二面-2'!M7),第二面!K37,"")="","",SUBSTITUTE(IF(OR(第二面!K32='第二面-2'!M4,第二面!K32='第二面-2'!M7),第二面!K37,""),"-",""))</f>
        <v/>
      </c>
      <c r="P10" s="983"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242" t="s">
        <v>4361</v>
      </c>
      <c r="H11" s="2242"/>
      <c r="O11" s="982" t="str">
        <f>IF(IF(OR(第二面!K41='第二面-2'!M4,第二面!K41='第二面-2'!M7),第二面!K46,"")="","",SUBSTITUTE(IF(OR(第二面!K41='第二面-2'!M4,第二面!K41='第二面-2'!M7),第二面!K46,""),"-",""))</f>
        <v/>
      </c>
      <c r="P11" s="982"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ht="14.25" thickBot="1">
      <c r="O12" s="982" t="str">
        <f>IF(IF(OR(第二面!K50='第二面-2'!M4,第二面!K50='第二面-2'!M7),第二面!K55,"")="","",SUBSTITUTE(IF(OR(第二面!K50='第二面-2'!M4,第二面!K50='第二面-2'!M7),第二面!K55,""),"-",""))</f>
        <v/>
      </c>
      <c r="P12" s="982"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3" spans="1:254" ht="14.25" thickBot="1">
      <c r="G13" s="1082" t="s">
        <v>4529</v>
      </c>
      <c r="H13" s="1082" t="s">
        <v>4528</v>
      </c>
    </row>
    <row r="14" spans="1:254" ht="14.25" thickBot="1">
      <c r="G14" s="1081" t="str">
        <f>MID('第一面 (計変)'!J29,10,4)</f>
        <v/>
      </c>
      <c r="H14" s="1083"/>
    </row>
    <row r="15" spans="1:254" ht="14.25" thickBot="1">
      <c r="G15" s="1085"/>
      <c r="H15" s="981">
        <v>0</v>
      </c>
    </row>
    <row r="16" spans="1:254">
      <c r="G16" s="1084"/>
      <c r="H16" s="1084"/>
      <c r="I16" s="1084"/>
      <c r="J16" s="1084"/>
      <c r="K16" s="1084"/>
    </row>
    <row r="19" spans="92:131" ht="14.25" thickBot="1">
      <c r="CO19" s="803" t="s">
        <v>4362</v>
      </c>
      <c r="CP19" s="803" t="s">
        <v>4362</v>
      </c>
      <c r="EA19" s="985" t="s">
        <v>4352</v>
      </c>
    </row>
    <row r="20" spans="92:131" ht="14.25" thickBot="1">
      <c r="CN20" s="973">
        <v>1</v>
      </c>
      <c r="CO20" s="974">
        <v>80000</v>
      </c>
      <c r="CP20" s="975">
        <f>IF('第三面-2'!D15="■",10000,0)</f>
        <v>0</v>
      </c>
      <c r="DM20" s="976" t="s">
        <v>4358</v>
      </c>
      <c r="DY20" s="976" t="s">
        <v>4355</v>
      </c>
      <c r="DZ20" s="976" t="s">
        <v>4356</v>
      </c>
      <c r="EA20" s="976" t="s">
        <v>4357</v>
      </c>
    </row>
    <row r="21" spans="92:131" ht="14.25" thickBot="1">
      <c r="CN21" s="986">
        <v>100</v>
      </c>
      <c r="CO21" s="987">
        <v>105000</v>
      </c>
      <c r="CP21" s="975">
        <f>IF('第三面-2'!K15="■",10000,0)</f>
        <v>0</v>
      </c>
      <c r="DM21" s="861" t="s">
        <v>4363</v>
      </c>
      <c r="DY21" s="382" t="s">
        <v>2815</v>
      </c>
      <c r="DZ21" s="382" t="s">
        <v>4364</v>
      </c>
      <c r="EA21" s="382" t="s">
        <v>4365</v>
      </c>
    </row>
    <row r="22" spans="92:131" ht="14.25" thickBot="1">
      <c r="CN22" s="986">
        <v>200</v>
      </c>
      <c r="CO22" s="987">
        <v>140000</v>
      </c>
      <c r="CP22" s="975">
        <f>IF('第三面-2'!R15="■",10000,0)</f>
        <v>0</v>
      </c>
      <c r="DM22" s="861" t="s">
        <v>4366</v>
      </c>
      <c r="DY22" s="382" t="s">
        <v>3924</v>
      </c>
      <c r="DZ22" s="382" t="s">
        <v>4367</v>
      </c>
      <c r="EA22" s="382" t="s">
        <v>4368</v>
      </c>
    </row>
    <row r="23" spans="92:131">
      <c r="CN23" s="986">
        <v>300</v>
      </c>
      <c r="CO23" s="987">
        <v>175000</v>
      </c>
      <c r="DM23" s="861" t="s">
        <v>4369</v>
      </c>
      <c r="DY23" s="382" t="s">
        <v>2754</v>
      </c>
      <c r="DZ23" s="382" t="s">
        <v>4370</v>
      </c>
      <c r="EA23" s="382" t="s">
        <v>4371</v>
      </c>
    </row>
    <row r="24" spans="92:131">
      <c r="CN24" s="986">
        <v>500</v>
      </c>
      <c r="CO24" s="987">
        <v>220000</v>
      </c>
      <c r="DM24" s="861" t="s">
        <v>4372</v>
      </c>
      <c r="DN24" s="861" t="e">
        <f>IF(#REF!="■","5:耐火","")</f>
        <v>#REF!</v>
      </c>
      <c r="DY24" s="382" t="s">
        <v>2755</v>
      </c>
      <c r="DZ24" s="382" t="s">
        <v>4373</v>
      </c>
      <c r="EA24" s="382" t="s">
        <v>4374</v>
      </c>
    </row>
    <row r="25" spans="92:131">
      <c r="CN25" s="986">
        <v>1000</v>
      </c>
      <c r="CO25" s="987">
        <v>310000</v>
      </c>
      <c r="DM25" s="861" t="s">
        <v>4375</v>
      </c>
      <c r="DN25" s="861" t="e">
        <f>IF(#REF!="■","6:準耐火イ","")</f>
        <v>#REF!</v>
      </c>
      <c r="DY25" s="382" t="s">
        <v>2756</v>
      </c>
      <c r="DZ25" s="382" t="s">
        <v>4376</v>
      </c>
      <c r="EA25" s="382" t="s">
        <v>4377</v>
      </c>
    </row>
    <row r="26" spans="92:131">
      <c r="CN26" s="986">
        <v>2000</v>
      </c>
      <c r="CO26" s="987">
        <v>400000</v>
      </c>
      <c r="DM26" s="861" t="s">
        <v>4378</v>
      </c>
      <c r="DN26" s="861" t="e">
        <f>IF(OR(#REF!="■",#REF!="■"),"7:準耐火ロ","")</f>
        <v>#REF!</v>
      </c>
      <c r="DY26" s="382" t="s">
        <v>2757</v>
      </c>
      <c r="DZ26" s="382" t="s">
        <v>4379</v>
      </c>
      <c r="EA26" s="382" t="s">
        <v>4380</v>
      </c>
    </row>
    <row r="27" spans="92:131">
      <c r="CN27" s="986">
        <v>3000</v>
      </c>
      <c r="CO27" s="987">
        <v>470000</v>
      </c>
      <c r="DM27" s="861" t="s">
        <v>4381</v>
      </c>
      <c r="DY27" s="382" t="s">
        <v>2758</v>
      </c>
      <c r="DZ27" s="382" t="s">
        <v>4382</v>
      </c>
      <c r="EA27" s="382" t="s">
        <v>4383</v>
      </c>
    </row>
    <row r="28" spans="92:131">
      <c r="CN28" s="986">
        <v>4000</v>
      </c>
      <c r="CO28" s="987">
        <v>570000</v>
      </c>
      <c r="DY28" s="382" t="s">
        <v>2759</v>
      </c>
      <c r="DZ28" s="382" t="s">
        <v>4384</v>
      </c>
      <c r="EA28" s="382" t="s">
        <v>4385</v>
      </c>
    </row>
    <row r="29" spans="92:131">
      <c r="CN29" s="986">
        <v>5000</v>
      </c>
      <c r="CO29" s="987">
        <v>650000</v>
      </c>
      <c r="DY29" s="382" t="s">
        <v>2760</v>
      </c>
      <c r="DZ29" s="382" t="s">
        <v>4386</v>
      </c>
      <c r="EA29" s="382" t="s">
        <v>4387</v>
      </c>
    </row>
    <row r="30" spans="92:131" ht="14.25" thickBot="1">
      <c r="CN30" s="986">
        <v>6000</v>
      </c>
      <c r="CO30" s="987">
        <v>720000</v>
      </c>
      <c r="DY30" s="382" t="s">
        <v>2761</v>
      </c>
      <c r="DZ30" s="382" t="s">
        <v>4388</v>
      </c>
      <c r="EA30" s="382" t="s">
        <v>4389</v>
      </c>
    </row>
    <row r="31" spans="92:131" ht="14.25" thickBot="1">
      <c r="CN31" s="986">
        <v>8000</v>
      </c>
      <c r="CO31" s="987">
        <v>800000</v>
      </c>
      <c r="CP31" s="975">
        <f>SUM(CP20:CP22)</f>
        <v>0</v>
      </c>
      <c r="DY31" s="382" t="s">
        <v>2762</v>
      </c>
      <c r="DZ31" s="382" t="s">
        <v>4390</v>
      </c>
      <c r="EA31" s="382" t="s">
        <v>4391</v>
      </c>
    </row>
    <row r="32" spans="92:131">
      <c r="CN32" s="986">
        <v>10000</v>
      </c>
      <c r="CO32" s="987">
        <v>1080000</v>
      </c>
      <c r="DY32" s="382" t="s">
        <v>2763</v>
      </c>
      <c r="DZ32" s="382" t="s">
        <v>4392</v>
      </c>
      <c r="EA32" s="382" t="s">
        <v>4393</v>
      </c>
    </row>
    <row r="33" spans="92:131">
      <c r="CN33" s="986">
        <v>20000</v>
      </c>
      <c r="CO33" s="987">
        <v>1350000</v>
      </c>
      <c r="DY33" s="382" t="s">
        <v>2764</v>
      </c>
      <c r="DZ33" s="382" t="s">
        <v>4394</v>
      </c>
      <c r="EA33" s="382" t="s">
        <v>4395</v>
      </c>
    </row>
    <row r="34" spans="92:131">
      <c r="CN34" s="986">
        <v>30000</v>
      </c>
      <c r="CO34" s="987">
        <v>1710000</v>
      </c>
      <c r="DY34" s="382" t="s">
        <v>2765</v>
      </c>
      <c r="DZ34" s="382" t="s">
        <v>4396</v>
      </c>
      <c r="EA34" s="382" t="s">
        <v>4397</v>
      </c>
    </row>
    <row r="35" spans="92:131">
      <c r="CN35" s="986">
        <v>40000</v>
      </c>
      <c r="CO35" s="987">
        <v>1950000</v>
      </c>
      <c r="DY35" s="382" t="s">
        <v>2766</v>
      </c>
      <c r="DZ35" s="382" t="s">
        <v>4398</v>
      </c>
      <c r="EA35" s="382" t="s">
        <v>4399</v>
      </c>
    </row>
    <row r="36" spans="92:131" ht="14.25" thickBot="1">
      <c r="CN36" s="988">
        <v>50000</v>
      </c>
      <c r="CO36" s="989">
        <v>2200000</v>
      </c>
      <c r="DY36" s="382" t="s">
        <v>2767</v>
      </c>
      <c r="DZ36" s="382" t="s">
        <v>4400</v>
      </c>
      <c r="EA36" s="382" t="s">
        <v>4401</v>
      </c>
    </row>
    <row r="37" spans="92:131" ht="14.25" thickBot="1">
      <c r="CN37" s="999" t="s">
        <v>4525</v>
      </c>
      <c r="DY37" s="382" t="s">
        <v>2768</v>
      </c>
      <c r="DZ37" s="382" t="s">
        <v>4402</v>
      </c>
      <c r="EA37" s="382" t="s">
        <v>4403</v>
      </c>
    </row>
    <row r="38" spans="92:131">
      <c r="CN38" s="1075">
        <v>1</v>
      </c>
      <c r="CO38" s="1076">
        <v>60000</v>
      </c>
      <c r="DY38" s="382" t="s">
        <v>2772</v>
      </c>
      <c r="DZ38" s="382" t="s">
        <v>4404</v>
      </c>
      <c r="EA38" s="382" t="s">
        <v>4405</v>
      </c>
    </row>
    <row r="39" spans="92:131" ht="14.25" thickBot="1">
      <c r="CN39" s="1077">
        <v>100</v>
      </c>
      <c r="CO39" s="1078">
        <v>80000</v>
      </c>
      <c r="DY39" s="382" t="s">
        <v>2777</v>
      </c>
      <c r="DZ39" s="382" t="s">
        <v>4406</v>
      </c>
      <c r="EA39" s="382" t="s">
        <v>4407</v>
      </c>
    </row>
    <row r="40" spans="92:131">
      <c r="DY40" s="382" t="s">
        <v>2769</v>
      </c>
      <c r="DZ40" s="382" t="s">
        <v>4408</v>
      </c>
      <c r="EA40" s="990" t="s">
        <v>4409</v>
      </c>
    </row>
    <row r="41" spans="92:131">
      <c r="DY41" s="382" t="s">
        <v>2771</v>
      </c>
      <c r="DZ41" s="382" t="s">
        <v>4410</v>
      </c>
      <c r="EA41" s="990" t="s">
        <v>4411</v>
      </c>
    </row>
    <row r="42" spans="92:131">
      <c r="DY42" s="382" t="s">
        <v>2773</v>
      </c>
      <c r="DZ42" s="382" t="s">
        <v>4412</v>
      </c>
      <c r="EA42" s="990" t="s">
        <v>4413</v>
      </c>
    </row>
    <row r="43" spans="92:131">
      <c r="DY43" s="382" t="s">
        <v>2775</v>
      </c>
      <c r="DZ43" s="382" t="s">
        <v>4414</v>
      </c>
      <c r="EA43" s="990" t="s">
        <v>4415</v>
      </c>
    </row>
    <row r="44" spans="92:131">
      <c r="DY44" s="382" t="s">
        <v>2776</v>
      </c>
      <c r="DZ44" s="382" t="s">
        <v>4416</v>
      </c>
      <c r="EA44" s="990" t="s">
        <v>4417</v>
      </c>
    </row>
    <row r="45" spans="92:131">
      <c r="DY45" s="382" t="s">
        <v>2816</v>
      </c>
      <c r="DZ45" s="382" t="s">
        <v>4418</v>
      </c>
      <c r="EA45" s="990" t="s">
        <v>4419</v>
      </c>
    </row>
    <row r="46" spans="92:131">
      <c r="DY46" s="382"/>
    </row>
    <row r="47" spans="92:131">
      <c r="DY47" s="382"/>
    </row>
    <row r="48" spans="92:131">
      <c r="DY48" s="382"/>
    </row>
    <row r="50" spans="7:8">
      <c r="G50" s="991">
        <f ca="1">TODAY()</f>
        <v>45870</v>
      </c>
      <c r="H50" s="861" t="s">
        <v>4420</v>
      </c>
    </row>
    <row r="51" spans="7:8">
      <c r="G51" s="991">
        <f ca="1">TODAY()-1</f>
        <v>45869</v>
      </c>
      <c r="H51" s="861" t="s">
        <v>4421</v>
      </c>
    </row>
    <row r="52" spans="7:8">
      <c r="G52" s="991">
        <f ca="1">TODAY()-2</f>
        <v>45868</v>
      </c>
      <c r="H52" s="861" t="s">
        <v>4422</v>
      </c>
    </row>
    <row r="53" spans="7:8">
      <c r="G53" s="991">
        <f ca="1">TODAY()-3</f>
        <v>45867</v>
      </c>
      <c r="H53" s="861" t="s">
        <v>4423</v>
      </c>
    </row>
    <row r="54" spans="7:8">
      <c r="G54" s="991">
        <f ca="1">TODAY()-4</f>
        <v>45866</v>
      </c>
      <c r="H54" s="861" t="s">
        <v>4424</v>
      </c>
    </row>
    <row r="55" spans="7:8">
      <c r="G55" s="991">
        <f ca="1">TODAY()-5</f>
        <v>45865</v>
      </c>
      <c r="H55" s="861" t="s">
        <v>4425</v>
      </c>
    </row>
  </sheetData>
  <mergeCells count="1">
    <mergeCell ref="G11:H11"/>
  </mergeCells>
  <phoneticPr fontId="1"/>
  <dataValidations count="3">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 type="list" allowBlank="1" showInputMessage="1" showErrorMessage="1" sqref="H15" xr:uid="{1EF4CA27-1998-4B98-A33E-F126506A4482}">
      <formula1>"0,1,2,3,4,5,6,7,8,9"</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36.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36.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36.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36.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36.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36.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36.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36.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36.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36.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36.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36.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36.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36.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36.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36.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36.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36.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36.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36.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36.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36.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36.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36.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36.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36.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36.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36.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36.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36.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36.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36.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36.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36.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36.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36.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36.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36.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36.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36.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36.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36.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36.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36.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36.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36.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36.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36.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36.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36.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36.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36.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36.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36.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36.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36.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36.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36.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36.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36.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36.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36.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36.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36.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IF(第二面!K8="",TEXT(建築物データ!G10,"yyyy")&amp;TEXT(建築物データ!G10,"mm")&amp;TEXT(建築物データ!G10,"dd")&amp;建築物データ!H10&amp;"1",SUBSTITUTE(第二面!K8,"-",""))</f>
        <v>190001001</v>
      </c>
      <c r="B2" s="993">
        <f>IF(IFERROR(SEARCH(B20,第二面!K5),0)&gt;0,LEFT(第二面!K5,SEARCH(B20,第二面!K5)-1),第二面!K5)</f>
        <v>0</v>
      </c>
      <c r="C2" s="993">
        <f>IF(IFERROR(SEARCH(C20,第二面!K4),0)&gt;0,LEFT(第二面!K4,SEARCH(C20,第二面!K4)-1),第二面!K4)</f>
        <v>0</v>
      </c>
      <c r="D2" s="993" t="str">
        <f>IFERROR(IF(SEARCH(B20,第二面!K5)&gt;0,MID(第二面!K5,SEARCH(B20,第二面!K5),99),""),"")</f>
        <v/>
      </c>
      <c r="E2" s="994" t="str">
        <f>IFERROR(IF(SEARCH(C20,第二面!K4)&gt;0,MID(第二面!K4,SEARCH(C20,第二面!K4),99),""),"")</f>
        <v/>
      </c>
      <c r="F2" s="995" t="s">
        <v>4352</v>
      </c>
      <c r="G2" s="995" t="s">
        <v>4352</v>
      </c>
      <c r="H2" s="993" t="str">
        <f>IF(第二面!K6="","",第二面!K6)</f>
        <v/>
      </c>
      <c r="I2" s="994" t="str">
        <f>IF(第二面!K7="","",第二面!K7)</f>
        <v/>
      </c>
      <c r="J2" s="994" t="str">
        <f>IF(第二面!K8="","",第二面!K8)</f>
        <v/>
      </c>
    </row>
    <row r="4" spans="1:10">
      <c r="B4" s="984"/>
    </row>
    <row r="15" spans="1:10">
      <c r="B15" s="996" t="s">
        <v>8</v>
      </c>
      <c r="C15" s="997" t="s">
        <v>4436</v>
      </c>
    </row>
    <row r="16" spans="1:10">
      <c r="B16" s="998" t="s">
        <v>4437</v>
      </c>
      <c r="C16" s="998" t="s">
        <v>4437</v>
      </c>
    </row>
    <row r="17" spans="2:3">
      <c r="C17" s="999" t="s">
        <v>4438</v>
      </c>
    </row>
    <row r="18" spans="2:3">
      <c r="B18" s="978" t="s">
        <v>4439</v>
      </c>
      <c r="C18" s="978" t="s">
        <v>4439</v>
      </c>
    </row>
    <row r="19" spans="2:3" ht="14.25" thickBot="1"/>
    <row r="20" spans="2:3" ht="20.100000000000001" customHeight="1" thickBot="1">
      <c r="B20" s="1000" t="s">
        <v>4440</v>
      </c>
      <c r="C20" s="1000" t="s">
        <v>4441</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主）'!H8="",TEXT(建築物データ!G10,"yyyy")&amp;TEXT(建築物データ!G10,"mm")&amp;TEXT(建築物データ!G10,"dd")&amp;建築物データ!H10&amp;"2",SUBSTITUTE('第二面（主）'!H8,"-",""))&amp;IF(AND('第二面（主）'!H8=第二面!K8,第二面!K8&lt;&gt;""),"-1","")</f>
        <v>190001002</v>
      </c>
      <c r="B2" s="993">
        <f>IF(IFERROR(SEARCH(B20,'第二面（主）'!H5),0)&gt;0,LEFT('第二面（主）'!H5,SEARCH(B20,'第二面（主）'!H5)-1),'第二面（主）'!H5)</f>
        <v>0</v>
      </c>
      <c r="C2" s="993">
        <f>IF(IFERROR(SEARCH(C20,'第二面（主）'!H4),0)&gt;0,LEFT('第二面（主）'!H4,SEARCH(C20,'第二面（主）'!H4)-1),'第二面（主）'!H4)</f>
        <v>0</v>
      </c>
      <c r="D2" s="993" t="str">
        <f>IFERROR(IF(SEARCH(B20,'第二面（主）'!H5)&gt;0,MID('第二面（主）'!H5,SEARCH(B20,'第二面（主）'!H5),99),""),"")</f>
        <v/>
      </c>
      <c r="E2" s="993" t="str">
        <f>IFERROR(IF(SEARCH(C20,'第二面（主）'!H4)&gt;0,MID('第二面（主）'!H4,SEARCH(C20,'第二面（主）'!H4),99),""),"")</f>
        <v/>
      </c>
      <c r="F2" s="995" t="s">
        <v>4352</v>
      </c>
      <c r="G2" s="995" t="s">
        <v>4352</v>
      </c>
      <c r="H2" s="993" t="str">
        <f>IF('第二面（主）'!H6="","",'第二面（主）'!H6)</f>
        <v/>
      </c>
      <c r="I2" s="994" t="str">
        <f>IF('第二面（主）'!H7="","",'第二面（主）'!H7)</f>
        <v/>
      </c>
      <c r="J2" s="994" t="str">
        <f>IF('第二面（主）'!H8="","",'第二面（主）'!H8)</f>
        <v/>
      </c>
    </row>
    <row r="15" spans="1:10">
      <c r="B15" s="996" t="s">
        <v>8</v>
      </c>
      <c r="C15" s="997" t="s">
        <v>4436</v>
      </c>
    </row>
    <row r="16" spans="1:10">
      <c r="B16" s="998" t="s">
        <v>4437</v>
      </c>
      <c r="C16" s="998" t="s">
        <v>4437</v>
      </c>
    </row>
    <row r="17" spans="2:3">
      <c r="C17" s="999" t="s">
        <v>4438</v>
      </c>
    </row>
    <row r="18" spans="2:3">
      <c r="B18" s="978" t="s">
        <v>4439</v>
      </c>
      <c r="C18" s="978" t="s">
        <v>4439</v>
      </c>
    </row>
    <row r="19" spans="2:3" ht="14.25" thickBot="1"/>
    <row r="20" spans="2:3" ht="14.25" thickBot="1">
      <c r="B20" s="1000" t="s">
        <v>4440</v>
      </c>
      <c r="C20" s="1000" t="s">
        <v>4441</v>
      </c>
    </row>
  </sheetData>
  <phoneticPr fontId="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主）'!H15="",TEXT(建築物データ!G10,"yyyy")&amp;TEXT(建築物データ!G10,"mm")&amp;TEXT(建築物データ!G10,"dd")&amp;建築物データ!H10&amp;"3",SUBSTITUTE('第二面（主）'!H15,"-",""))&amp;IF(AND('第二面（主）'!H15=第二面!K8,第二面!K8&lt;&gt;""),"-2","")</f>
        <v>190001003</v>
      </c>
      <c r="B2" s="993">
        <f>IF(IFERROR(SEARCH(B20,'第二面（主）'!H12),0)&gt;0,LEFT('第二面（主）'!H12,SEARCH(B20,'第二面（主）'!H12)-1),'第二面（主）'!H12)</f>
        <v>0</v>
      </c>
      <c r="C2" s="993">
        <f>IF(IFERROR(SEARCH(C20,'第二面（主）'!H11),0)&gt;0,LEFT('第二面（主）'!H11,SEARCH(C20,'第二面（主）'!H11)-1),'第二面（主）'!H11)</f>
        <v>0</v>
      </c>
      <c r="D2" s="993" t="str">
        <f>IFERROR(IF(SEARCH(B20,'第二面（主）'!H12)&gt;0,MID('第二面（主）'!H12,SEARCH(B20,'第二面（主）'!H12),99),""),"")</f>
        <v/>
      </c>
      <c r="E2" s="993" t="str">
        <f>IFERROR(IF(SEARCH(C20,'第二面（主）'!H11)&gt;0,MID('第二面（主）'!H11,SEARCH(C20,'第二面（主）'!H11),99),""),"")</f>
        <v/>
      </c>
      <c r="F2" s="995" t="s">
        <v>4352</v>
      </c>
      <c r="G2" s="995" t="s">
        <v>4352</v>
      </c>
      <c r="H2" s="993" t="str">
        <f>IF('第二面（主）'!H13="","",'第二面（主）'!H13)</f>
        <v/>
      </c>
      <c r="I2" s="994" t="str">
        <f>IF('第二面（主）'!H14="","",'第二面（主）'!H14)</f>
        <v/>
      </c>
      <c r="J2" s="994" t="str">
        <f>IF('第二面（主）'!H15="","",'第二面（主）'!H15)</f>
        <v/>
      </c>
    </row>
    <row r="15" spans="1:10">
      <c r="B15" s="996" t="s">
        <v>8</v>
      </c>
      <c r="C15" s="997" t="s">
        <v>4436</v>
      </c>
    </row>
    <row r="16" spans="1:10">
      <c r="B16" s="998" t="s">
        <v>4437</v>
      </c>
      <c r="C16" s="998" t="s">
        <v>4437</v>
      </c>
    </row>
    <row r="17" spans="2:3">
      <c r="C17" s="999" t="s">
        <v>4438</v>
      </c>
    </row>
    <row r="18" spans="2:3">
      <c r="B18" s="978" t="s">
        <v>4439</v>
      </c>
      <c r="C18" s="978" t="s">
        <v>4439</v>
      </c>
    </row>
    <row r="19" spans="2:3" ht="14.25" thickBot="1"/>
    <row r="20" spans="2:3" ht="14.25" thickBot="1">
      <c r="B20" s="1000" t="s">
        <v>4440</v>
      </c>
      <c r="C20" s="1000" t="s">
        <v>4441</v>
      </c>
    </row>
  </sheetData>
  <phoneticPr fontId="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IF(第二面!K17="","",SUBSTITUTE(第二面!K17,"-",""))</f>
        <v/>
      </c>
      <c r="B2" s="993" t="str">
        <f>第二面!K12</f>
        <v/>
      </c>
      <c r="C2" s="995"/>
      <c r="D2" s="995"/>
      <c r="E2" s="995"/>
      <c r="F2" s="993" t="str">
        <f>第二面!K14</f>
        <v/>
      </c>
      <c r="G2" s="995" t="s">
        <v>4352</v>
      </c>
      <c r="H2" s="993" t="str">
        <f>第二面!K15</f>
        <v/>
      </c>
      <c r="I2" s="994" t="str">
        <f>第二面!K16</f>
        <v/>
      </c>
      <c r="J2" s="994" t="str">
        <f>IF(第二面!K17="","",第二面!K17)</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286" t="s">
        <v>2703</v>
      </c>
      <c r="B1" s="1286"/>
      <c r="C1" s="1286"/>
      <c r="D1" s="1286"/>
      <c r="E1" s="1286"/>
      <c r="F1" s="1286"/>
      <c r="G1" s="1286"/>
      <c r="H1" s="1286"/>
      <c r="I1" s="1286"/>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R1" s="338" t="s">
        <v>2704</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2705</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2706</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2707</v>
      </c>
      <c r="AS4" s="343"/>
    </row>
    <row r="5" spans="1:46" ht="33.950000000000003" customHeight="1" thickBot="1">
      <c r="A5" s="1288" t="s">
        <v>2708</v>
      </c>
      <c r="B5" s="1288"/>
      <c r="C5" s="1288"/>
      <c r="D5" s="1288"/>
      <c r="E5" s="1288"/>
      <c r="F5" s="1288"/>
      <c r="G5" s="1288"/>
      <c r="H5" s="1288"/>
      <c r="I5" s="1288"/>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2709</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221" t="s">
        <v>2710</v>
      </c>
      <c r="B8" s="1221"/>
      <c r="C8" s="1221"/>
      <c r="D8" s="1221"/>
      <c r="E8" s="1221"/>
      <c r="F8" s="1221"/>
      <c r="G8" s="1221"/>
      <c r="H8" s="1221"/>
      <c r="I8" s="1221"/>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90" t="s">
        <v>2711</v>
      </c>
      <c r="B11" s="1290"/>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row>
    <row r="12" spans="1:46" ht="17.100000000000001" customHeight="1">
      <c r="A12" s="1290"/>
      <c r="B12" s="1290"/>
      <c r="C12" s="1290"/>
      <c r="D12" s="1290"/>
      <c r="E12" s="1290"/>
      <c r="F12" s="1290"/>
      <c r="G12" s="1290"/>
      <c r="H12" s="1290"/>
      <c r="I12" s="1290"/>
      <c r="J12" s="1290"/>
      <c r="K12" s="1290"/>
      <c r="L12" s="1290"/>
      <c r="M12" s="1290"/>
      <c r="N12" s="1290"/>
      <c r="O12" s="1290"/>
      <c r="P12" s="1290"/>
      <c r="Q12" s="1290"/>
      <c r="R12" s="1290"/>
      <c r="S12" s="1290"/>
      <c r="T12" s="1290"/>
      <c r="U12" s="1290"/>
      <c r="V12" s="1290"/>
      <c r="W12" s="1290"/>
      <c r="X12" s="1290"/>
      <c r="Y12" s="1290"/>
      <c r="Z12" s="1290"/>
      <c r="AA12" s="1290"/>
      <c r="AB12" s="1290"/>
      <c r="AC12" s="1290"/>
      <c r="AD12" s="1290"/>
      <c r="AE12" s="1290"/>
      <c r="AF12" s="1290"/>
      <c r="AG12" s="1290"/>
    </row>
    <row r="13" spans="1:46" ht="17.100000000000001" customHeight="1">
      <c r="A13" s="1290"/>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43" t="s">
        <v>4546</v>
      </c>
      <c r="B15" s="1284"/>
      <c r="C15" s="1284"/>
      <c r="D15" s="1284"/>
      <c r="E15" s="1284"/>
      <c r="F15" s="1284"/>
      <c r="G15" s="1284"/>
      <c r="H15" s="1284"/>
      <c r="I15" s="1284"/>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row>
    <row r="16" spans="1:46" ht="17.100000000000001" customHeight="1">
      <c r="A16" s="1243" t="s">
        <v>4545</v>
      </c>
      <c r="B16" s="1284"/>
      <c r="C16" s="1284"/>
      <c r="D16" s="1284"/>
      <c r="E16" s="1284"/>
      <c r="F16" s="1284"/>
      <c r="G16" s="1284"/>
      <c r="H16" s="1284"/>
      <c r="I16" s="1284"/>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221" t="s">
        <v>2712</v>
      </c>
      <c r="AA18" s="1221"/>
      <c r="AB18" s="348" t="str">
        <f>IF(AI18="","",(YEAR(AI18)-2018))</f>
        <v/>
      </c>
      <c r="AC18" s="322" t="s">
        <v>5</v>
      </c>
      <c r="AD18" s="348" t="str">
        <f>IF(AI18="","",MONTH(AI18))</f>
        <v/>
      </c>
      <c r="AE18" s="322" t="s">
        <v>2713</v>
      </c>
      <c r="AF18" s="348" t="str">
        <f>IF(AI18="","",DAY(AI18))</f>
        <v/>
      </c>
      <c r="AG18" s="322" t="s">
        <v>2714</v>
      </c>
      <c r="AI18" s="1276"/>
      <c r="AJ18" s="1277"/>
      <c r="AK18" s="349"/>
    </row>
    <row r="19" spans="1:37" ht="17.100000000000001" customHeight="1">
      <c r="A19" s="341"/>
      <c r="B19" s="341"/>
      <c r="C19" s="341"/>
      <c r="D19" s="341"/>
      <c r="E19" s="341"/>
      <c r="F19" s="341"/>
      <c r="G19" s="341"/>
      <c r="H19" s="341"/>
      <c r="I19" s="341"/>
      <c r="J19" s="342"/>
      <c r="K19" s="342"/>
      <c r="L19" s="342"/>
      <c r="M19" s="342"/>
      <c r="N19" s="1221" t="s">
        <v>2715</v>
      </c>
      <c r="O19" s="1221"/>
      <c r="P19" s="1221"/>
      <c r="Q19" s="322"/>
      <c r="R19" s="350"/>
      <c r="S19" s="350"/>
      <c r="T19" s="1278"/>
      <c r="U19" s="1278"/>
      <c r="V19" s="1278"/>
      <c r="W19" s="1278"/>
      <c r="X19" s="1278"/>
      <c r="Y19" s="1278"/>
      <c r="Z19" s="1278"/>
      <c r="AA19" s="1278"/>
      <c r="AB19" s="1278"/>
      <c r="AC19" s="1278"/>
      <c r="AD19" s="1278"/>
      <c r="AE19" s="1278"/>
      <c r="AF19" s="1278"/>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278"/>
      <c r="U20" s="1278"/>
      <c r="V20" s="1278"/>
      <c r="W20" s="1278"/>
      <c r="X20" s="1278"/>
      <c r="Y20" s="1278"/>
      <c r="Z20" s="1278"/>
      <c r="AA20" s="1278"/>
      <c r="AB20" s="1278"/>
      <c r="AC20" s="1278"/>
      <c r="AD20" s="1278"/>
      <c r="AE20" s="1278"/>
      <c r="AF20" s="1278"/>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279"/>
      <c r="U22" s="1279"/>
      <c r="V22" s="1279"/>
      <c r="W22" s="1279"/>
      <c r="X22" s="1279"/>
      <c r="Y22" s="1279"/>
      <c r="Z22" s="1279"/>
      <c r="AA22" s="1279"/>
      <c r="AB22" s="1279"/>
      <c r="AC22" s="1279"/>
      <c r="AD22" s="1279"/>
      <c r="AE22" s="1279"/>
      <c r="AF22" s="1279"/>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279"/>
      <c r="U23" s="1279"/>
      <c r="V23" s="1279"/>
      <c r="W23" s="1279"/>
      <c r="X23" s="1279"/>
      <c r="Y23" s="1279"/>
      <c r="Z23" s="1279"/>
      <c r="AA23" s="1279"/>
      <c r="AB23" s="1279"/>
      <c r="AC23" s="1279"/>
      <c r="AD23" s="1279"/>
      <c r="AE23" s="1279"/>
      <c r="AF23" s="1279"/>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221" t="s">
        <v>2716</v>
      </c>
      <c r="O25" s="1221"/>
      <c r="P25" s="1221"/>
      <c r="Q25" s="322"/>
      <c r="R25" s="350"/>
      <c r="S25" s="350"/>
      <c r="T25" s="1280" t="str">
        <f>IF(第二面!K24="","",第二面!K24)</f>
        <v/>
      </c>
      <c r="U25" s="1280"/>
      <c r="V25" s="1280"/>
      <c r="W25" s="1280"/>
      <c r="X25" s="1280"/>
      <c r="Y25" s="1280"/>
      <c r="Z25" s="1280"/>
      <c r="AA25" s="1280"/>
      <c r="AB25" s="1280"/>
      <c r="AC25" s="1280"/>
      <c r="AD25" s="1280"/>
      <c r="AE25" s="1280"/>
      <c r="AF25" s="1280"/>
      <c r="AG25" s="1280"/>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281" t="str">
        <f>IF(第二面!K22="","",第二面!K22)</f>
        <v/>
      </c>
      <c r="U26" s="1281"/>
      <c r="V26" s="1281"/>
      <c r="W26" s="1281"/>
      <c r="X26" s="1281"/>
      <c r="Y26" s="1281"/>
      <c r="Z26" s="1281"/>
      <c r="AA26" s="1281"/>
      <c r="AB26" s="1281"/>
      <c r="AC26" s="1281"/>
      <c r="AD26" s="1281"/>
      <c r="AE26" s="1281"/>
      <c r="AF26" s="1281"/>
      <c r="AG26" s="1281"/>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282" t="s">
        <v>2717</v>
      </c>
      <c r="B34" s="1283"/>
      <c r="C34" s="1283"/>
      <c r="D34" s="1283"/>
      <c r="E34" s="1283"/>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273"/>
      <c r="B35" s="1274"/>
      <c r="C35" s="1274"/>
      <c r="D35" s="1274"/>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5"/>
    </row>
    <row r="36" spans="1:33" ht="17.100000000000001" customHeight="1">
      <c r="A36" s="1245" t="s">
        <v>2718</v>
      </c>
      <c r="B36" s="1242"/>
      <c r="C36" s="1242"/>
      <c r="D36" s="1242"/>
      <c r="E36" s="1242"/>
      <c r="F36" s="1242"/>
      <c r="G36" s="1242"/>
      <c r="H36" s="1242"/>
      <c r="I36" s="1227"/>
      <c r="J36" s="1230" t="s">
        <v>2719</v>
      </c>
      <c r="K36" s="1231"/>
      <c r="L36" s="1231"/>
      <c r="M36" s="1231"/>
      <c r="N36" s="1231"/>
      <c r="O36" s="1231"/>
      <c r="P36" s="1231"/>
      <c r="Q36" s="1236"/>
      <c r="R36" s="1230" t="s">
        <v>2720</v>
      </c>
      <c r="S36" s="1231"/>
      <c r="T36" s="1231"/>
      <c r="U36" s="1231"/>
      <c r="V36" s="1231"/>
      <c r="W36" s="1231"/>
      <c r="X36" s="1248"/>
      <c r="Y36" s="1253" t="s">
        <v>2721</v>
      </c>
      <c r="Z36" s="1254"/>
      <c r="AA36" s="1254"/>
      <c r="AB36" s="1254"/>
      <c r="AC36" s="1254"/>
      <c r="AD36" s="1255"/>
      <c r="AE36" s="1255"/>
      <c r="AF36" s="1255"/>
      <c r="AG36" s="1256"/>
    </row>
    <row r="37" spans="1:33" ht="17.100000000000001" customHeight="1">
      <c r="A37" s="1246"/>
      <c r="B37" s="1243"/>
      <c r="C37" s="1243"/>
      <c r="D37" s="1243"/>
      <c r="E37" s="1243"/>
      <c r="F37" s="1243"/>
      <c r="G37" s="1243"/>
      <c r="H37" s="1243"/>
      <c r="I37" s="1228"/>
      <c r="J37" s="1232"/>
      <c r="K37" s="1233"/>
      <c r="L37" s="1233"/>
      <c r="M37" s="1233"/>
      <c r="N37" s="1233"/>
      <c r="O37" s="1233"/>
      <c r="P37" s="1233"/>
      <c r="Q37" s="1237"/>
      <c r="R37" s="1232"/>
      <c r="S37" s="1233"/>
      <c r="T37" s="1233"/>
      <c r="U37" s="1233"/>
      <c r="V37" s="1233"/>
      <c r="W37" s="1233"/>
      <c r="X37" s="1249"/>
      <c r="Y37" s="1253"/>
      <c r="Z37" s="1254"/>
      <c r="AA37" s="1254"/>
      <c r="AB37" s="1254"/>
      <c r="AC37" s="1254"/>
      <c r="AD37" s="1255"/>
      <c r="AE37" s="1255"/>
      <c r="AF37" s="1255"/>
      <c r="AG37" s="1256"/>
    </row>
    <row r="38" spans="1:33" ht="17.100000000000001" customHeight="1">
      <c r="A38" s="1247"/>
      <c r="B38" s="1244"/>
      <c r="C38" s="1244"/>
      <c r="D38" s="1244"/>
      <c r="E38" s="1244"/>
      <c r="F38" s="1244"/>
      <c r="G38" s="1244"/>
      <c r="H38" s="1244"/>
      <c r="I38" s="1229"/>
      <c r="J38" s="1234"/>
      <c r="K38" s="1235"/>
      <c r="L38" s="1235"/>
      <c r="M38" s="1235"/>
      <c r="N38" s="1235"/>
      <c r="O38" s="1235"/>
      <c r="P38" s="1235"/>
      <c r="Q38" s="1238"/>
      <c r="R38" s="1250"/>
      <c r="S38" s="1251"/>
      <c r="T38" s="1251"/>
      <c r="U38" s="1251"/>
      <c r="V38" s="1251"/>
      <c r="W38" s="1251"/>
      <c r="X38" s="1252"/>
      <c r="Y38" s="1257"/>
      <c r="Z38" s="1255"/>
      <c r="AA38" s="1255"/>
      <c r="AB38" s="1255"/>
      <c r="AC38" s="1255"/>
      <c r="AD38" s="1255"/>
      <c r="AE38" s="1255"/>
      <c r="AF38" s="1255"/>
      <c r="AG38" s="1256"/>
    </row>
    <row r="39" spans="1:33" ht="17.100000000000001" customHeight="1">
      <c r="A39" s="1258" t="s">
        <v>2722</v>
      </c>
      <c r="B39" s="1259"/>
      <c r="C39" s="1231" t="str">
        <f>IF(AS1="","",TEXT(AS1,"e"))</f>
        <v/>
      </c>
      <c r="D39" s="1231"/>
      <c r="E39" s="1242" t="s">
        <v>5</v>
      </c>
      <c r="F39" s="1231" t="str">
        <f>IF(AS1="","",TEXT(AS1,"m"))</f>
        <v/>
      </c>
      <c r="G39" s="1242" t="s">
        <v>2713</v>
      </c>
      <c r="H39" s="1231" t="str">
        <f>IF(AS1="","",TEXT(AS1,"d"))</f>
        <v/>
      </c>
      <c r="I39" s="1242" t="s">
        <v>2714</v>
      </c>
      <c r="J39" s="1230"/>
      <c r="K39" s="1231"/>
      <c r="L39" s="1231"/>
      <c r="M39" s="1231"/>
      <c r="N39" s="1231"/>
      <c r="O39" s="1231"/>
      <c r="P39" s="1231"/>
      <c r="Q39" s="1236"/>
      <c r="R39" s="1264"/>
      <c r="S39" s="1265"/>
      <c r="T39" s="1265"/>
      <c r="U39" s="1265"/>
      <c r="V39" s="1265"/>
      <c r="W39" s="1265"/>
      <c r="X39" s="1266"/>
      <c r="Y39" s="1258" t="s">
        <v>2722</v>
      </c>
      <c r="Z39" s="1259"/>
      <c r="AA39" s="1231" t="str">
        <f>IF(AS2="","",TEXT(AS2,"e"))</f>
        <v/>
      </c>
      <c r="AB39" s="1231"/>
      <c r="AC39" s="1242" t="s">
        <v>5</v>
      </c>
      <c r="AD39" s="1231" t="str">
        <f>IF(AS2="","",TEXT(AS2,"m"))</f>
        <v/>
      </c>
      <c r="AE39" s="1242" t="s">
        <v>2713</v>
      </c>
      <c r="AF39" s="1231" t="str">
        <f>IF(AS2="","",TEXT(AS2,"d"))</f>
        <v/>
      </c>
      <c r="AG39" s="1227" t="s">
        <v>2714</v>
      </c>
    </row>
    <row r="40" spans="1:33" ht="17.100000000000001" customHeight="1">
      <c r="A40" s="1260"/>
      <c r="B40" s="1261"/>
      <c r="C40" s="1233"/>
      <c r="D40" s="1233"/>
      <c r="E40" s="1243"/>
      <c r="F40" s="1233"/>
      <c r="G40" s="1243"/>
      <c r="H40" s="1233"/>
      <c r="I40" s="1243"/>
      <c r="J40" s="1232"/>
      <c r="K40" s="1233"/>
      <c r="L40" s="1233"/>
      <c r="M40" s="1233"/>
      <c r="N40" s="1233"/>
      <c r="O40" s="1233"/>
      <c r="P40" s="1233"/>
      <c r="Q40" s="1237"/>
      <c r="R40" s="1267"/>
      <c r="S40" s="1268"/>
      <c r="T40" s="1268"/>
      <c r="U40" s="1268"/>
      <c r="V40" s="1268"/>
      <c r="W40" s="1268"/>
      <c r="X40" s="1269"/>
      <c r="Y40" s="1260"/>
      <c r="Z40" s="1261"/>
      <c r="AA40" s="1233"/>
      <c r="AB40" s="1233"/>
      <c r="AC40" s="1243"/>
      <c r="AD40" s="1233"/>
      <c r="AE40" s="1243"/>
      <c r="AF40" s="1233"/>
      <c r="AG40" s="1228"/>
    </row>
    <row r="41" spans="1:33" ht="17.100000000000001" customHeight="1">
      <c r="A41" s="1262"/>
      <c r="B41" s="1263"/>
      <c r="C41" s="1235"/>
      <c r="D41" s="1235"/>
      <c r="E41" s="1244"/>
      <c r="F41" s="1235"/>
      <c r="G41" s="1244"/>
      <c r="H41" s="1235"/>
      <c r="I41" s="1244"/>
      <c r="J41" s="1232"/>
      <c r="K41" s="1233"/>
      <c r="L41" s="1233"/>
      <c r="M41" s="1233"/>
      <c r="N41" s="1233"/>
      <c r="O41" s="1233"/>
      <c r="P41" s="1233"/>
      <c r="Q41" s="1237"/>
      <c r="R41" s="1267"/>
      <c r="S41" s="1268"/>
      <c r="T41" s="1268"/>
      <c r="U41" s="1268"/>
      <c r="V41" s="1268"/>
      <c r="W41" s="1268"/>
      <c r="X41" s="1269"/>
      <c r="Y41" s="1262"/>
      <c r="Z41" s="1263"/>
      <c r="AA41" s="1235"/>
      <c r="AB41" s="1235"/>
      <c r="AC41" s="1244"/>
      <c r="AD41" s="1235"/>
      <c r="AE41" s="1244"/>
      <c r="AF41" s="1235"/>
      <c r="AG41" s="1229"/>
    </row>
    <row r="42" spans="1:33" ht="17.100000000000001" customHeight="1">
      <c r="A42" s="1230" t="s">
        <v>2723</v>
      </c>
      <c r="B42" s="1239" t="str">
        <f>IF(AS1&lt;&gt;"","TKC"&amp;TEXT(AS1,"yy")&amp;"建確"&amp;IF(LEFT(第三面!F4,1)="山","梨",LEFT(第三面!F4,1))&amp;AS4,"TKC"&amp;"  　"&amp;"建確"&amp;IF(LEFT(第三面!F4,1)="山","梨",LEFT(第三面!F4,1)))</f>
        <v>TKC  　建確</v>
      </c>
      <c r="C42" s="1239"/>
      <c r="D42" s="1239"/>
      <c r="E42" s="1239"/>
      <c r="F42" s="1239"/>
      <c r="G42" s="1239"/>
      <c r="H42" s="1239"/>
      <c r="I42" s="1227" t="s">
        <v>17</v>
      </c>
      <c r="J42" s="1232"/>
      <c r="K42" s="1233"/>
      <c r="L42" s="1233"/>
      <c r="M42" s="1233"/>
      <c r="N42" s="1233"/>
      <c r="O42" s="1233"/>
      <c r="P42" s="1233"/>
      <c r="Q42" s="1237"/>
      <c r="R42" s="1267"/>
      <c r="S42" s="1268"/>
      <c r="T42" s="1268"/>
      <c r="U42" s="1268"/>
      <c r="V42" s="1268"/>
      <c r="W42" s="1268"/>
      <c r="X42" s="1269"/>
      <c r="Y42" s="1230" t="s">
        <v>2723</v>
      </c>
      <c r="Z42" s="1239" t="str">
        <f>IF(AS2="","TKC"&amp;"  　"&amp;"建確"&amp;IF(LEFT(第三面!F4,1)="山","梨",LEFT(第三面!F4,1)),B42)</f>
        <v>TKC  　建確</v>
      </c>
      <c r="AA42" s="1239"/>
      <c r="AB42" s="1239"/>
      <c r="AC42" s="1239"/>
      <c r="AD42" s="1239"/>
      <c r="AE42" s="1239"/>
      <c r="AF42" s="1239"/>
      <c r="AG42" s="1227" t="s">
        <v>17</v>
      </c>
    </row>
    <row r="43" spans="1:33" ht="17.100000000000001" customHeight="1">
      <c r="A43" s="1232"/>
      <c r="B43" s="1240"/>
      <c r="C43" s="1240"/>
      <c r="D43" s="1240"/>
      <c r="E43" s="1240"/>
      <c r="F43" s="1240"/>
      <c r="G43" s="1240"/>
      <c r="H43" s="1240"/>
      <c r="I43" s="1228"/>
      <c r="J43" s="1232"/>
      <c r="K43" s="1233"/>
      <c r="L43" s="1233"/>
      <c r="M43" s="1233"/>
      <c r="N43" s="1233"/>
      <c r="O43" s="1233"/>
      <c r="P43" s="1233"/>
      <c r="Q43" s="1237"/>
      <c r="R43" s="1267"/>
      <c r="S43" s="1268"/>
      <c r="T43" s="1268"/>
      <c r="U43" s="1268"/>
      <c r="V43" s="1268"/>
      <c r="W43" s="1268"/>
      <c r="X43" s="1269"/>
      <c r="Y43" s="1232"/>
      <c r="Z43" s="1240"/>
      <c r="AA43" s="1240"/>
      <c r="AB43" s="1240"/>
      <c r="AC43" s="1240"/>
      <c r="AD43" s="1240"/>
      <c r="AE43" s="1240"/>
      <c r="AF43" s="1240"/>
      <c r="AG43" s="1228"/>
    </row>
    <row r="44" spans="1:33" ht="17.100000000000001" customHeight="1">
      <c r="A44" s="1234"/>
      <c r="B44" s="1241"/>
      <c r="C44" s="1241"/>
      <c r="D44" s="1241"/>
      <c r="E44" s="1241"/>
      <c r="F44" s="1241"/>
      <c r="G44" s="1241"/>
      <c r="H44" s="1241"/>
      <c r="I44" s="1229"/>
      <c r="J44" s="1232"/>
      <c r="K44" s="1233"/>
      <c r="L44" s="1233"/>
      <c r="M44" s="1233"/>
      <c r="N44" s="1233"/>
      <c r="O44" s="1233"/>
      <c r="P44" s="1233"/>
      <c r="Q44" s="1237"/>
      <c r="R44" s="1267"/>
      <c r="S44" s="1268"/>
      <c r="T44" s="1268"/>
      <c r="U44" s="1268"/>
      <c r="V44" s="1268"/>
      <c r="W44" s="1268"/>
      <c r="X44" s="1269"/>
      <c r="Y44" s="1234"/>
      <c r="Z44" s="1241"/>
      <c r="AA44" s="1241"/>
      <c r="AB44" s="1241"/>
      <c r="AC44" s="1241"/>
      <c r="AD44" s="1241"/>
      <c r="AE44" s="1241"/>
      <c r="AF44" s="1241"/>
      <c r="AG44" s="1229"/>
    </row>
    <row r="45" spans="1:33" ht="17.100000000000001" customHeight="1">
      <c r="A45" s="1230" t="s">
        <v>2724</v>
      </c>
      <c r="B45" s="1231"/>
      <c r="C45" s="1231"/>
      <c r="D45" s="1231" t="str">
        <f>IF(AS3="","",AS3)</f>
        <v/>
      </c>
      <c r="E45" s="1231"/>
      <c r="F45" s="1231"/>
      <c r="G45" s="1231"/>
      <c r="H45" s="1231"/>
      <c r="I45" s="1236"/>
      <c r="J45" s="1232"/>
      <c r="K45" s="1233"/>
      <c r="L45" s="1233"/>
      <c r="M45" s="1233"/>
      <c r="N45" s="1233"/>
      <c r="O45" s="1233"/>
      <c r="P45" s="1233"/>
      <c r="Q45" s="1237"/>
      <c r="R45" s="1267"/>
      <c r="S45" s="1268"/>
      <c r="T45" s="1268"/>
      <c r="U45" s="1268"/>
      <c r="V45" s="1268"/>
      <c r="W45" s="1268"/>
      <c r="X45" s="1269"/>
      <c r="Y45" s="1230" t="s">
        <v>2724</v>
      </c>
      <c r="Z45" s="1231"/>
      <c r="AA45" s="1231"/>
      <c r="AB45" s="1231" t="str">
        <f>IF(AS2="","",D45)</f>
        <v/>
      </c>
      <c r="AC45" s="1231"/>
      <c r="AD45" s="1231"/>
      <c r="AE45" s="1231"/>
      <c r="AF45" s="1231"/>
      <c r="AG45" s="1236"/>
    </row>
    <row r="46" spans="1:33" ht="17.100000000000001" customHeight="1">
      <c r="A46" s="1232"/>
      <c r="B46" s="1233"/>
      <c r="C46" s="1233"/>
      <c r="D46" s="1233"/>
      <c r="E46" s="1233"/>
      <c r="F46" s="1233"/>
      <c r="G46" s="1233"/>
      <c r="H46" s="1233"/>
      <c r="I46" s="1237"/>
      <c r="J46" s="1232"/>
      <c r="K46" s="1233"/>
      <c r="L46" s="1233"/>
      <c r="M46" s="1233"/>
      <c r="N46" s="1233"/>
      <c r="O46" s="1233"/>
      <c r="P46" s="1233"/>
      <c r="Q46" s="1237"/>
      <c r="R46" s="1267"/>
      <c r="S46" s="1268"/>
      <c r="T46" s="1268"/>
      <c r="U46" s="1268"/>
      <c r="V46" s="1268"/>
      <c r="W46" s="1268"/>
      <c r="X46" s="1269"/>
      <c r="Y46" s="1232"/>
      <c r="Z46" s="1233"/>
      <c r="AA46" s="1233"/>
      <c r="AB46" s="1233"/>
      <c r="AC46" s="1233"/>
      <c r="AD46" s="1233"/>
      <c r="AE46" s="1233"/>
      <c r="AF46" s="1233"/>
      <c r="AG46" s="1237"/>
    </row>
    <row r="47" spans="1:33" ht="17.100000000000001" customHeight="1">
      <c r="A47" s="1234"/>
      <c r="B47" s="1235"/>
      <c r="C47" s="1235"/>
      <c r="D47" s="1235"/>
      <c r="E47" s="1235"/>
      <c r="F47" s="1235"/>
      <c r="G47" s="1235"/>
      <c r="H47" s="1235"/>
      <c r="I47" s="1238"/>
      <c r="J47" s="1234"/>
      <c r="K47" s="1235"/>
      <c r="L47" s="1235"/>
      <c r="M47" s="1235"/>
      <c r="N47" s="1235"/>
      <c r="O47" s="1235"/>
      <c r="P47" s="1235"/>
      <c r="Q47" s="1238"/>
      <c r="R47" s="1270"/>
      <c r="S47" s="1271"/>
      <c r="T47" s="1271"/>
      <c r="U47" s="1271"/>
      <c r="V47" s="1271"/>
      <c r="W47" s="1271"/>
      <c r="X47" s="1272"/>
      <c r="Y47" s="1234"/>
      <c r="Z47" s="1235"/>
      <c r="AA47" s="1235"/>
      <c r="AB47" s="1235"/>
      <c r="AC47" s="1235"/>
      <c r="AD47" s="1235"/>
      <c r="AE47" s="1235"/>
      <c r="AF47" s="1235"/>
      <c r="AG47" s="1238"/>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16:AG16"/>
    <mergeCell ref="A1:AG1"/>
    <mergeCell ref="A5:AG5"/>
    <mergeCell ref="A8:AG8"/>
    <mergeCell ref="A11:AG13"/>
    <mergeCell ref="A15:AG15"/>
    <mergeCell ref="A35:AG35"/>
    <mergeCell ref="Z18:AA18"/>
    <mergeCell ref="AI18:AJ18"/>
    <mergeCell ref="N19:P19"/>
    <mergeCell ref="T19:AF19"/>
    <mergeCell ref="T20:AF20"/>
    <mergeCell ref="T22:AF22"/>
    <mergeCell ref="T23:AF23"/>
    <mergeCell ref="N25:P25"/>
    <mergeCell ref="T25:AG25"/>
    <mergeCell ref="T26:AG26"/>
    <mergeCell ref="A34:E34"/>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C39:AC41"/>
    <mergeCell ref="AD39:AD41"/>
    <mergeCell ref="AE39:AE41"/>
    <mergeCell ref="AF39:AF41"/>
    <mergeCell ref="AG39:AG41"/>
    <mergeCell ref="AG42:AG44"/>
    <mergeCell ref="A45:C47"/>
    <mergeCell ref="D45:I47"/>
    <mergeCell ref="Y45:AA47"/>
    <mergeCell ref="AB45:AG47"/>
    <mergeCell ref="A42:A44"/>
    <mergeCell ref="B42:H44"/>
    <mergeCell ref="I42:I44"/>
    <mergeCell ref="Y42:Y44"/>
    <mergeCell ref="Z42:AF44"/>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IF(第二面!K27="","",SUBSTITUTE(第二面!K27,"-",""))</f>
        <v/>
      </c>
      <c r="B2" s="993" t="str">
        <f>第二面!K22</f>
        <v/>
      </c>
      <c r="C2" s="995"/>
      <c r="D2" s="995"/>
      <c r="E2" s="995"/>
      <c r="F2" s="993" t="str">
        <f>第二面!K24</f>
        <v/>
      </c>
      <c r="G2" s="995" t="s">
        <v>4352</v>
      </c>
      <c r="H2" s="993" t="str">
        <f>第二面!K25</f>
        <v/>
      </c>
      <c r="I2" s="994" t="str">
        <f>第二面!K26</f>
        <v/>
      </c>
      <c r="J2" s="994" t="str">
        <f>IF(第二面!K27="","",第二面!K27)</f>
        <v/>
      </c>
    </row>
    <row r="4" spans="1:10">
      <c r="A4" s="861" t="str">
        <f>第二面!K28</f>
        <v/>
      </c>
    </row>
  </sheetData>
  <phoneticPr fontId="1"/>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IF(第二面!K37="","",第二面!K37)</f>
        <v/>
      </c>
      <c r="B2" s="993" t="str">
        <f>第二面!K32</f>
        <v/>
      </c>
      <c r="C2" s="995"/>
      <c r="D2" s="995"/>
      <c r="E2" s="995"/>
      <c r="F2" s="993" t="str">
        <f>第二面!K34</f>
        <v/>
      </c>
      <c r="G2" s="995"/>
      <c r="H2" s="993" t="str">
        <f>第二面!K35</f>
        <v/>
      </c>
      <c r="I2" s="994" t="str">
        <f>第二面!K36</f>
        <v/>
      </c>
      <c r="J2" s="994" t="str">
        <f>IF(第二面!K37="","",第二面!K37)</f>
        <v/>
      </c>
    </row>
    <row r="4" spans="1:10">
      <c r="A4" s="861" t="str">
        <f>第二面!K38</f>
        <v/>
      </c>
    </row>
  </sheetData>
  <phoneticPr fontId="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IF(第二面!K46="","",第二面!K46)</f>
        <v/>
      </c>
      <c r="B2" s="993" t="str">
        <f>第二面!K41</f>
        <v/>
      </c>
      <c r="C2" s="995"/>
      <c r="D2" s="995"/>
      <c r="E2" s="995"/>
      <c r="F2" s="993" t="str">
        <f>第二面!K43</f>
        <v/>
      </c>
      <c r="G2" s="995" t="s">
        <v>4352</v>
      </c>
      <c r="H2" s="993" t="str">
        <f>第二面!K44</f>
        <v/>
      </c>
      <c r="I2" s="994" t="str">
        <f>第二面!K45</f>
        <v/>
      </c>
      <c r="J2" s="994" t="str">
        <f>IF(第二面!K46="","",第二面!K46)</f>
        <v/>
      </c>
    </row>
    <row r="4" spans="1:10">
      <c r="A4" s="861" t="str">
        <f>第二面!K47</f>
        <v/>
      </c>
    </row>
  </sheetData>
  <phoneticPr fontId="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IF(第二面!K55="","",第二面!K55)</f>
        <v/>
      </c>
      <c r="B2" s="993" t="str">
        <f>第二面!K50</f>
        <v/>
      </c>
      <c r="C2" s="995"/>
      <c r="D2" s="995"/>
      <c r="E2" s="995"/>
      <c r="F2" s="993" t="str">
        <f>第二面!K52</f>
        <v/>
      </c>
      <c r="G2" s="995" t="s">
        <v>4352</v>
      </c>
      <c r="H2" s="993" t="str">
        <f>第二面!K53</f>
        <v/>
      </c>
      <c r="I2" s="994" t="str">
        <f>第二面!K54</f>
        <v/>
      </c>
      <c r="J2" s="994" t="str">
        <f>IF(第二面!K55="","",第二面!K55)</f>
        <v/>
      </c>
    </row>
    <row r="4" spans="1:10">
      <c r="A4" s="861" t="str">
        <f>第二面!K56</f>
        <v/>
      </c>
    </row>
  </sheetData>
  <phoneticPr fontId="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activeCell="AD2" sqref="AD2"/>
    </sheetView>
  </sheetViews>
  <sheetFormatPr defaultRowHeight="13.5"/>
  <cols>
    <col min="1" max="1" width="19.5" style="861" customWidth="1"/>
    <col min="2" max="2" width="23.25" style="861" bestFit="1" customWidth="1"/>
    <col min="3" max="3" width="25.5" style="861" bestFit="1" customWidth="1"/>
    <col min="4" max="4" width="21.75" style="861" customWidth="1"/>
    <col min="5" max="5" width="19.125" style="861" bestFit="1" customWidth="1"/>
    <col min="6" max="6" width="15.125" style="861" bestFit="1" customWidth="1"/>
    <col min="7" max="7" width="24.25" style="861" bestFit="1" customWidth="1"/>
    <col min="8" max="8" width="9" style="861" bestFit="1" customWidth="1"/>
    <col min="9" max="9" width="35.875" style="861" bestFit="1" customWidth="1"/>
    <col min="10" max="10" width="15" style="861" bestFit="1" customWidth="1"/>
    <col min="11" max="256" width="9" style="861"/>
    <col min="257" max="257" width="19.5" style="861" customWidth="1"/>
    <col min="258" max="258" width="23.25" style="861" bestFit="1" customWidth="1"/>
    <col min="259" max="259" width="25.5" style="861" bestFit="1" customWidth="1"/>
    <col min="260" max="260" width="21.75" style="861" customWidth="1"/>
    <col min="261" max="261" width="19.125" style="861" bestFit="1" customWidth="1"/>
    <col min="262" max="262" width="15.125" style="861" bestFit="1" customWidth="1"/>
    <col min="263" max="263" width="24.25" style="861" bestFit="1" customWidth="1"/>
    <col min="264" max="264" width="9" style="861" bestFit="1"/>
    <col min="265" max="265" width="35.875" style="861" bestFit="1" customWidth="1"/>
    <col min="266" max="266" width="15" style="861" bestFit="1" customWidth="1"/>
    <col min="267" max="512" width="9" style="861"/>
    <col min="513" max="513" width="19.5" style="861" customWidth="1"/>
    <col min="514" max="514" width="23.25" style="861" bestFit="1" customWidth="1"/>
    <col min="515" max="515" width="25.5" style="861" bestFit="1" customWidth="1"/>
    <col min="516" max="516" width="21.75" style="861" customWidth="1"/>
    <col min="517" max="517" width="19.125" style="861" bestFit="1" customWidth="1"/>
    <col min="518" max="518" width="15.125" style="861" bestFit="1" customWidth="1"/>
    <col min="519" max="519" width="24.25" style="861" bestFit="1" customWidth="1"/>
    <col min="520" max="520" width="9" style="861" bestFit="1"/>
    <col min="521" max="521" width="35.875" style="861" bestFit="1" customWidth="1"/>
    <col min="522" max="522" width="15" style="861" bestFit="1" customWidth="1"/>
    <col min="523" max="768" width="9" style="861"/>
    <col min="769" max="769" width="19.5" style="861" customWidth="1"/>
    <col min="770" max="770" width="23.25" style="861" bestFit="1" customWidth="1"/>
    <col min="771" max="771" width="25.5" style="861" bestFit="1" customWidth="1"/>
    <col min="772" max="772" width="21.75" style="861" customWidth="1"/>
    <col min="773" max="773" width="19.125" style="861" bestFit="1" customWidth="1"/>
    <col min="774" max="774" width="15.125" style="861" bestFit="1" customWidth="1"/>
    <col min="775" max="775" width="24.25" style="861" bestFit="1" customWidth="1"/>
    <col min="776" max="776" width="9" style="861" bestFit="1"/>
    <col min="777" max="777" width="35.875" style="861" bestFit="1" customWidth="1"/>
    <col min="778" max="778" width="15" style="861" bestFit="1" customWidth="1"/>
    <col min="779" max="1024" width="9" style="861"/>
    <col min="1025" max="1025" width="19.5" style="861" customWidth="1"/>
    <col min="1026" max="1026" width="23.25" style="861" bestFit="1" customWidth="1"/>
    <col min="1027" max="1027" width="25.5" style="861" bestFit="1" customWidth="1"/>
    <col min="1028" max="1028" width="21.75" style="861" customWidth="1"/>
    <col min="1029" max="1029" width="19.125" style="861" bestFit="1" customWidth="1"/>
    <col min="1030" max="1030" width="15.125" style="861" bestFit="1" customWidth="1"/>
    <col min="1031" max="1031" width="24.25" style="861" bestFit="1" customWidth="1"/>
    <col min="1032" max="1032" width="9" style="861" bestFit="1"/>
    <col min="1033" max="1033" width="35.875" style="861" bestFit="1" customWidth="1"/>
    <col min="1034" max="1034" width="15" style="861" bestFit="1" customWidth="1"/>
    <col min="1035" max="1280" width="9" style="861"/>
    <col min="1281" max="1281" width="19.5" style="861" customWidth="1"/>
    <col min="1282" max="1282" width="23.25" style="861" bestFit="1" customWidth="1"/>
    <col min="1283" max="1283" width="25.5" style="861" bestFit="1" customWidth="1"/>
    <col min="1284" max="1284" width="21.75" style="861" customWidth="1"/>
    <col min="1285" max="1285" width="19.125" style="861" bestFit="1" customWidth="1"/>
    <col min="1286" max="1286" width="15.125" style="861" bestFit="1" customWidth="1"/>
    <col min="1287" max="1287" width="24.25" style="861" bestFit="1" customWidth="1"/>
    <col min="1288" max="1288" width="9" style="861" bestFit="1"/>
    <col min="1289" max="1289" width="35.875" style="861" bestFit="1" customWidth="1"/>
    <col min="1290" max="1290" width="15" style="861" bestFit="1" customWidth="1"/>
    <col min="1291" max="1536" width="9" style="861"/>
    <col min="1537" max="1537" width="19.5" style="861" customWidth="1"/>
    <col min="1538" max="1538" width="23.25" style="861" bestFit="1" customWidth="1"/>
    <col min="1539" max="1539" width="25.5" style="861" bestFit="1" customWidth="1"/>
    <col min="1540" max="1540" width="21.75" style="861" customWidth="1"/>
    <col min="1541" max="1541" width="19.125" style="861" bestFit="1" customWidth="1"/>
    <col min="1542" max="1542" width="15.125" style="861" bestFit="1" customWidth="1"/>
    <col min="1543" max="1543" width="24.25" style="861" bestFit="1" customWidth="1"/>
    <col min="1544" max="1544" width="9" style="861" bestFit="1"/>
    <col min="1545" max="1545" width="35.875" style="861" bestFit="1" customWidth="1"/>
    <col min="1546" max="1546" width="15" style="861" bestFit="1" customWidth="1"/>
    <col min="1547" max="1792" width="9" style="861"/>
    <col min="1793" max="1793" width="19.5" style="861" customWidth="1"/>
    <col min="1794" max="1794" width="23.25" style="861" bestFit="1" customWidth="1"/>
    <col min="1795" max="1795" width="25.5" style="861" bestFit="1" customWidth="1"/>
    <col min="1796" max="1796" width="21.75" style="861" customWidth="1"/>
    <col min="1797" max="1797" width="19.125" style="861" bestFit="1" customWidth="1"/>
    <col min="1798" max="1798" width="15.125" style="861" bestFit="1" customWidth="1"/>
    <col min="1799" max="1799" width="24.25" style="861" bestFit="1" customWidth="1"/>
    <col min="1800" max="1800" width="9" style="861" bestFit="1"/>
    <col min="1801" max="1801" width="35.875" style="861" bestFit="1" customWidth="1"/>
    <col min="1802" max="1802" width="15" style="861" bestFit="1" customWidth="1"/>
    <col min="1803" max="2048" width="9" style="861"/>
    <col min="2049" max="2049" width="19.5" style="861" customWidth="1"/>
    <col min="2050" max="2050" width="23.25" style="861" bestFit="1" customWidth="1"/>
    <col min="2051" max="2051" width="25.5" style="861" bestFit="1" customWidth="1"/>
    <col min="2052" max="2052" width="21.75" style="861" customWidth="1"/>
    <col min="2053" max="2053" width="19.125" style="861" bestFit="1" customWidth="1"/>
    <col min="2054" max="2054" width="15.125" style="861" bestFit="1" customWidth="1"/>
    <col min="2055" max="2055" width="24.25" style="861" bestFit="1" customWidth="1"/>
    <col min="2056" max="2056" width="9" style="861" bestFit="1"/>
    <col min="2057" max="2057" width="35.875" style="861" bestFit="1" customWidth="1"/>
    <col min="2058" max="2058" width="15" style="861" bestFit="1" customWidth="1"/>
    <col min="2059" max="2304" width="9" style="861"/>
    <col min="2305" max="2305" width="19.5" style="861" customWidth="1"/>
    <col min="2306" max="2306" width="23.25" style="861" bestFit="1" customWidth="1"/>
    <col min="2307" max="2307" width="25.5" style="861" bestFit="1" customWidth="1"/>
    <col min="2308" max="2308" width="21.75" style="861" customWidth="1"/>
    <col min="2309" max="2309" width="19.125" style="861" bestFit="1" customWidth="1"/>
    <col min="2310" max="2310" width="15.125" style="861" bestFit="1" customWidth="1"/>
    <col min="2311" max="2311" width="24.25" style="861" bestFit="1" customWidth="1"/>
    <col min="2312" max="2312" width="9" style="861" bestFit="1"/>
    <col min="2313" max="2313" width="35.875" style="861" bestFit="1" customWidth="1"/>
    <col min="2314" max="2314" width="15" style="861" bestFit="1" customWidth="1"/>
    <col min="2315" max="2560" width="9" style="861"/>
    <col min="2561" max="2561" width="19.5" style="861" customWidth="1"/>
    <col min="2562" max="2562" width="23.25" style="861" bestFit="1" customWidth="1"/>
    <col min="2563" max="2563" width="25.5" style="861" bestFit="1" customWidth="1"/>
    <col min="2564" max="2564" width="21.75" style="861" customWidth="1"/>
    <col min="2565" max="2565" width="19.125" style="861" bestFit="1" customWidth="1"/>
    <col min="2566" max="2566" width="15.125" style="861" bestFit="1" customWidth="1"/>
    <col min="2567" max="2567" width="24.25" style="861" bestFit="1" customWidth="1"/>
    <col min="2568" max="2568" width="9" style="861" bestFit="1"/>
    <col min="2569" max="2569" width="35.875" style="861" bestFit="1" customWidth="1"/>
    <col min="2570" max="2570" width="15" style="861" bestFit="1" customWidth="1"/>
    <col min="2571" max="2816" width="9" style="861"/>
    <col min="2817" max="2817" width="19.5" style="861" customWidth="1"/>
    <col min="2818" max="2818" width="23.25" style="861" bestFit="1" customWidth="1"/>
    <col min="2819" max="2819" width="25.5" style="861" bestFit="1" customWidth="1"/>
    <col min="2820" max="2820" width="21.75" style="861" customWidth="1"/>
    <col min="2821" max="2821" width="19.125" style="861" bestFit="1" customWidth="1"/>
    <col min="2822" max="2822" width="15.125" style="861" bestFit="1" customWidth="1"/>
    <col min="2823" max="2823" width="24.25" style="861" bestFit="1" customWidth="1"/>
    <col min="2824" max="2824" width="9" style="861" bestFit="1"/>
    <col min="2825" max="2825" width="35.875" style="861" bestFit="1" customWidth="1"/>
    <col min="2826" max="2826" width="15" style="861" bestFit="1" customWidth="1"/>
    <col min="2827" max="3072" width="9" style="861"/>
    <col min="3073" max="3073" width="19.5" style="861" customWidth="1"/>
    <col min="3074" max="3074" width="23.25" style="861" bestFit="1" customWidth="1"/>
    <col min="3075" max="3075" width="25.5" style="861" bestFit="1" customWidth="1"/>
    <col min="3076" max="3076" width="21.75" style="861" customWidth="1"/>
    <col min="3077" max="3077" width="19.125" style="861" bestFit="1" customWidth="1"/>
    <col min="3078" max="3078" width="15.125" style="861" bestFit="1" customWidth="1"/>
    <col min="3079" max="3079" width="24.25" style="861" bestFit="1" customWidth="1"/>
    <col min="3080" max="3080" width="9" style="861" bestFit="1"/>
    <col min="3081" max="3081" width="35.875" style="861" bestFit="1" customWidth="1"/>
    <col min="3082" max="3082" width="15" style="861" bestFit="1" customWidth="1"/>
    <col min="3083" max="3328" width="9" style="861"/>
    <col min="3329" max="3329" width="19.5" style="861" customWidth="1"/>
    <col min="3330" max="3330" width="23.25" style="861" bestFit="1" customWidth="1"/>
    <col min="3331" max="3331" width="25.5" style="861" bestFit="1" customWidth="1"/>
    <col min="3332" max="3332" width="21.75" style="861" customWidth="1"/>
    <col min="3333" max="3333" width="19.125" style="861" bestFit="1" customWidth="1"/>
    <col min="3334" max="3334" width="15.125" style="861" bestFit="1" customWidth="1"/>
    <col min="3335" max="3335" width="24.25" style="861" bestFit="1" customWidth="1"/>
    <col min="3336" max="3336" width="9" style="861" bestFit="1"/>
    <col min="3337" max="3337" width="35.875" style="861" bestFit="1" customWidth="1"/>
    <col min="3338" max="3338" width="15" style="861" bestFit="1" customWidth="1"/>
    <col min="3339" max="3584" width="9" style="861"/>
    <col min="3585" max="3585" width="19.5" style="861" customWidth="1"/>
    <col min="3586" max="3586" width="23.25" style="861" bestFit="1" customWidth="1"/>
    <col min="3587" max="3587" width="25.5" style="861" bestFit="1" customWidth="1"/>
    <col min="3588" max="3588" width="21.75" style="861" customWidth="1"/>
    <col min="3589" max="3589" width="19.125" style="861" bestFit="1" customWidth="1"/>
    <col min="3590" max="3590" width="15.125" style="861" bestFit="1" customWidth="1"/>
    <col min="3591" max="3591" width="24.25" style="861" bestFit="1" customWidth="1"/>
    <col min="3592" max="3592" width="9" style="861" bestFit="1"/>
    <col min="3593" max="3593" width="35.875" style="861" bestFit="1" customWidth="1"/>
    <col min="3594" max="3594" width="15" style="861" bestFit="1" customWidth="1"/>
    <col min="3595" max="3840" width="9" style="861"/>
    <col min="3841" max="3841" width="19.5" style="861" customWidth="1"/>
    <col min="3842" max="3842" width="23.25" style="861" bestFit="1" customWidth="1"/>
    <col min="3843" max="3843" width="25.5" style="861" bestFit="1" customWidth="1"/>
    <col min="3844" max="3844" width="21.75" style="861" customWidth="1"/>
    <col min="3845" max="3845" width="19.125" style="861" bestFit="1" customWidth="1"/>
    <col min="3846" max="3846" width="15.125" style="861" bestFit="1" customWidth="1"/>
    <col min="3847" max="3847" width="24.25" style="861" bestFit="1" customWidth="1"/>
    <col min="3848" max="3848" width="9" style="861" bestFit="1"/>
    <col min="3849" max="3849" width="35.875" style="861" bestFit="1" customWidth="1"/>
    <col min="3850" max="3850" width="15" style="861" bestFit="1" customWidth="1"/>
    <col min="3851" max="4096" width="9" style="861"/>
    <col min="4097" max="4097" width="19.5" style="861" customWidth="1"/>
    <col min="4098" max="4098" width="23.25" style="861" bestFit="1" customWidth="1"/>
    <col min="4099" max="4099" width="25.5" style="861" bestFit="1" customWidth="1"/>
    <col min="4100" max="4100" width="21.75" style="861" customWidth="1"/>
    <col min="4101" max="4101" width="19.125" style="861" bestFit="1" customWidth="1"/>
    <col min="4102" max="4102" width="15.125" style="861" bestFit="1" customWidth="1"/>
    <col min="4103" max="4103" width="24.25" style="861" bestFit="1" customWidth="1"/>
    <col min="4104" max="4104" width="9" style="861" bestFit="1"/>
    <col min="4105" max="4105" width="35.875" style="861" bestFit="1" customWidth="1"/>
    <col min="4106" max="4106" width="15" style="861" bestFit="1" customWidth="1"/>
    <col min="4107" max="4352" width="9" style="861"/>
    <col min="4353" max="4353" width="19.5" style="861" customWidth="1"/>
    <col min="4354" max="4354" width="23.25" style="861" bestFit="1" customWidth="1"/>
    <col min="4355" max="4355" width="25.5" style="861" bestFit="1" customWidth="1"/>
    <col min="4356" max="4356" width="21.75" style="861" customWidth="1"/>
    <col min="4357" max="4357" width="19.125" style="861" bestFit="1" customWidth="1"/>
    <col min="4358" max="4358" width="15.125" style="861" bestFit="1" customWidth="1"/>
    <col min="4359" max="4359" width="24.25" style="861" bestFit="1" customWidth="1"/>
    <col min="4360" max="4360" width="9" style="861" bestFit="1"/>
    <col min="4361" max="4361" width="35.875" style="861" bestFit="1" customWidth="1"/>
    <col min="4362" max="4362" width="15" style="861" bestFit="1" customWidth="1"/>
    <col min="4363" max="4608" width="9" style="861"/>
    <col min="4609" max="4609" width="19.5" style="861" customWidth="1"/>
    <col min="4610" max="4610" width="23.25" style="861" bestFit="1" customWidth="1"/>
    <col min="4611" max="4611" width="25.5" style="861" bestFit="1" customWidth="1"/>
    <col min="4612" max="4612" width="21.75" style="861" customWidth="1"/>
    <col min="4613" max="4613" width="19.125" style="861" bestFit="1" customWidth="1"/>
    <col min="4614" max="4614" width="15.125" style="861" bestFit="1" customWidth="1"/>
    <col min="4615" max="4615" width="24.25" style="861" bestFit="1" customWidth="1"/>
    <col min="4616" max="4616" width="9" style="861" bestFit="1"/>
    <col min="4617" max="4617" width="35.875" style="861" bestFit="1" customWidth="1"/>
    <col min="4618" max="4618" width="15" style="861" bestFit="1" customWidth="1"/>
    <col min="4619" max="4864" width="9" style="861"/>
    <col min="4865" max="4865" width="19.5" style="861" customWidth="1"/>
    <col min="4866" max="4866" width="23.25" style="861" bestFit="1" customWidth="1"/>
    <col min="4867" max="4867" width="25.5" style="861" bestFit="1" customWidth="1"/>
    <col min="4868" max="4868" width="21.75" style="861" customWidth="1"/>
    <col min="4869" max="4869" width="19.125" style="861" bestFit="1" customWidth="1"/>
    <col min="4870" max="4870" width="15.125" style="861" bestFit="1" customWidth="1"/>
    <col min="4871" max="4871" width="24.25" style="861" bestFit="1" customWidth="1"/>
    <col min="4872" max="4872" width="9" style="861" bestFit="1"/>
    <col min="4873" max="4873" width="35.875" style="861" bestFit="1" customWidth="1"/>
    <col min="4874" max="4874" width="15" style="861" bestFit="1" customWidth="1"/>
    <col min="4875" max="5120" width="9" style="861"/>
    <col min="5121" max="5121" width="19.5" style="861" customWidth="1"/>
    <col min="5122" max="5122" width="23.25" style="861" bestFit="1" customWidth="1"/>
    <col min="5123" max="5123" width="25.5" style="861" bestFit="1" customWidth="1"/>
    <col min="5124" max="5124" width="21.75" style="861" customWidth="1"/>
    <col min="5125" max="5125" width="19.125" style="861" bestFit="1" customWidth="1"/>
    <col min="5126" max="5126" width="15.125" style="861" bestFit="1" customWidth="1"/>
    <col min="5127" max="5127" width="24.25" style="861" bestFit="1" customWidth="1"/>
    <col min="5128" max="5128" width="9" style="861" bestFit="1"/>
    <col min="5129" max="5129" width="35.875" style="861" bestFit="1" customWidth="1"/>
    <col min="5130" max="5130" width="15" style="861" bestFit="1" customWidth="1"/>
    <col min="5131" max="5376" width="9" style="861"/>
    <col min="5377" max="5377" width="19.5" style="861" customWidth="1"/>
    <col min="5378" max="5378" width="23.25" style="861" bestFit="1" customWidth="1"/>
    <col min="5379" max="5379" width="25.5" style="861" bestFit="1" customWidth="1"/>
    <col min="5380" max="5380" width="21.75" style="861" customWidth="1"/>
    <col min="5381" max="5381" width="19.125" style="861" bestFit="1" customWidth="1"/>
    <col min="5382" max="5382" width="15.125" style="861" bestFit="1" customWidth="1"/>
    <col min="5383" max="5383" width="24.25" style="861" bestFit="1" customWidth="1"/>
    <col min="5384" max="5384" width="9" style="861" bestFit="1"/>
    <col min="5385" max="5385" width="35.875" style="861" bestFit="1" customWidth="1"/>
    <col min="5386" max="5386" width="15" style="861" bestFit="1" customWidth="1"/>
    <col min="5387" max="5632" width="9" style="861"/>
    <col min="5633" max="5633" width="19.5" style="861" customWidth="1"/>
    <col min="5634" max="5634" width="23.25" style="861" bestFit="1" customWidth="1"/>
    <col min="5635" max="5635" width="25.5" style="861" bestFit="1" customWidth="1"/>
    <col min="5636" max="5636" width="21.75" style="861" customWidth="1"/>
    <col min="5637" max="5637" width="19.125" style="861" bestFit="1" customWidth="1"/>
    <col min="5638" max="5638" width="15.125" style="861" bestFit="1" customWidth="1"/>
    <col min="5639" max="5639" width="24.25" style="861" bestFit="1" customWidth="1"/>
    <col min="5640" max="5640" width="9" style="861" bestFit="1"/>
    <col min="5641" max="5641" width="35.875" style="861" bestFit="1" customWidth="1"/>
    <col min="5642" max="5642" width="15" style="861" bestFit="1" customWidth="1"/>
    <col min="5643" max="5888" width="9" style="861"/>
    <col min="5889" max="5889" width="19.5" style="861" customWidth="1"/>
    <col min="5890" max="5890" width="23.25" style="861" bestFit="1" customWidth="1"/>
    <col min="5891" max="5891" width="25.5" style="861" bestFit="1" customWidth="1"/>
    <col min="5892" max="5892" width="21.75" style="861" customWidth="1"/>
    <col min="5893" max="5893" width="19.125" style="861" bestFit="1" customWidth="1"/>
    <col min="5894" max="5894" width="15.125" style="861" bestFit="1" customWidth="1"/>
    <col min="5895" max="5895" width="24.25" style="861" bestFit="1" customWidth="1"/>
    <col min="5896" max="5896" width="9" style="861" bestFit="1"/>
    <col min="5897" max="5897" width="35.875" style="861" bestFit="1" customWidth="1"/>
    <col min="5898" max="5898" width="15" style="861" bestFit="1" customWidth="1"/>
    <col min="5899" max="6144" width="9" style="861"/>
    <col min="6145" max="6145" width="19.5" style="861" customWidth="1"/>
    <col min="6146" max="6146" width="23.25" style="861" bestFit="1" customWidth="1"/>
    <col min="6147" max="6147" width="25.5" style="861" bestFit="1" customWidth="1"/>
    <col min="6148" max="6148" width="21.75" style="861" customWidth="1"/>
    <col min="6149" max="6149" width="19.125" style="861" bestFit="1" customWidth="1"/>
    <col min="6150" max="6150" width="15.125" style="861" bestFit="1" customWidth="1"/>
    <col min="6151" max="6151" width="24.25" style="861" bestFit="1" customWidth="1"/>
    <col min="6152" max="6152" width="9" style="861" bestFit="1"/>
    <col min="6153" max="6153" width="35.875" style="861" bestFit="1" customWidth="1"/>
    <col min="6154" max="6154" width="15" style="861" bestFit="1" customWidth="1"/>
    <col min="6155" max="6400" width="9" style="861"/>
    <col min="6401" max="6401" width="19.5" style="861" customWidth="1"/>
    <col min="6402" max="6402" width="23.25" style="861" bestFit="1" customWidth="1"/>
    <col min="6403" max="6403" width="25.5" style="861" bestFit="1" customWidth="1"/>
    <col min="6404" max="6404" width="21.75" style="861" customWidth="1"/>
    <col min="6405" max="6405" width="19.125" style="861" bestFit="1" customWidth="1"/>
    <col min="6406" max="6406" width="15.125" style="861" bestFit="1" customWidth="1"/>
    <col min="6407" max="6407" width="24.25" style="861" bestFit="1" customWidth="1"/>
    <col min="6408" max="6408" width="9" style="861" bestFit="1"/>
    <col min="6409" max="6409" width="35.875" style="861" bestFit="1" customWidth="1"/>
    <col min="6410" max="6410" width="15" style="861" bestFit="1" customWidth="1"/>
    <col min="6411" max="6656" width="9" style="861"/>
    <col min="6657" max="6657" width="19.5" style="861" customWidth="1"/>
    <col min="6658" max="6658" width="23.25" style="861" bestFit="1" customWidth="1"/>
    <col min="6659" max="6659" width="25.5" style="861" bestFit="1" customWidth="1"/>
    <col min="6660" max="6660" width="21.75" style="861" customWidth="1"/>
    <col min="6661" max="6661" width="19.125" style="861" bestFit="1" customWidth="1"/>
    <col min="6662" max="6662" width="15.125" style="861" bestFit="1" customWidth="1"/>
    <col min="6663" max="6663" width="24.25" style="861" bestFit="1" customWidth="1"/>
    <col min="6664" max="6664" width="9" style="861" bestFit="1"/>
    <col min="6665" max="6665" width="35.875" style="861" bestFit="1" customWidth="1"/>
    <col min="6666" max="6666" width="15" style="861" bestFit="1" customWidth="1"/>
    <col min="6667" max="6912" width="9" style="861"/>
    <col min="6913" max="6913" width="19.5" style="861" customWidth="1"/>
    <col min="6914" max="6914" width="23.25" style="861" bestFit="1" customWidth="1"/>
    <col min="6915" max="6915" width="25.5" style="861" bestFit="1" customWidth="1"/>
    <col min="6916" max="6916" width="21.75" style="861" customWidth="1"/>
    <col min="6917" max="6917" width="19.125" style="861" bestFit="1" customWidth="1"/>
    <col min="6918" max="6918" width="15.125" style="861" bestFit="1" customWidth="1"/>
    <col min="6919" max="6919" width="24.25" style="861" bestFit="1" customWidth="1"/>
    <col min="6920" max="6920" width="9" style="861" bestFit="1"/>
    <col min="6921" max="6921" width="35.875" style="861" bestFit="1" customWidth="1"/>
    <col min="6922" max="6922" width="15" style="861" bestFit="1" customWidth="1"/>
    <col min="6923" max="7168" width="9" style="861"/>
    <col min="7169" max="7169" width="19.5" style="861" customWidth="1"/>
    <col min="7170" max="7170" width="23.25" style="861" bestFit="1" customWidth="1"/>
    <col min="7171" max="7171" width="25.5" style="861" bestFit="1" customWidth="1"/>
    <col min="7172" max="7172" width="21.75" style="861" customWidth="1"/>
    <col min="7173" max="7173" width="19.125" style="861" bestFit="1" customWidth="1"/>
    <col min="7174" max="7174" width="15.125" style="861" bestFit="1" customWidth="1"/>
    <col min="7175" max="7175" width="24.25" style="861" bestFit="1" customWidth="1"/>
    <col min="7176" max="7176" width="9" style="861" bestFit="1"/>
    <col min="7177" max="7177" width="35.875" style="861" bestFit="1" customWidth="1"/>
    <col min="7178" max="7178" width="15" style="861" bestFit="1" customWidth="1"/>
    <col min="7179" max="7424" width="9" style="861"/>
    <col min="7425" max="7425" width="19.5" style="861" customWidth="1"/>
    <col min="7426" max="7426" width="23.25" style="861" bestFit="1" customWidth="1"/>
    <col min="7427" max="7427" width="25.5" style="861" bestFit="1" customWidth="1"/>
    <col min="7428" max="7428" width="21.75" style="861" customWidth="1"/>
    <col min="7429" max="7429" width="19.125" style="861" bestFit="1" customWidth="1"/>
    <col min="7430" max="7430" width="15.125" style="861" bestFit="1" customWidth="1"/>
    <col min="7431" max="7431" width="24.25" style="861" bestFit="1" customWidth="1"/>
    <col min="7432" max="7432" width="9" style="861" bestFit="1"/>
    <col min="7433" max="7433" width="35.875" style="861" bestFit="1" customWidth="1"/>
    <col min="7434" max="7434" width="15" style="861" bestFit="1" customWidth="1"/>
    <col min="7435" max="7680" width="9" style="861"/>
    <col min="7681" max="7681" width="19.5" style="861" customWidth="1"/>
    <col min="7682" max="7682" width="23.25" style="861" bestFit="1" customWidth="1"/>
    <col min="7683" max="7683" width="25.5" style="861" bestFit="1" customWidth="1"/>
    <col min="7684" max="7684" width="21.75" style="861" customWidth="1"/>
    <col min="7685" max="7685" width="19.125" style="861" bestFit="1" customWidth="1"/>
    <col min="7686" max="7686" width="15.125" style="861" bestFit="1" customWidth="1"/>
    <col min="7687" max="7687" width="24.25" style="861" bestFit="1" customWidth="1"/>
    <col min="7688" max="7688" width="9" style="861" bestFit="1"/>
    <col min="7689" max="7689" width="35.875" style="861" bestFit="1" customWidth="1"/>
    <col min="7690" max="7690" width="15" style="861" bestFit="1" customWidth="1"/>
    <col min="7691" max="7936" width="9" style="861"/>
    <col min="7937" max="7937" width="19.5" style="861" customWidth="1"/>
    <col min="7938" max="7938" width="23.25" style="861" bestFit="1" customWidth="1"/>
    <col min="7939" max="7939" width="25.5" style="861" bestFit="1" customWidth="1"/>
    <col min="7940" max="7940" width="21.75" style="861" customWidth="1"/>
    <col min="7941" max="7941" width="19.125" style="861" bestFit="1" customWidth="1"/>
    <col min="7942" max="7942" width="15.125" style="861" bestFit="1" customWidth="1"/>
    <col min="7943" max="7943" width="24.25" style="861" bestFit="1" customWidth="1"/>
    <col min="7944" max="7944" width="9" style="861" bestFit="1"/>
    <col min="7945" max="7945" width="35.875" style="861" bestFit="1" customWidth="1"/>
    <col min="7946" max="7946" width="15" style="861" bestFit="1" customWidth="1"/>
    <col min="7947" max="8192" width="9" style="861"/>
    <col min="8193" max="8193" width="19.5" style="861" customWidth="1"/>
    <col min="8194" max="8194" width="23.25" style="861" bestFit="1" customWidth="1"/>
    <col min="8195" max="8195" width="25.5" style="861" bestFit="1" customWidth="1"/>
    <col min="8196" max="8196" width="21.75" style="861" customWidth="1"/>
    <col min="8197" max="8197" width="19.125" style="861" bestFit="1" customWidth="1"/>
    <col min="8198" max="8198" width="15.125" style="861" bestFit="1" customWidth="1"/>
    <col min="8199" max="8199" width="24.25" style="861" bestFit="1" customWidth="1"/>
    <col min="8200" max="8200" width="9" style="861" bestFit="1"/>
    <col min="8201" max="8201" width="35.875" style="861" bestFit="1" customWidth="1"/>
    <col min="8202" max="8202" width="15" style="861" bestFit="1" customWidth="1"/>
    <col min="8203" max="8448" width="9" style="861"/>
    <col min="8449" max="8449" width="19.5" style="861" customWidth="1"/>
    <col min="8450" max="8450" width="23.25" style="861" bestFit="1" customWidth="1"/>
    <col min="8451" max="8451" width="25.5" style="861" bestFit="1" customWidth="1"/>
    <col min="8452" max="8452" width="21.75" style="861" customWidth="1"/>
    <col min="8453" max="8453" width="19.125" style="861" bestFit="1" customWidth="1"/>
    <col min="8454" max="8454" width="15.125" style="861" bestFit="1" customWidth="1"/>
    <col min="8455" max="8455" width="24.25" style="861" bestFit="1" customWidth="1"/>
    <col min="8456" max="8456" width="9" style="861" bestFit="1"/>
    <col min="8457" max="8457" width="35.875" style="861" bestFit="1" customWidth="1"/>
    <col min="8458" max="8458" width="15" style="861" bestFit="1" customWidth="1"/>
    <col min="8459" max="8704" width="9" style="861"/>
    <col min="8705" max="8705" width="19.5" style="861" customWidth="1"/>
    <col min="8706" max="8706" width="23.25" style="861" bestFit="1" customWidth="1"/>
    <col min="8707" max="8707" width="25.5" style="861" bestFit="1" customWidth="1"/>
    <col min="8708" max="8708" width="21.75" style="861" customWidth="1"/>
    <col min="8709" max="8709" width="19.125" style="861" bestFit="1" customWidth="1"/>
    <col min="8710" max="8710" width="15.125" style="861" bestFit="1" customWidth="1"/>
    <col min="8711" max="8711" width="24.25" style="861" bestFit="1" customWidth="1"/>
    <col min="8712" max="8712" width="9" style="861" bestFit="1"/>
    <col min="8713" max="8713" width="35.875" style="861" bestFit="1" customWidth="1"/>
    <col min="8714" max="8714" width="15" style="861" bestFit="1" customWidth="1"/>
    <col min="8715" max="8960" width="9" style="861"/>
    <col min="8961" max="8961" width="19.5" style="861" customWidth="1"/>
    <col min="8962" max="8962" width="23.25" style="861" bestFit="1" customWidth="1"/>
    <col min="8963" max="8963" width="25.5" style="861" bestFit="1" customWidth="1"/>
    <col min="8964" max="8964" width="21.75" style="861" customWidth="1"/>
    <col min="8965" max="8965" width="19.125" style="861" bestFit="1" customWidth="1"/>
    <col min="8966" max="8966" width="15.125" style="861" bestFit="1" customWidth="1"/>
    <col min="8967" max="8967" width="24.25" style="861" bestFit="1" customWidth="1"/>
    <col min="8968" max="8968" width="9" style="861" bestFit="1"/>
    <col min="8969" max="8969" width="35.875" style="861" bestFit="1" customWidth="1"/>
    <col min="8970" max="8970" width="15" style="861" bestFit="1" customWidth="1"/>
    <col min="8971" max="9216" width="9" style="861"/>
    <col min="9217" max="9217" width="19.5" style="861" customWidth="1"/>
    <col min="9218" max="9218" width="23.25" style="861" bestFit="1" customWidth="1"/>
    <col min="9219" max="9219" width="25.5" style="861" bestFit="1" customWidth="1"/>
    <col min="9220" max="9220" width="21.75" style="861" customWidth="1"/>
    <col min="9221" max="9221" width="19.125" style="861" bestFit="1" customWidth="1"/>
    <col min="9222" max="9222" width="15.125" style="861" bestFit="1" customWidth="1"/>
    <col min="9223" max="9223" width="24.25" style="861" bestFit="1" customWidth="1"/>
    <col min="9224" max="9224" width="9" style="861" bestFit="1"/>
    <col min="9225" max="9225" width="35.875" style="861" bestFit="1" customWidth="1"/>
    <col min="9226" max="9226" width="15" style="861" bestFit="1" customWidth="1"/>
    <col min="9227" max="9472" width="9" style="861"/>
    <col min="9473" max="9473" width="19.5" style="861" customWidth="1"/>
    <col min="9474" max="9474" width="23.25" style="861" bestFit="1" customWidth="1"/>
    <col min="9475" max="9475" width="25.5" style="861" bestFit="1" customWidth="1"/>
    <col min="9476" max="9476" width="21.75" style="861" customWidth="1"/>
    <col min="9477" max="9477" width="19.125" style="861" bestFit="1" customWidth="1"/>
    <col min="9478" max="9478" width="15.125" style="861" bestFit="1" customWidth="1"/>
    <col min="9479" max="9479" width="24.25" style="861" bestFit="1" customWidth="1"/>
    <col min="9480" max="9480" width="9" style="861" bestFit="1"/>
    <col min="9481" max="9481" width="35.875" style="861" bestFit="1" customWidth="1"/>
    <col min="9482" max="9482" width="15" style="861" bestFit="1" customWidth="1"/>
    <col min="9483" max="9728" width="9" style="861"/>
    <col min="9729" max="9729" width="19.5" style="861" customWidth="1"/>
    <col min="9730" max="9730" width="23.25" style="861" bestFit="1" customWidth="1"/>
    <col min="9731" max="9731" width="25.5" style="861" bestFit="1" customWidth="1"/>
    <col min="9732" max="9732" width="21.75" style="861" customWidth="1"/>
    <col min="9733" max="9733" width="19.125" style="861" bestFit="1" customWidth="1"/>
    <col min="9734" max="9734" width="15.125" style="861" bestFit="1" customWidth="1"/>
    <col min="9735" max="9735" width="24.25" style="861" bestFit="1" customWidth="1"/>
    <col min="9736" max="9736" width="9" style="861" bestFit="1"/>
    <col min="9737" max="9737" width="35.875" style="861" bestFit="1" customWidth="1"/>
    <col min="9738" max="9738" width="15" style="861" bestFit="1" customWidth="1"/>
    <col min="9739" max="9984" width="9" style="861"/>
    <col min="9985" max="9985" width="19.5" style="861" customWidth="1"/>
    <col min="9986" max="9986" width="23.25" style="861" bestFit="1" customWidth="1"/>
    <col min="9987" max="9987" width="25.5" style="861" bestFit="1" customWidth="1"/>
    <col min="9988" max="9988" width="21.75" style="861" customWidth="1"/>
    <col min="9989" max="9989" width="19.125" style="861" bestFit="1" customWidth="1"/>
    <col min="9990" max="9990" width="15.125" style="861" bestFit="1" customWidth="1"/>
    <col min="9991" max="9991" width="24.25" style="861" bestFit="1" customWidth="1"/>
    <col min="9992" max="9992" width="9" style="861" bestFit="1"/>
    <col min="9993" max="9993" width="35.875" style="861" bestFit="1" customWidth="1"/>
    <col min="9994" max="9994" width="15" style="861" bestFit="1" customWidth="1"/>
    <col min="9995" max="10240" width="9" style="861"/>
    <col min="10241" max="10241" width="19.5" style="861" customWidth="1"/>
    <col min="10242" max="10242" width="23.25" style="861" bestFit="1" customWidth="1"/>
    <col min="10243" max="10243" width="25.5" style="861" bestFit="1" customWidth="1"/>
    <col min="10244" max="10244" width="21.75" style="861" customWidth="1"/>
    <col min="10245" max="10245" width="19.125" style="861" bestFit="1" customWidth="1"/>
    <col min="10246" max="10246" width="15.125" style="861" bestFit="1" customWidth="1"/>
    <col min="10247" max="10247" width="24.25" style="861" bestFit="1" customWidth="1"/>
    <col min="10248" max="10248" width="9" style="861" bestFit="1"/>
    <col min="10249" max="10249" width="35.875" style="861" bestFit="1" customWidth="1"/>
    <col min="10250" max="10250" width="15" style="861" bestFit="1" customWidth="1"/>
    <col min="10251" max="10496" width="9" style="861"/>
    <col min="10497" max="10497" width="19.5" style="861" customWidth="1"/>
    <col min="10498" max="10498" width="23.25" style="861" bestFit="1" customWidth="1"/>
    <col min="10499" max="10499" width="25.5" style="861" bestFit="1" customWidth="1"/>
    <col min="10500" max="10500" width="21.75" style="861" customWidth="1"/>
    <col min="10501" max="10501" width="19.125" style="861" bestFit="1" customWidth="1"/>
    <col min="10502" max="10502" width="15.125" style="861" bestFit="1" customWidth="1"/>
    <col min="10503" max="10503" width="24.25" style="861" bestFit="1" customWidth="1"/>
    <col min="10504" max="10504" width="9" style="861" bestFit="1"/>
    <col min="10505" max="10505" width="35.875" style="861" bestFit="1" customWidth="1"/>
    <col min="10506" max="10506" width="15" style="861" bestFit="1" customWidth="1"/>
    <col min="10507" max="10752" width="9" style="861"/>
    <col min="10753" max="10753" width="19.5" style="861" customWidth="1"/>
    <col min="10754" max="10754" width="23.25" style="861" bestFit="1" customWidth="1"/>
    <col min="10755" max="10755" width="25.5" style="861" bestFit="1" customWidth="1"/>
    <col min="10756" max="10756" width="21.75" style="861" customWidth="1"/>
    <col min="10757" max="10757" width="19.125" style="861" bestFit="1" customWidth="1"/>
    <col min="10758" max="10758" width="15.125" style="861" bestFit="1" customWidth="1"/>
    <col min="10759" max="10759" width="24.25" style="861" bestFit="1" customWidth="1"/>
    <col min="10760" max="10760" width="9" style="861" bestFit="1"/>
    <col min="10761" max="10761" width="35.875" style="861" bestFit="1" customWidth="1"/>
    <col min="10762" max="10762" width="15" style="861" bestFit="1" customWidth="1"/>
    <col min="10763" max="11008" width="9" style="861"/>
    <col min="11009" max="11009" width="19.5" style="861" customWidth="1"/>
    <col min="11010" max="11010" width="23.25" style="861" bestFit="1" customWidth="1"/>
    <col min="11011" max="11011" width="25.5" style="861" bestFit="1" customWidth="1"/>
    <col min="11012" max="11012" width="21.75" style="861" customWidth="1"/>
    <col min="11013" max="11013" width="19.125" style="861" bestFit="1" customWidth="1"/>
    <col min="11014" max="11014" width="15.125" style="861" bestFit="1" customWidth="1"/>
    <col min="11015" max="11015" width="24.25" style="861" bestFit="1" customWidth="1"/>
    <col min="11016" max="11016" width="9" style="861" bestFit="1"/>
    <col min="11017" max="11017" width="35.875" style="861" bestFit="1" customWidth="1"/>
    <col min="11018" max="11018" width="15" style="861" bestFit="1" customWidth="1"/>
    <col min="11019" max="11264" width="9" style="861"/>
    <col min="11265" max="11265" width="19.5" style="861" customWidth="1"/>
    <col min="11266" max="11266" width="23.25" style="861" bestFit="1" customWidth="1"/>
    <col min="11267" max="11267" width="25.5" style="861" bestFit="1" customWidth="1"/>
    <col min="11268" max="11268" width="21.75" style="861" customWidth="1"/>
    <col min="11269" max="11269" width="19.125" style="861" bestFit="1" customWidth="1"/>
    <col min="11270" max="11270" width="15.125" style="861" bestFit="1" customWidth="1"/>
    <col min="11271" max="11271" width="24.25" style="861" bestFit="1" customWidth="1"/>
    <col min="11272" max="11272" width="9" style="861" bestFit="1"/>
    <col min="11273" max="11273" width="35.875" style="861" bestFit="1" customWidth="1"/>
    <col min="11274" max="11274" width="15" style="861" bestFit="1" customWidth="1"/>
    <col min="11275" max="11520" width="9" style="861"/>
    <col min="11521" max="11521" width="19.5" style="861" customWidth="1"/>
    <col min="11522" max="11522" width="23.25" style="861" bestFit="1" customWidth="1"/>
    <col min="11523" max="11523" width="25.5" style="861" bestFit="1" customWidth="1"/>
    <col min="11524" max="11524" width="21.75" style="861" customWidth="1"/>
    <col min="11525" max="11525" width="19.125" style="861" bestFit="1" customWidth="1"/>
    <col min="11526" max="11526" width="15.125" style="861" bestFit="1" customWidth="1"/>
    <col min="11527" max="11527" width="24.25" style="861" bestFit="1" customWidth="1"/>
    <col min="11528" max="11528" width="9" style="861" bestFit="1"/>
    <col min="11529" max="11529" width="35.875" style="861" bestFit="1" customWidth="1"/>
    <col min="11530" max="11530" width="15" style="861" bestFit="1" customWidth="1"/>
    <col min="11531" max="11776" width="9" style="861"/>
    <col min="11777" max="11777" width="19.5" style="861" customWidth="1"/>
    <col min="11778" max="11778" width="23.25" style="861" bestFit="1" customWidth="1"/>
    <col min="11779" max="11779" width="25.5" style="861" bestFit="1" customWidth="1"/>
    <col min="11780" max="11780" width="21.75" style="861" customWidth="1"/>
    <col min="11781" max="11781" width="19.125" style="861" bestFit="1" customWidth="1"/>
    <col min="11782" max="11782" width="15.125" style="861" bestFit="1" customWidth="1"/>
    <col min="11783" max="11783" width="24.25" style="861" bestFit="1" customWidth="1"/>
    <col min="11784" max="11784" width="9" style="861" bestFit="1"/>
    <col min="11785" max="11785" width="35.875" style="861" bestFit="1" customWidth="1"/>
    <col min="11786" max="11786" width="15" style="861" bestFit="1" customWidth="1"/>
    <col min="11787" max="12032" width="9" style="861"/>
    <col min="12033" max="12033" width="19.5" style="861" customWidth="1"/>
    <col min="12034" max="12034" width="23.25" style="861" bestFit="1" customWidth="1"/>
    <col min="12035" max="12035" width="25.5" style="861" bestFit="1" customWidth="1"/>
    <col min="12036" max="12036" width="21.75" style="861" customWidth="1"/>
    <col min="12037" max="12037" width="19.125" style="861" bestFit="1" customWidth="1"/>
    <col min="12038" max="12038" width="15.125" style="861" bestFit="1" customWidth="1"/>
    <col min="12039" max="12039" width="24.25" style="861" bestFit="1" customWidth="1"/>
    <col min="12040" max="12040" width="9" style="861" bestFit="1"/>
    <col min="12041" max="12041" width="35.875" style="861" bestFit="1" customWidth="1"/>
    <col min="12042" max="12042" width="15" style="861" bestFit="1" customWidth="1"/>
    <col min="12043" max="12288" width="9" style="861"/>
    <col min="12289" max="12289" width="19.5" style="861" customWidth="1"/>
    <col min="12290" max="12290" width="23.25" style="861" bestFit="1" customWidth="1"/>
    <col min="12291" max="12291" width="25.5" style="861" bestFit="1" customWidth="1"/>
    <col min="12292" max="12292" width="21.75" style="861" customWidth="1"/>
    <col min="12293" max="12293" width="19.125" style="861" bestFit="1" customWidth="1"/>
    <col min="12294" max="12294" width="15.125" style="861" bestFit="1" customWidth="1"/>
    <col min="12295" max="12295" width="24.25" style="861" bestFit="1" customWidth="1"/>
    <col min="12296" max="12296" width="9" style="861" bestFit="1"/>
    <col min="12297" max="12297" width="35.875" style="861" bestFit="1" customWidth="1"/>
    <col min="12298" max="12298" width="15" style="861" bestFit="1" customWidth="1"/>
    <col min="12299" max="12544" width="9" style="861"/>
    <col min="12545" max="12545" width="19.5" style="861" customWidth="1"/>
    <col min="12546" max="12546" width="23.25" style="861" bestFit="1" customWidth="1"/>
    <col min="12547" max="12547" width="25.5" style="861" bestFit="1" customWidth="1"/>
    <col min="12548" max="12548" width="21.75" style="861" customWidth="1"/>
    <col min="12549" max="12549" width="19.125" style="861" bestFit="1" customWidth="1"/>
    <col min="12550" max="12550" width="15.125" style="861" bestFit="1" customWidth="1"/>
    <col min="12551" max="12551" width="24.25" style="861" bestFit="1" customWidth="1"/>
    <col min="12552" max="12552" width="9" style="861" bestFit="1"/>
    <col min="12553" max="12553" width="35.875" style="861" bestFit="1" customWidth="1"/>
    <col min="12554" max="12554" width="15" style="861" bestFit="1" customWidth="1"/>
    <col min="12555" max="12800" width="9" style="861"/>
    <col min="12801" max="12801" width="19.5" style="861" customWidth="1"/>
    <col min="12802" max="12802" width="23.25" style="861" bestFit="1" customWidth="1"/>
    <col min="12803" max="12803" width="25.5" style="861" bestFit="1" customWidth="1"/>
    <col min="12804" max="12804" width="21.75" style="861" customWidth="1"/>
    <col min="12805" max="12805" width="19.125" style="861" bestFit="1" customWidth="1"/>
    <col min="12806" max="12806" width="15.125" style="861" bestFit="1" customWidth="1"/>
    <col min="12807" max="12807" width="24.25" style="861" bestFit="1" customWidth="1"/>
    <col min="12808" max="12808" width="9" style="861" bestFit="1"/>
    <col min="12809" max="12809" width="35.875" style="861" bestFit="1" customWidth="1"/>
    <col min="12810" max="12810" width="15" style="861" bestFit="1" customWidth="1"/>
    <col min="12811" max="13056" width="9" style="861"/>
    <col min="13057" max="13057" width="19.5" style="861" customWidth="1"/>
    <col min="13058" max="13058" width="23.25" style="861" bestFit="1" customWidth="1"/>
    <col min="13059" max="13059" width="25.5" style="861" bestFit="1" customWidth="1"/>
    <col min="13060" max="13060" width="21.75" style="861" customWidth="1"/>
    <col min="13061" max="13061" width="19.125" style="861" bestFit="1" customWidth="1"/>
    <col min="13062" max="13062" width="15.125" style="861" bestFit="1" customWidth="1"/>
    <col min="13063" max="13063" width="24.25" style="861" bestFit="1" customWidth="1"/>
    <col min="13064" max="13064" width="9" style="861" bestFit="1"/>
    <col min="13065" max="13065" width="35.875" style="861" bestFit="1" customWidth="1"/>
    <col min="13066" max="13066" width="15" style="861" bestFit="1" customWidth="1"/>
    <col min="13067" max="13312" width="9" style="861"/>
    <col min="13313" max="13313" width="19.5" style="861" customWidth="1"/>
    <col min="13314" max="13314" width="23.25" style="861" bestFit="1" customWidth="1"/>
    <col min="13315" max="13315" width="25.5" style="861" bestFit="1" customWidth="1"/>
    <col min="13316" max="13316" width="21.75" style="861" customWidth="1"/>
    <col min="13317" max="13317" width="19.125" style="861" bestFit="1" customWidth="1"/>
    <col min="13318" max="13318" width="15.125" style="861" bestFit="1" customWidth="1"/>
    <col min="13319" max="13319" width="24.25" style="861" bestFit="1" customWidth="1"/>
    <col min="13320" max="13320" width="9" style="861" bestFit="1"/>
    <col min="13321" max="13321" width="35.875" style="861" bestFit="1" customWidth="1"/>
    <col min="13322" max="13322" width="15" style="861" bestFit="1" customWidth="1"/>
    <col min="13323" max="13568" width="9" style="861"/>
    <col min="13569" max="13569" width="19.5" style="861" customWidth="1"/>
    <col min="13570" max="13570" width="23.25" style="861" bestFit="1" customWidth="1"/>
    <col min="13571" max="13571" width="25.5" style="861" bestFit="1" customWidth="1"/>
    <col min="13572" max="13572" width="21.75" style="861" customWidth="1"/>
    <col min="13573" max="13573" width="19.125" style="861" bestFit="1" customWidth="1"/>
    <col min="13574" max="13574" width="15.125" style="861" bestFit="1" customWidth="1"/>
    <col min="13575" max="13575" width="24.25" style="861" bestFit="1" customWidth="1"/>
    <col min="13576" max="13576" width="9" style="861" bestFit="1"/>
    <col min="13577" max="13577" width="35.875" style="861" bestFit="1" customWidth="1"/>
    <col min="13578" max="13578" width="15" style="861" bestFit="1" customWidth="1"/>
    <col min="13579" max="13824" width="9" style="861"/>
    <col min="13825" max="13825" width="19.5" style="861" customWidth="1"/>
    <col min="13826" max="13826" width="23.25" style="861" bestFit="1" customWidth="1"/>
    <col min="13827" max="13827" width="25.5" style="861" bestFit="1" customWidth="1"/>
    <col min="13828" max="13828" width="21.75" style="861" customWidth="1"/>
    <col min="13829" max="13829" width="19.125" style="861" bestFit="1" customWidth="1"/>
    <col min="13830" max="13830" width="15.125" style="861" bestFit="1" customWidth="1"/>
    <col min="13831" max="13831" width="24.25" style="861" bestFit="1" customWidth="1"/>
    <col min="13832" max="13832" width="9" style="861" bestFit="1"/>
    <col min="13833" max="13833" width="35.875" style="861" bestFit="1" customWidth="1"/>
    <col min="13834" max="13834" width="15" style="861" bestFit="1" customWidth="1"/>
    <col min="13835" max="14080" width="9" style="861"/>
    <col min="14081" max="14081" width="19.5" style="861" customWidth="1"/>
    <col min="14082" max="14082" width="23.25" style="861" bestFit="1" customWidth="1"/>
    <col min="14083" max="14083" width="25.5" style="861" bestFit="1" customWidth="1"/>
    <col min="14084" max="14084" width="21.75" style="861" customWidth="1"/>
    <col min="14085" max="14085" width="19.125" style="861" bestFit="1" customWidth="1"/>
    <col min="14086" max="14086" width="15.125" style="861" bestFit="1" customWidth="1"/>
    <col min="14087" max="14087" width="24.25" style="861" bestFit="1" customWidth="1"/>
    <col min="14088" max="14088" width="9" style="861" bestFit="1"/>
    <col min="14089" max="14089" width="35.875" style="861" bestFit="1" customWidth="1"/>
    <col min="14090" max="14090" width="15" style="861" bestFit="1" customWidth="1"/>
    <col min="14091" max="14336" width="9" style="861"/>
    <col min="14337" max="14337" width="19.5" style="861" customWidth="1"/>
    <col min="14338" max="14338" width="23.25" style="861" bestFit="1" customWidth="1"/>
    <col min="14339" max="14339" width="25.5" style="861" bestFit="1" customWidth="1"/>
    <col min="14340" max="14340" width="21.75" style="861" customWidth="1"/>
    <col min="14341" max="14341" width="19.125" style="861" bestFit="1" customWidth="1"/>
    <col min="14342" max="14342" width="15.125" style="861" bestFit="1" customWidth="1"/>
    <col min="14343" max="14343" width="24.25" style="861" bestFit="1" customWidth="1"/>
    <col min="14344" max="14344" width="9" style="861" bestFit="1"/>
    <col min="14345" max="14345" width="35.875" style="861" bestFit="1" customWidth="1"/>
    <col min="14346" max="14346" width="15" style="861" bestFit="1" customWidth="1"/>
    <col min="14347" max="14592" width="9" style="861"/>
    <col min="14593" max="14593" width="19.5" style="861" customWidth="1"/>
    <col min="14594" max="14594" width="23.25" style="861" bestFit="1" customWidth="1"/>
    <col min="14595" max="14595" width="25.5" style="861" bestFit="1" customWidth="1"/>
    <col min="14596" max="14596" width="21.75" style="861" customWidth="1"/>
    <col min="14597" max="14597" width="19.125" style="861" bestFit="1" customWidth="1"/>
    <col min="14598" max="14598" width="15.125" style="861" bestFit="1" customWidth="1"/>
    <col min="14599" max="14599" width="24.25" style="861" bestFit="1" customWidth="1"/>
    <col min="14600" max="14600" width="9" style="861" bestFit="1"/>
    <col min="14601" max="14601" width="35.875" style="861" bestFit="1" customWidth="1"/>
    <col min="14602" max="14602" width="15" style="861" bestFit="1" customWidth="1"/>
    <col min="14603" max="14848" width="9" style="861"/>
    <col min="14849" max="14849" width="19.5" style="861" customWidth="1"/>
    <col min="14850" max="14850" width="23.25" style="861" bestFit="1" customWidth="1"/>
    <col min="14851" max="14851" width="25.5" style="861" bestFit="1" customWidth="1"/>
    <col min="14852" max="14852" width="21.75" style="861" customWidth="1"/>
    <col min="14853" max="14853" width="19.125" style="861" bestFit="1" customWidth="1"/>
    <col min="14854" max="14854" width="15.125" style="861" bestFit="1" customWidth="1"/>
    <col min="14855" max="14855" width="24.25" style="861" bestFit="1" customWidth="1"/>
    <col min="14856" max="14856" width="9" style="861" bestFit="1"/>
    <col min="14857" max="14857" width="35.875" style="861" bestFit="1" customWidth="1"/>
    <col min="14858" max="14858" width="15" style="861" bestFit="1" customWidth="1"/>
    <col min="14859" max="15104" width="9" style="861"/>
    <col min="15105" max="15105" width="19.5" style="861" customWidth="1"/>
    <col min="15106" max="15106" width="23.25" style="861" bestFit="1" customWidth="1"/>
    <col min="15107" max="15107" width="25.5" style="861" bestFit="1" customWidth="1"/>
    <col min="15108" max="15108" width="21.75" style="861" customWidth="1"/>
    <col min="15109" max="15109" width="19.125" style="861" bestFit="1" customWidth="1"/>
    <col min="15110" max="15110" width="15.125" style="861" bestFit="1" customWidth="1"/>
    <col min="15111" max="15111" width="24.25" style="861" bestFit="1" customWidth="1"/>
    <col min="15112" max="15112" width="9" style="861" bestFit="1"/>
    <col min="15113" max="15113" width="35.875" style="861" bestFit="1" customWidth="1"/>
    <col min="15114" max="15114" width="15" style="861" bestFit="1" customWidth="1"/>
    <col min="15115" max="15360" width="9" style="861"/>
    <col min="15361" max="15361" width="19.5" style="861" customWidth="1"/>
    <col min="15362" max="15362" width="23.25" style="861" bestFit="1" customWidth="1"/>
    <col min="15363" max="15363" width="25.5" style="861" bestFit="1" customWidth="1"/>
    <col min="15364" max="15364" width="21.75" style="861" customWidth="1"/>
    <col min="15365" max="15365" width="19.125" style="861" bestFit="1" customWidth="1"/>
    <col min="15366" max="15366" width="15.125" style="861" bestFit="1" customWidth="1"/>
    <col min="15367" max="15367" width="24.25" style="861" bestFit="1" customWidth="1"/>
    <col min="15368" max="15368" width="9" style="861" bestFit="1"/>
    <col min="15369" max="15369" width="35.875" style="861" bestFit="1" customWidth="1"/>
    <col min="15370" max="15370" width="15" style="861" bestFit="1" customWidth="1"/>
    <col min="15371" max="15616" width="9" style="861"/>
    <col min="15617" max="15617" width="19.5" style="861" customWidth="1"/>
    <col min="15618" max="15618" width="23.25" style="861" bestFit="1" customWidth="1"/>
    <col min="15619" max="15619" width="25.5" style="861" bestFit="1" customWidth="1"/>
    <col min="15620" max="15620" width="21.75" style="861" customWidth="1"/>
    <col min="15621" max="15621" width="19.125" style="861" bestFit="1" customWidth="1"/>
    <col min="15622" max="15622" width="15.125" style="861" bestFit="1" customWidth="1"/>
    <col min="15623" max="15623" width="24.25" style="861" bestFit="1" customWidth="1"/>
    <col min="15624" max="15624" width="9" style="861" bestFit="1"/>
    <col min="15625" max="15625" width="35.875" style="861" bestFit="1" customWidth="1"/>
    <col min="15626" max="15626" width="15" style="861" bestFit="1" customWidth="1"/>
    <col min="15627" max="15872" width="9" style="861"/>
    <col min="15873" max="15873" width="19.5" style="861" customWidth="1"/>
    <col min="15874" max="15874" width="23.25" style="861" bestFit="1" customWidth="1"/>
    <col min="15875" max="15875" width="25.5" style="861" bestFit="1" customWidth="1"/>
    <col min="15876" max="15876" width="21.75" style="861" customWidth="1"/>
    <col min="15877" max="15877" width="19.125" style="861" bestFit="1" customWidth="1"/>
    <col min="15878" max="15878" width="15.125" style="861" bestFit="1" customWidth="1"/>
    <col min="15879" max="15879" width="24.25" style="861" bestFit="1" customWidth="1"/>
    <col min="15880" max="15880" width="9" style="861" bestFit="1"/>
    <col min="15881" max="15881" width="35.875" style="861" bestFit="1" customWidth="1"/>
    <col min="15882" max="15882" width="15" style="861" bestFit="1" customWidth="1"/>
    <col min="15883" max="16128" width="9" style="861"/>
    <col min="16129" max="16129" width="19.5" style="861" customWidth="1"/>
    <col min="16130" max="16130" width="23.25" style="861" bestFit="1" customWidth="1"/>
    <col min="16131" max="16131" width="25.5" style="861" bestFit="1" customWidth="1"/>
    <col min="16132" max="16132" width="21.75" style="861" customWidth="1"/>
    <col min="16133" max="16133" width="19.125" style="861" bestFit="1" customWidth="1"/>
    <col min="16134" max="16134" width="15.125" style="861" bestFit="1" customWidth="1"/>
    <col min="16135" max="16135" width="24.25" style="861" bestFit="1" customWidth="1"/>
    <col min="16136" max="16136" width="9" style="861" bestFit="1"/>
    <col min="16137" max="16137" width="35.875" style="861" bestFit="1" customWidth="1"/>
    <col min="16138" max="16138" width="15" style="861" bestFit="1" customWidth="1"/>
    <col min="16139" max="16384" width="9" style="861"/>
  </cols>
  <sheetData>
    <row r="1" spans="1:10">
      <c r="A1" s="992" t="s">
        <v>4426</v>
      </c>
      <c r="B1" s="992" t="s">
        <v>4427</v>
      </c>
      <c r="C1" s="992" t="s">
        <v>4428</v>
      </c>
      <c r="D1" s="992" t="s">
        <v>4429</v>
      </c>
      <c r="E1" s="992" t="s">
        <v>4430</v>
      </c>
      <c r="F1" s="992" t="s">
        <v>4431</v>
      </c>
      <c r="G1" s="992" t="s">
        <v>4432</v>
      </c>
      <c r="H1" s="992" t="s">
        <v>4433</v>
      </c>
      <c r="I1" s="992" t="s">
        <v>4434</v>
      </c>
      <c r="J1" s="992" t="s">
        <v>4435</v>
      </c>
    </row>
    <row r="2" spans="1:10" s="804" customFormat="1" ht="31.5" customHeight="1">
      <c r="A2" s="993" t="str">
        <f>IF('第二面-3'!K9="","",SUBSTITUTE('第二面-3'!K9,"-",""))</f>
        <v/>
      </c>
      <c r="B2" s="993" t="str">
        <f>'第二面-3'!K4</f>
        <v/>
      </c>
      <c r="C2" s="995"/>
      <c r="D2" s="995"/>
      <c r="E2" s="995"/>
      <c r="F2" s="993" t="str">
        <f>'第二面-3'!K6</f>
        <v/>
      </c>
      <c r="G2" s="995" t="s">
        <v>4352</v>
      </c>
      <c r="H2" s="993" t="str">
        <f>'第二面-3'!K7</f>
        <v/>
      </c>
      <c r="I2" s="994" t="str">
        <f>'第二面-3'!K8</f>
        <v/>
      </c>
      <c r="J2" s="994" t="str">
        <f>'第二面-3'!K9</f>
        <v/>
      </c>
    </row>
    <row r="4" spans="1:10">
      <c r="A4" s="861" t="str">
        <f>第二面!K56</f>
        <v/>
      </c>
    </row>
  </sheetData>
  <phoneticPr fontId="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J1" sqref="J1"/>
    </sheetView>
  </sheetViews>
  <sheetFormatPr defaultRowHeight="13.5"/>
  <cols>
    <col min="1" max="7" width="9" style="1005"/>
    <col min="8" max="8" width="14.875" style="1005" bestFit="1" customWidth="1"/>
    <col min="9" max="263" width="9" style="1005"/>
    <col min="264" max="264" width="14.875" style="1005" bestFit="1" customWidth="1"/>
    <col min="265" max="519" width="9" style="1005"/>
    <col min="520" max="520" width="14.875" style="1005" bestFit="1" customWidth="1"/>
    <col min="521" max="775" width="9" style="1005"/>
    <col min="776" max="776" width="14.875" style="1005" bestFit="1" customWidth="1"/>
    <col min="777" max="1031" width="9" style="1005"/>
    <col min="1032" max="1032" width="14.875" style="1005" bestFit="1" customWidth="1"/>
    <col min="1033" max="1287" width="9" style="1005"/>
    <col min="1288" max="1288" width="14.875" style="1005" bestFit="1" customWidth="1"/>
    <col min="1289" max="1543" width="9" style="1005"/>
    <col min="1544" max="1544" width="14.875" style="1005" bestFit="1" customWidth="1"/>
    <col min="1545" max="1799" width="9" style="1005"/>
    <col min="1800" max="1800" width="14.875" style="1005" bestFit="1" customWidth="1"/>
    <col min="1801" max="2055" width="9" style="1005"/>
    <col min="2056" max="2056" width="14.875" style="1005" bestFit="1" customWidth="1"/>
    <col min="2057" max="2311" width="9" style="1005"/>
    <col min="2312" max="2312" width="14.875" style="1005" bestFit="1" customWidth="1"/>
    <col min="2313" max="2567" width="9" style="1005"/>
    <col min="2568" max="2568" width="14.875" style="1005" bestFit="1" customWidth="1"/>
    <col min="2569" max="2823" width="9" style="1005"/>
    <col min="2824" max="2824" width="14.875" style="1005" bestFit="1" customWidth="1"/>
    <col min="2825" max="3079" width="9" style="1005"/>
    <col min="3080" max="3080" width="14.875" style="1005" bestFit="1" customWidth="1"/>
    <col min="3081" max="3335" width="9" style="1005"/>
    <col min="3336" max="3336" width="14.875" style="1005" bestFit="1" customWidth="1"/>
    <col min="3337" max="3591" width="9" style="1005"/>
    <col min="3592" max="3592" width="14.875" style="1005" bestFit="1" customWidth="1"/>
    <col min="3593" max="3847" width="9" style="1005"/>
    <col min="3848" max="3848" width="14.875" style="1005" bestFit="1" customWidth="1"/>
    <col min="3849" max="4103" width="9" style="1005"/>
    <col min="4104" max="4104" width="14.875" style="1005" bestFit="1" customWidth="1"/>
    <col min="4105" max="4359" width="9" style="1005"/>
    <col min="4360" max="4360" width="14.875" style="1005" bestFit="1" customWidth="1"/>
    <col min="4361" max="4615" width="9" style="1005"/>
    <col min="4616" max="4616" width="14.875" style="1005" bestFit="1" customWidth="1"/>
    <col min="4617" max="4871" width="9" style="1005"/>
    <col min="4872" max="4872" width="14.875" style="1005" bestFit="1" customWidth="1"/>
    <col min="4873" max="5127" width="9" style="1005"/>
    <col min="5128" max="5128" width="14.875" style="1005" bestFit="1" customWidth="1"/>
    <col min="5129" max="5383" width="9" style="1005"/>
    <col min="5384" max="5384" width="14.875" style="1005" bestFit="1" customWidth="1"/>
    <col min="5385" max="5639" width="9" style="1005"/>
    <col min="5640" max="5640" width="14.875" style="1005" bestFit="1" customWidth="1"/>
    <col min="5641" max="5895" width="9" style="1005"/>
    <col min="5896" max="5896" width="14.875" style="1005" bestFit="1" customWidth="1"/>
    <col min="5897" max="6151" width="9" style="1005"/>
    <col min="6152" max="6152" width="14.875" style="1005" bestFit="1" customWidth="1"/>
    <col min="6153" max="6407" width="9" style="1005"/>
    <col min="6408" max="6408" width="14.875" style="1005" bestFit="1" customWidth="1"/>
    <col min="6409" max="6663" width="9" style="1005"/>
    <col min="6664" max="6664" width="14.875" style="1005" bestFit="1" customWidth="1"/>
    <col min="6665" max="6919" width="9" style="1005"/>
    <col min="6920" max="6920" width="14.875" style="1005" bestFit="1" customWidth="1"/>
    <col min="6921" max="7175" width="9" style="1005"/>
    <col min="7176" max="7176" width="14.875" style="1005" bestFit="1" customWidth="1"/>
    <col min="7177" max="7431" width="9" style="1005"/>
    <col min="7432" max="7432" width="14.875" style="1005" bestFit="1" customWidth="1"/>
    <col min="7433" max="7687" width="9" style="1005"/>
    <col min="7688" max="7688" width="14.875" style="1005" bestFit="1" customWidth="1"/>
    <col min="7689" max="7943" width="9" style="1005"/>
    <col min="7944" max="7944" width="14.875" style="1005" bestFit="1" customWidth="1"/>
    <col min="7945" max="8199" width="9" style="1005"/>
    <col min="8200" max="8200" width="14.875" style="1005" bestFit="1" customWidth="1"/>
    <col min="8201" max="8455" width="9" style="1005"/>
    <col min="8456" max="8456" width="14.875" style="1005" bestFit="1" customWidth="1"/>
    <col min="8457" max="8711" width="9" style="1005"/>
    <col min="8712" max="8712" width="14.875" style="1005" bestFit="1" customWidth="1"/>
    <col min="8713" max="8967" width="9" style="1005"/>
    <col min="8968" max="8968" width="14.875" style="1005" bestFit="1" customWidth="1"/>
    <col min="8969" max="9223" width="9" style="1005"/>
    <col min="9224" max="9224" width="14.875" style="1005" bestFit="1" customWidth="1"/>
    <col min="9225" max="9479" width="9" style="1005"/>
    <col min="9480" max="9480" width="14.875" style="1005" bestFit="1" customWidth="1"/>
    <col min="9481" max="9735" width="9" style="1005"/>
    <col min="9736" max="9736" width="14.875" style="1005" bestFit="1" customWidth="1"/>
    <col min="9737" max="9991" width="9" style="1005"/>
    <col min="9992" max="9992" width="14.875" style="1005" bestFit="1" customWidth="1"/>
    <col min="9993" max="10247" width="9" style="1005"/>
    <col min="10248" max="10248" width="14.875" style="1005" bestFit="1" customWidth="1"/>
    <col min="10249" max="10503" width="9" style="1005"/>
    <col min="10504" max="10504" width="14.875" style="1005" bestFit="1" customWidth="1"/>
    <col min="10505" max="10759" width="9" style="1005"/>
    <col min="10760" max="10760" width="14.875" style="1005" bestFit="1" customWidth="1"/>
    <col min="10761" max="11015" width="9" style="1005"/>
    <col min="11016" max="11016" width="14.875" style="1005" bestFit="1" customWidth="1"/>
    <col min="11017" max="11271" width="9" style="1005"/>
    <col min="11272" max="11272" width="14.875" style="1005" bestFit="1" customWidth="1"/>
    <col min="11273" max="11527" width="9" style="1005"/>
    <col min="11528" max="11528" width="14.875" style="1005" bestFit="1" customWidth="1"/>
    <col min="11529" max="11783" width="9" style="1005"/>
    <col min="11784" max="11784" width="14.875" style="1005" bestFit="1" customWidth="1"/>
    <col min="11785" max="12039" width="9" style="1005"/>
    <col min="12040" max="12040" width="14.875" style="1005" bestFit="1" customWidth="1"/>
    <col min="12041" max="12295" width="9" style="1005"/>
    <col min="12296" max="12296" width="14.875" style="1005" bestFit="1" customWidth="1"/>
    <col min="12297" max="12551" width="9" style="1005"/>
    <col min="12552" max="12552" width="14.875" style="1005" bestFit="1" customWidth="1"/>
    <col min="12553" max="12807" width="9" style="1005"/>
    <col min="12808" max="12808" width="14.875" style="1005" bestFit="1" customWidth="1"/>
    <col min="12809" max="13063" width="9" style="1005"/>
    <col min="13064" max="13064" width="14.875" style="1005" bestFit="1" customWidth="1"/>
    <col min="13065" max="13319" width="9" style="1005"/>
    <col min="13320" max="13320" width="14.875" style="1005" bestFit="1" customWidth="1"/>
    <col min="13321" max="13575" width="9" style="1005"/>
    <col min="13576" max="13576" width="14.875" style="1005" bestFit="1" customWidth="1"/>
    <col min="13577" max="13831" width="9" style="1005"/>
    <col min="13832" max="13832" width="14.875" style="1005" bestFit="1" customWidth="1"/>
    <col min="13833" max="14087" width="9" style="1005"/>
    <col min="14088" max="14088" width="14.875" style="1005" bestFit="1" customWidth="1"/>
    <col min="14089" max="14343" width="9" style="1005"/>
    <col min="14344" max="14344" width="14.875" style="1005" bestFit="1" customWidth="1"/>
    <col min="14345" max="14599" width="9" style="1005"/>
    <col min="14600" max="14600" width="14.875" style="1005" bestFit="1" customWidth="1"/>
    <col min="14601" max="14855" width="9" style="1005"/>
    <col min="14856" max="14856" width="14.875" style="1005" bestFit="1" customWidth="1"/>
    <col min="14857" max="15111" width="9" style="1005"/>
    <col min="15112" max="15112" width="14.875" style="1005" bestFit="1" customWidth="1"/>
    <col min="15113" max="15367" width="9" style="1005"/>
    <col min="15368" max="15368" width="14.875" style="1005" bestFit="1" customWidth="1"/>
    <col min="15369" max="15623" width="9" style="1005"/>
    <col min="15624" max="15624" width="14.875" style="1005" bestFit="1" customWidth="1"/>
    <col min="15625" max="15879" width="9" style="1005"/>
    <col min="15880" max="15880" width="14.875" style="1005" bestFit="1" customWidth="1"/>
    <col min="15881" max="16135" width="9" style="1005"/>
    <col min="16136" max="16136" width="14.875" style="1005" bestFit="1" customWidth="1"/>
    <col min="16137" max="16384" width="9" style="1005"/>
  </cols>
  <sheetData>
    <row r="1" spans="1:9">
      <c r="A1" s="1004" t="s">
        <v>4456</v>
      </c>
      <c r="B1" s="1004" t="s">
        <v>4457</v>
      </c>
      <c r="C1" s="1004" t="s">
        <v>4458</v>
      </c>
      <c r="D1" s="1004" t="s">
        <v>4459</v>
      </c>
      <c r="E1" s="1004" t="s">
        <v>4460</v>
      </c>
      <c r="F1" s="1004" t="s">
        <v>4461</v>
      </c>
      <c r="G1" s="1004" t="s">
        <v>4462</v>
      </c>
      <c r="H1" s="1004" t="s">
        <v>4463</v>
      </c>
      <c r="I1" s="1004" t="s">
        <v>4464</v>
      </c>
    </row>
    <row r="2" spans="1:9">
      <c r="A2" s="970" t="str">
        <f>IF(電申申込書!P18&lt;&gt;"",電申申込書!P18,"")</f>
        <v/>
      </c>
      <c r="B2" s="970"/>
      <c r="C2" s="970" t="str">
        <f>IF(電申申込書!L18&lt;&gt;"",電申申込書!L18,"")</f>
        <v/>
      </c>
      <c r="D2" s="970" t="str">
        <f>IF(電申申込書!V18&lt;&gt;"",電申申込書!V18,"")</f>
        <v/>
      </c>
      <c r="E2" s="970" t="str">
        <f>IF(電申申込書!E18&lt;&gt;"",電申申込書!E18,"")</f>
        <v/>
      </c>
      <c r="F2" s="970" t="str">
        <f>IF(電申申込書!P18&lt;&gt;"","jpn","")</f>
        <v/>
      </c>
      <c r="G2" s="970" t="str">
        <f>IF(電申申込書!P18&lt;&gt;"","Y","")</f>
        <v/>
      </c>
      <c r="H2" s="970" t="str">
        <f>IF(電申申込書!P18&lt;&gt;"","基本設定","")</f>
        <v/>
      </c>
      <c r="I2" s="970" t="str">
        <f>IF(電申申込書!P18&lt;&gt;"","Y","")</f>
        <v/>
      </c>
    </row>
    <row r="3" spans="1:9">
      <c r="A3" s="970" t="str">
        <f>IF(RIGHT(電申申込書!C19,5)="（ゲスト）",電申申込書!P19,"")</f>
        <v/>
      </c>
      <c r="B3" s="970"/>
      <c r="C3" s="970" t="str">
        <f>IF(RIGHT(電申申込書!C19,5)="（ゲスト）",電申申込書!L19,"")</f>
        <v/>
      </c>
      <c r="D3" s="970" t="str">
        <f>IF(RIGHT(電申申込書!C19,5)="（ゲスト）",電申申込書!V19,"")</f>
        <v/>
      </c>
      <c r="E3" s="970" t="str">
        <f>IF(RIGHT(電申申込書!C19,5)="（ゲスト）",電申申込書!E19,"")</f>
        <v/>
      </c>
      <c r="F3" s="970" t="str">
        <f>IF(RIGHT(電申申込書!C19,5)="（ゲスト）","jpn","")</f>
        <v/>
      </c>
      <c r="G3" s="970" t="str">
        <f>IF(RIGHT(電申申込書!C19,5)="（ゲスト）","Y","")</f>
        <v/>
      </c>
      <c r="H3" s="970" t="str">
        <f>IF(RIGHT(電申申込書!C19,5)="（ゲスト）","基本設定","")</f>
        <v/>
      </c>
      <c r="I3" s="970" t="str">
        <f>IF(RIGHT(電申申込書!C19,5)="（ゲスト）","Y","")</f>
        <v/>
      </c>
    </row>
    <row r="4" spans="1:9">
      <c r="A4" s="970" t="str">
        <f>IF(RIGHT(電申申込書!C20,5)="（ゲスト）",電申申込書!P20,"")</f>
        <v/>
      </c>
      <c r="B4" s="970"/>
      <c r="C4" s="970" t="str">
        <f>IF(RIGHT(電申申込書!C20,5)="（ゲスト）",電申申込書!L20,"")</f>
        <v/>
      </c>
      <c r="D4" s="970" t="str">
        <f>IF(RIGHT(電申申込書!C20,5)="（ゲスト）",電申申込書!V20,"")</f>
        <v/>
      </c>
      <c r="E4" s="970" t="str">
        <f>IF(RIGHT(電申申込書!C20,5)="（ゲスト）",電申申込書!E20,"")</f>
        <v/>
      </c>
      <c r="F4" s="970" t="str">
        <f>IF(RIGHT(電申申込書!C20,5)="（ゲスト）","jpn","")</f>
        <v/>
      </c>
      <c r="G4" s="970" t="str">
        <f>IF(RIGHT(電申申込書!C20,5)="（ゲスト）","Y","")</f>
        <v/>
      </c>
      <c r="H4" s="970" t="str">
        <f>IF(RIGHT(電申申込書!C20,5)="（ゲスト）","基本設定","")</f>
        <v/>
      </c>
      <c r="I4" s="970" t="str">
        <f>IF(RIGHT(電申申込書!C20,5)="（ゲスト）","Y","")</f>
        <v/>
      </c>
    </row>
    <row r="5" spans="1:9">
      <c r="A5" s="970" t="str">
        <f>IF(RIGHT(電申申込書!C21,5)="（ゲスト）",電申申込書!P21,"")</f>
        <v/>
      </c>
      <c r="B5" s="970"/>
      <c r="C5" s="970" t="str">
        <f>IF(RIGHT(電申申込書!C21,5)="（ゲスト）",電申申込書!L21,"")</f>
        <v/>
      </c>
      <c r="D5" s="970" t="str">
        <f>IF(RIGHT(電申申込書!C21,5)="（ゲスト）",電申申込書!V21,"")</f>
        <v/>
      </c>
      <c r="E5" s="970" t="str">
        <f>IF(RIGHT(電申申込書!C21,5)="（ゲスト）",電申申込書!E21,"")</f>
        <v/>
      </c>
      <c r="F5" s="970" t="str">
        <f>IF(RIGHT(電申申込書!C21,5)="（ゲスト）","jpn","")</f>
        <v/>
      </c>
      <c r="G5" s="970" t="str">
        <f>IF(RIGHT(電申申込書!C21,5)="（ゲスト）","Y","")</f>
        <v/>
      </c>
      <c r="H5" s="970" t="str">
        <f>IF(RIGHT(電申申込書!C21,5)="（ゲスト）","基本設定","")</f>
        <v/>
      </c>
      <c r="I5" s="970" t="str">
        <f>IF(RIGHT(電申申込書!C21,5)="（ゲスト）","Y","")</f>
        <v/>
      </c>
    </row>
    <row r="6" spans="1:9">
      <c r="A6" s="970" t="str">
        <f>IF(RIGHT(電申申込書!C22,5)="（ゲスト）",電申申込書!P22,"")</f>
        <v/>
      </c>
      <c r="B6" s="970"/>
      <c r="C6" s="970" t="str">
        <f>IF(RIGHT(電申申込書!C22,5)="（ゲスト）",電申申込書!L22,"")</f>
        <v/>
      </c>
      <c r="D6" s="970" t="str">
        <f>IF(RIGHT(電申申込書!C22,5)="（ゲスト）",電申申込書!V22,"")</f>
        <v/>
      </c>
      <c r="E6" s="970" t="str">
        <f>IF(RIGHT(電申申込書!C22,5)="（ゲスト）",電申申込書!E22,"")</f>
        <v/>
      </c>
      <c r="F6" s="970" t="str">
        <f>IF(RIGHT(電申申込書!C22,5)="（ゲスト）","jpn","")</f>
        <v/>
      </c>
      <c r="G6" s="970" t="str">
        <f>IF(RIGHT(電申申込書!C22,5)="（ゲスト）","Y","")</f>
        <v/>
      </c>
      <c r="H6" s="970" t="str">
        <f>IF(RIGHT(電申申込書!C22,5)="（ゲスト）","基本設定","")</f>
        <v/>
      </c>
      <c r="I6" s="970" t="str">
        <f>IF(RIGHT(電申申込書!C22,5)="（ゲスト）","Y","")</f>
        <v/>
      </c>
    </row>
  </sheetData>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C256-A897-48C7-AA66-6905DA63380C}">
  <sheetPr>
    <tabColor theme="1" tint="0.34998626667073579"/>
  </sheetPr>
  <dimension ref="A1:Y4"/>
  <sheetViews>
    <sheetView workbookViewId="0">
      <selection activeCell="AD2" sqref="AD2"/>
    </sheetView>
  </sheetViews>
  <sheetFormatPr defaultRowHeight="13.5"/>
  <cols>
    <col min="1" max="1" width="7.875" style="861" bestFit="1" customWidth="1"/>
    <col min="2" max="2" width="18.125" style="861" bestFit="1" customWidth="1"/>
    <col min="3" max="3" width="28" style="861" bestFit="1" customWidth="1"/>
    <col min="4" max="4" width="10.875" style="861" bestFit="1" customWidth="1"/>
    <col min="5" max="5" width="20.75" style="861" bestFit="1" customWidth="1"/>
    <col min="6" max="6" width="16.375" style="861" bestFit="1" customWidth="1"/>
    <col min="7" max="7" width="26.25" style="861" bestFit="1" customWidth="1"/>
    <col min="8" max="8" width="9.75" style="861" bestFit="1" customWidth="1"/>
    <col min="9" max="9" width="18.125" style="861" bestFit="1" customWidth="1"/>
    <col min="10" max="10" width="13.875" style="861" bestFit="1" customWidth="1"/>
    <col min="11" max="11" width="19.125" style="861" bestFit="1" customWidth="1"/>
    <col min="12" max="12" width="5.75" style="861" bestFit="1" customWidth="1"/>
    <col min="13" max="13" width="7.75" style="861" bestFit="1" customWidth="1"/>
    <col min="14" max="15" width="7.125" style="861" bestFit="1" customWidth="1"/>
    <col min="16" max="16" width="7.75" style="861" bestFit="1" customWidth="1"/>
    <col min="17" max="18" width="7.125" style="861" bestFit="1" customWidth="1"/>
    <col min="19" max="19" width="19.625" style="861" bestFit="1" customWidth="1"/>
    <col min="20" max="21" width="5.75" style="861" bestFit="1" customWidth="1"/>
    <col min="22" max="22" width="9" style="861"/>
    <col min="23" max="23" width="11.875" style="861" bestFit="1" customWidth="1"/>
    <col min="24" max="24" width="14.125" style="861" bestFit="1" customWidth="1"/>
    <col min="25" max="25" width="16.375" style="861" bestFit="1" customWidth="1"/>
    <col min="26" max="256" width="9" style="861"/>
    <col min="257" max="257" width="7.875" style="861" bestFit="1" customWidth="1"/>
    <col min="258" max="258" width="18.125" style="861" bestFit="1" customWidth="1"/>
    <col min="259" max="259" width="28" style="861" bestFit="1" customWidth="1"/>
    <col min="260" max="260" width="10.875" style="861" bestFit="1" customWidth="1"/>
    <col min="261" max="261" width="20.75" style="861" bestFit="1" customWidth="1"/>
    <col min="262" max="262" width="16.375" style="861" bestFit="1" customWidth="1"/>
    <col min="263" max="263" width="26.25" style="861" bestFit="1" customWidth="1"/>
    <col min="264" max="264" width="9.75" style="861" bestFit="1" customWidth="1"/>
    <col min="265" max="265" width="18.125" style="861" bestFit="1" customWidth="1"/>
    <col min="266" max="266" width="13.875" style="861" bestFit="1" customWidth="1"/>
    <col min="267" max="267" width="19.125" style="861" bestFit="1" customWidth="1"/>
    <col min="268" max="268" width="5.75" style="861" bestFit="1" customWidth="1"/>
    <col min="269" max="269" width="7.75" style="861" bestFit="1" customWidth="1"/>
    <col min="270" max="271" width="7.125" style="861" bestFit="1" customWidth="1"/>
    <col min="272" max="272" width="7.75" style="861" bestFit="1" customWidth="1"/>
    <col min="273" max="274" width="7.125" style="861" bestFit="1" customWidth="1"/>
    <col min="275" max="275" width="19.625" style="861" bestFit="1" customWidth="1"/>
    <col min="276" max="277" width="5.75" style="861" bestFit="1" customWidth="1"/>
    <col min="278" max="278" width="9" style="861"/>
    <col min="279" max="279" width="11.875" style="861" bestFit="1" customWidth="1"/>
    <col min="280" max="280" width="14.125" style="861" bestFit="1" customWidth="1"/>
    <col min="281" max="281" width="16.375" style="861" bestFit="1" customWidth="1"/>
    <col min="282" max="512" width="9" style="861"/>
    <col min="513" max="513" width="7.875" style="861" bestFit="1" customWidth="1"/>
    <col min="514" max="514" width="18.125" style="861" bestFit="1" customWidth="1"/>
    <col min="515" max="515" width="28" style="861" bestFit="1" customWidth="1"/>
    <col min="516" max="516" width="10.875" style="861" bestFit="1" customWidth="1"/>
    <col min="517" max="517" width="20.75" style="861" bestFit="1" customWidth="1"/>
    <col min="518" max="518" width="16.375" style="861" bestFit="1" customWidth="1"/>
    <col min="519" max="519" width="26.25" style="861" bestFit="1" customWidth="1"/>
    <col min="520" max="520" width="9.75" style="861" bestFit="1" customWidth="1"/>
    <col min="521" max="521" width="18.125" style="861" bestFit="1" customWidth="1"/>
    <col min="522" max="522" width="13.875" style="861" bestFit="1" customWidth="1"/>
    <col min="523" max="523" width="19.125" style="861" bestFit="1" customWidth="1"/>
    <col min="524" max="524" width="5.75" style="861" bestFit="1" customWidth="1"/>
    <col min="525" max="525" width="7.75" style="861" bestFit="1" customWidth="1"/>
    <col min="526" max="527" width="7.125" style="861" bestFit="1" customWidth="1"/>
    <col min="528" max="528" width="7.75" style="861" bestFit="1" customWidth="1"/>
    <col min="529" max="530" width="7.125" style="861" bestFit="1" customWidth="1"/>
    <col min="531" max="531" width="19.625" style="861" bestFit="1" customWidth="1"/>
    <col min="532" max="533" width="5.75" style="861" bestFit="1" customWidth="1"/>
    <col min="534" max="534" width="9" style="861"/>
    <col min="535" max="535" width="11.875" style="861" bestFit="1" customWidth="1"/>
    <col min="536" max="536" width="14.125" style="861" bestFit="1" customWidth="1"/>
    <col min="537" max="537" width="16.375" style="861" bestFit="1" customWidth="1"/>
    <col min="538" max="768" width="9" style="861"/>
    <col min="769" max="769" width="7.875" style="861" bestFit="1" customWidth="1"/>
    <col min="770" max="770" width="18.125" style="861" bestFit="1" customWidth="1"/>
    <col min="771" max="771" width="28" style="861" bestFit="1" customWidth="1"/>
    <col min="772" max="772" width="10.875" style="861" bestFit="1" customWidth="1"/>
    <col min="773" max="773" width="20.75" style="861" bestFit="1" customWidth="1"/>
    <col min="774" max="774" width="16.375" style="861" bestFit="1" customWidth="1"/>
    <col min="775" max="775" width="26.25" style="861" bestFit="1" customWidth="1"/>
    <col min="776" max="776" width="9.75" style="861" bestFit="1" customWidth="1"/>
    <col min="777" max="777" width="18.125" style="861" bestFit="1" customWidth="1"/>
    <col min="778" max="778" width="13.875" style="861" bestFit="1" customWidth="1"/>
    <col min="779" max="779" width="19.125" style="861" bestFit="1" customWidth="1"/>
    <col min="780" max="780" width="5.75" style="861" bestFit="1" customWidth="1"/>
    <col min="781" max="781" width="7.75" style="861" bestFit="1" customWidth="1"/>
    <col min="782" max="783" width="7.125" style="861" bestFit="1" customWidth="1"/>
    <col min="784" max="784" width="7.75" style="861" bestFit="1" customWidth="1"/>
    <col min="785" max="786" width="7.125" style="861" bestFit="1" customWidth="1"/>
    <col min="787" max="787" width="19.625" style="861" bestFit="1" customWidth="1"/>
    <col min="788" max="789" width="5.75" style="861" bestFit="1" customWidth="1"/>
    <col min="790" max="790" width="9" style="861"/>
    <col min="791" max="791" width="11.875" style="861" bestFit="1" customWidth="1"/>
    <col min="792" max="792" width="14.125" style="861" bestFit="1" customWidth="1"/>
    <col min="793" max="793" width="16.375" style="861" bestFit="1" customWidth="1"/>
    <col min="794" max="1024" width="9" style="861"/>
    <col min="1025" max="1025" width="7.875" style="861" bestFit="1" customWidth="1"/>
    <col min="1026" max="1026" width="18.125" style="861" bestFit="1" customWidth="1"/>
    <col min="1027" max="1027" width="28" style="861" bestFit="1" customWidth="1"/>
    <col min="1028" max="1028" width="10.875" style="861" bestFit="1" customWidth="1"/>
    <col min="1029" max="1029" width="20.75" style="861" bestFit="1" customWidth="1"/>
    <col min="1030" max="1030" width="16.375" style="861" bestFit="1" customWidth="1"/>
    <col min="1031" max="1031" width="26.25" style="861" bestFit="1" customWidth="1"/>
    <col min="1032" max="1032" width="9.75" style="861" bestFit="1" customWidth="1"/>
    <col min="1033" max="1033" width="18.125" style="861" bestFit="1" customWidth="1"/>
    <col min="1034" max="1034" width="13.875" style="861" bestFit="1" customWidth="1"/>
    <col min="1035" max="1035" width="19.125" style="861" bestFit="1" customWidth="1"/>
    <col min="1036" max="1036" width="5.75" style="861" bestFit="1" customWidth="1"/>
    <col min="1037" max="1037" width="7.75" style="861" bestFit="1" customWidth="1"/>
    <col min="1038" max="1039" width="7.125" style="861" bestFit="1" customWidth="1"/>
    <col min="1040" max="1040" width="7.75" style="861" bestFit="1" customWidth="1"/>
    <col min="1041" max="1042" width="7.125" style="861" bestFit="1" customWidth="1"/>
    <col min="1043" max="1043" width="19.625" style="861" bestFit="1" customWidth="1"/>
    <col min="1044" max="1045" width="5.75" style="861" bestFit="1" customWidth="1"/>
    <col min="1046" max="1046" width="9" style="861"/>
    <col min="1047" max="1047" width="11.875" style="861" bestFit="1" customWidth="1"/>
    <col min="1048" max="1048" width="14.125" style="861" bestFit="1" customWidth="1"/>
    <col min="1049" max="1049" width="16.375" style="861" bestFit="1" customWidth="1"/>
    <col min="1050" max="1280" width="9" style="861"/>
    <col min="1281" max="1281" width="7.875" style="861" bestFit="1" customWidth="1"/>
    <col min="1282" max="1282" width="18.125" style="861" bestFit="1" customWidth="1"/>
    <col min="1283" max="1283" width="28" style="861" bestFit="1" customWidth="1"/>
    <col min="1284" max="1284" width="10.875" style="861" bestFit="1" customWidth="1"/>
    <col min="1285" max="1285" width="20.75" style="861" bestFit="1" customWidth="1"/>
    <col min="1286" max="1286" width="16.375" style="861" bestFit="1" customWidth="1"/>
    <col min="1287" max="1287" width="26.25" style="861" bestFit="1" customWidth="1"/>
    <col min="1288" max="1288" width="9.75" style="861" bestFit="1" customWidth="1"/>
    <col min="1289" max="1289" width="18.125" style="861" bestFit="1" customWidth="1"/>
    <col min="1290" max="1290" width="13.875" style="861" bestFit="1" customWidth="1"/>
    <col min="1291" max="1291" width="19.125" style="861" bestFit="1" customWidth="1"/>
    <col min="1292" max="1292" width="5.75" style="861" bestFit="1" customWidth="1"/>
    <col min="1293" max="1293" width="7.75" style="861" bestFit="1" customWidth="1"/>
    <col min="1294" max="1295" width="7.125" style="861" bestFit="1" customWidth="1"/>
    <col min="1296" max="1296" width="7.75" style="861" bestFit="1" customWidth="1"/>
    <col min="1297" max="1298" width="7.125" style="861" bestFit="1" customWidth="1"/>
    <col min="1299" max="1299" width="19.625" style="861" bestFit="1" customWidth="1"/>
    <col min="1300" max="1301" width="5.75" style="861" bestFit="1" customWidth="1"/>
    <col min="1302" max="1302" width="9" style="861"/>
    <col min="1303" max="1303" width="11.875" style="861" bestFit="1" customWidth="1"/>
    <col min="1304" max="1304" width="14.125" style="861" bestFit="1" customWidth="1"/>
    <col min="1305" max="1305" width="16.375" style="861" bestFit="1" customWidth="1"/>
    <col min="1306" max="1536" width="9" style="861"/>
    <col min="1537" max="1537" width="7.875" style="861" bestFit="1" customWidth="1"/>
    <col min="1538" max="1538" width="18.125" style="861" bestFit="1" customWidth="1"/>
    <col min="1539" max="1539" width="28" style="861" bestFit="1" customWidth="1"/>
    <col min="1540" max="1540" width="10.875" style="861" bestFit="1" customWidth="1"/>
    <col min="1541" max="1541" width="20.75" style="861" bestFit="1" customWidth="1"/>
    <col min="1542" max="1542" width="16.375" style="861" bestFit="1" customWidth="1"/>
    <col min="1543" max="1543" width="26.25" style="861" bestFit="1" customWidth="1"/>
    <col min="1544" max="1544" width="9.75" style="861" bestFit="1" customWidth="1"/>
    <col min="1545" max="1545" width="18.125" style="861" bestFit="1" customWidth="1"/>
    <col min="1546" max="1546" width="13.875" style="861" bestFit="1" customWidth="1"/>
    <col min="1547" max="1547" width="19.125" style="861" bestFit="1" customWidth="1"/>
    <col min="1548" max="1548" width="5.75" style="861" bestFit="1" customWidth="1"/>
    <col min="1549" max="1549" width="7.75" style="861" bestFit="1" customWidth="1"/>
    <col min="1550" max="1551" width="7.125" style="861" bestFit="1" customWidth="1"/>
    <col min="1552" max="1552" width="7.75" style="861" bestFit="1" customWidth="1"/>
    <col min="1553" max="1554" width="7.125" style="861" bestFit="1" customWidth="1"/>
    <col min="1555" max="1555" width="19.625" style="861" bestFit="1" customWidth="1"/>
    <col min="1556" max="1557" width="5.75" style="861" bestFit="1" customWidth="1"/>
    <col min="1558" max="1558" width="9" style="861"/>
    <col min="1559" max="1559" width="11.875" style="861" bestFit="1" customWidth="1"/>
    <col min="1560" max="1560" width="14.125" style="861" bestFit="1" customWidth="1"/>
    <col min="1561" max="1561" width="16.375" style="861" bestFit="1" customWidth="1"/>
    <col min="1562" max="1792" width="9" style="861"/>
    <col min="1793" max="1793" width="7.875" style="861" bestFit="1" customWidth="1"/>
    <col min="1794" max="1794" width="18.125" style="861" bestFit="1" customWidth="1"/>
    <col min="1795" max="1795" width="28" style="861" bestFit="1" customWidth="1"/>
    <col min="1796" max="1796" width="10.875" style="861" bestFit="1" customWidth="1"/>
    <col min="1797" max="1797" width="20.75" style="861" bestFit="1" customWidth="1"/>
    <col min="1798" max="1798" width="16.375" style="861" bestFit="1" customWidth="1"/>
    <col min="1799" max="1799" width="26.25" style="861" bestFit="1" customWidth="1"/>
    <col min="1800" max="1800" width="9.75" style="861" bestFit="1" customWidth="1"/>
    <col min="1801" max="1801" width="18.125" style="861" bestFit="1" customWidth="1"/>
    <col min="1802" max="1802" width="13.875" style="861" bestFit="1" customWidth="1"/>
    <col min="1803" max="1803" width="19.125" style="861" bestFit="1" customWidth="1"/>
    <col min="1804" max="1804" width="5.75" style="861" bestFit="1" customWidth="1"/>
    <col min="1805" max="1805" width="7.75" style="861" bestFit="1" customWidth="1"/>
    <col min="1806" max="1807" width="7.125" style="861" bestFit="1" customWidth="1"/>
    <col min="1808" max="1808" width="7.75" style="861" bestFit="1" customWidth="1"/>
    <col min="1809" max="1810" width="7.125" style="861" bestFit="1" customWidth="1"/>
    <col min="1811" max="1811" width="19.625" style="861" bestFit="1" customWidth="1"/>
    <col min="1812" max="1813" width="5.75" style="861" bestFit="1" customWidth="1"/>
    <col min="1814" max="1814" width="9" style="861"/>
    <col min="1815" max="1815" width="11.875" style="861" bestFit="1" customWidth="1"/>
    <col min="1816" max="1816" width="14.125" style="861" bestFit="1" customWidth="1"/>
    <col min="1817" max="1817" width="16.375" style="861" bestFit="1" customWidth="1"/>
    <col min="1818" max="2048" width="9" style="861"/>
    <col min="2049" max="2049" width="7.875" style="861" bestFit="1" customWidth="1"/>
    <col min="2050" max="2050" width="18.125" style="861" bestFit="1" customWidth="1"/>
    <col min="2051" max="2051" width="28" style="861" bestFit="1" customWidth="1"/>
    <col min="2052" max="2052" width="10.875" style="861" bestFit="1" customWidth="1"/>
    <col min="2053" max="2053" width="20.75" style="861" bestFit="1" customWidth="1"/>
    <col min="2054" max="2054" width="16.375" style="861" bestFit="1" customWidth="1"/>
    <col min="2055" max="2055" width="26.25" style="861" bestFit="1" customWidth="1"/>
    <col min="2056" max="2056" width="9.75" style="861" bestFit="1" customWidth="1"/>
    <col min="2057" max="2057" width="18.125" style="861" bestFit="1" customWidth="1"/>
    <col min="2058" max="2058" width="13.875" style="861" bestFit="1" customWidth="1"/>
    <col min="2059" max="2059" width="19.125" style="861" bestFit="1" customWidth="1"/>
    <col min="2060" max="2060" width="5.75" style="861" bestFit="1" customWidth="1"/>
    <col min="2061" max="2061" width="7.75" style="861" bestFit="1" customWidth="1"/>
    <col min="2062" max="2063" width="7.125" style="861" bestFit="1" customWidth="1"/>
    <col min="2064" max="2064" width="7.75" style="861" bestFit="1" customWidth="1"/>
    <col min="2065" max="2066" width="7.125" style="861" bestFit="1" customWidth="1"/>
    <col min="2067" max="2067" width="19.625" style="861" bestFit="1" customWidth="1"/>
    <col min="2068" max="2069" width="5.75" style="861" bestFit="1" customWidth="1"/>
    <col min="2070" max="2070" width="9" style="861"/>
    <col min="2071" max="2071" width="11.875" style="861" bestFit="1" customWidth="1"/>
    <col min="2072" max="2072" width="14.125" style="861" bestFit="1" customWidth="1"/>
    <col min="2073" max="2073" width="16.375" style="861" bestFit="1" customWidth="1"/>
    <col min="2074" max="2304" width="9" style="861"/>
    <col min="2305" max="2305" width="7.875" style="861" bestFit="1" customWidth="1"/>
    <col min="2306" max="2306" width="18.125" style="861" bestFit="1" customWidth="1"/>
    <col min="2307" max="2307" width="28" style="861" bestFit="1" customWidth="1"/>
    <col min="2308" max="2308" width="10.875" style="861" bestFit="1" customWidth="1"/>
    <col min="2309" max="2309" width="20.75" style="861" bestFit="1" customWidth="1"/>
    <col min="2310" max="2310" width="16.375" style="861" bestFit="1" customWidth="1"/>
    <col min="2311" max="2311" width="26.25" style="861" bestFit="1" customWidth="1"/>
    <col min="2312" max="2312" width="9.75" style="861" bestFit="1" customWidth="1"/>
    <col min="2313" max="2313" width="18.125" style="861" bestFit="1" customWidth="1"/>
    <col min="2314" max="2314" width="13.875" style="861" bestFit="1" customWidth="1"/>
    <col min="2315" max="2315" width="19.125" style="861" bestFit="1" customWidth="1"/>
    <col min="2316" max="2316" width="5.75" style="861" bestFit="1" customWidth="1"/>
    <col min="2317" max="2317" width="7.75" style="861" bestFit="1" customWidth="1"/>
    <col min="2318" max="2319" width="7.125" style="861" bestFit="1" customWidth="1"/>
    <col min="2320" max="2320" width="7.75" style="861" bestFit="1" customWidth="1"/>
    <col min="2321" max="2322" width="7.125" style="861" bestFit="1" customWidth="1"/>
    <col min="2323" max="2323" width="19.625" style="861" bestFit="1" customWidth="1"/>
    <col min="2324" max="2325" width="5.75" style="861" bestFit="1" customWidth="1"/>
    <col min="2326" max="2326" width="9" style="861"/>
    <col min="2327" max="2327" width="11.875" style="861" bestFit="1" customWidth="1"/>
    <col min="2328" max="2328" width="14.125" style="861" bestFit="1" customWidth="1"/>
    <col min="2329" max="2329" width="16.375" style="861" bestFit="1" customWidth="1"/>
    <col min="2330" max="2560" width="9" style="861"/>
    <col min="2561" max="2561" width="7.875" style="861" bestFit="1" customWidth="1"/>
    <col min="2562" max="2562" width="18.125" style="861" bestFit="1" customWidth="1"/>
    <col min="2563" max="2563" width="28" style="861" bestFit="1" customWidth="1"/>
    <col min="2564" max="2564" width="10.875" style="861" bestFit="1" customWidth="1"/>
    <col min="2565" max="2565" width="20.75" style="861" bestFit="1" customWidth="1"/>
    <col min="2566" max="2566" width="16.375" style="861" bestFit="1" customWidth="1"/>
    <col min="2567" max="2567" width="26.25" style="861" bestFit="1" customWidth="1"/>
    <col min="2568" max="2568" width="9.75" style="861" bestFit="1" customWidth="1"/>
    <col min="2569" max="2569" width="18.125" style="861" bestFit="1" customWidth="1"/>
    <col min="2570" max="2570" width="13.875" style="861" bestFit="1" customWidth="1"/>
    <col min="2571" max="2571" width="19.125" style="861" bestFit="1" customWidth="1"/>
    <col min="2572" max="2572" width="5.75" style="861" bestFit="1" customWidth="1"/>
    <col min="2573" max="2573" width="7.75" style="861" bestFit="1" customWidth="1"/>
    <col min="2574" max="2575" width="7.125" style="861" bestFit="1" customWidth="1"/>
    <col min="2576" max="2576" width="7.75" style="861" bestFit="1" customWidth="1"/>
    <col min="2577" max="2578" width="7.125" style="861" bestFit="1" customWidth="1"/>
    <col min="2579" max="2579" width="19.625" style="861" bestFit="1" customWidth="1"/>
    <col min="2580" max="2581" width="5.75" style="861" bestFit="1" customWidth="1"/>
    <col min="2582" max="2582" width="9" style="861"/>
    <col min="2583" max="2583" width="11.875" style="861" bestFit="1" customWidth="1"/>
    <col min="2584" max="2584" width="14.125" style="861" bestFit="1" customWidth="1"/>
    <col min="2585" max="2585" width="16.375" style="861" bestFit="1" customWidth="1"/>
    <col min="2586" max="2816" width="9" style="861"/>
    <col min="2817" max="2817" width="7.875" style="861" bestFit="1" customWidth="1"/>
    <col min="2818" max="2818" width="18.125" style="861" bestFit="1" customWidth="1"/>
    <col min="2819" max="2819" width="28" style="861" bestFit="1" customWidth="1"/>
    <col min="2820" max="2820" width="10.875" style="861" bestFit="1" customWidth="1"/>
    <col min="2821" max="2821" width="20.75" style="861" bestFit="1" customWidth="1"/>
    <col min="2822" max="2822" width="16.375" style="861" bestFit="1" customWidth="1"/>
    <col min="2823" max="2823" width="26.25" style="861" bestFit="1" customWidth="1"/>
    <col min="2824" max="2824" width="9.75" style="861" bestFit="1" customWidth="1"/>
    <col min="2825" max="2825" width="18.125" style="861" bestFit="1" customWidth="1"/>
    <col min="2826" max="2826" width="13.875" style="861" bestFit="1" customWidth="1"/>
    <col min="2827" max="2827" width="19.125" style="861" bestFit="1" customWidth="1"/>
    <col min="2828" max="2828" width="5.75" style="861" bestFit="1" customWidth="1"/>
    <col min="2829" max="2829" width="7.75" style="861" bestFit="1" customWidth="1"/>
    <col min="2830" max="2831" width="7.125" style="861" bestFit="1" customWidth="1"/>
    <col min="2832" max="2832" width="7.75" style="861" bestFit="1" customWidth="1"/>
    <col min="2833" max="2834" width="7.125" style="861" bestFit="1" customWidth="1"/>
    <col min="2835" max="2835" width="19.625" style="861" bestFit="1" customWidth="1"/>
    <col min="2836" max="2837" width="5.75" style="861" bestFit="1" customWidth="1"/>
    <col min="2838" max="2838" width="9" style="861"/>
    <col min="2839" max="2839" width="11.875" style="861" bestFit="1" customWidth="1"/>
    <col min="2840" max="2840" width="14.125" style="861" bestFit="1" customWidth="1"/>
    <col min="2841" max="2841" width="16.375" style="861" bestFit="1" customWidth="1"/>
    <col min="2842" max="3072" width="9" style="861"/>
    <col min="3073" max="3073" width="7.875" style="861" bestFit="1" customWidth="1"/>
    <col min="3074" max="3074" width="18.125" style="861" bestFit="1" customWidth="1"/>
    <col min="3075" max="3075" width="28" style="861" bestFit="1" customWidth="1"/>
    <col min="3076" max="3076" width="10.875" style="861" bestFit="1" customWidth="1"/>
    <col min="3077" max="3077" width="20.75" style="861" bestFit="1" customWidth="1"/>
    <col min="3078" max="3078" width="16.375" style="861" bestFit="1" customWidth="1"/>
    <col min="3079" max="3079" width="26.25" style="861" bestFit="1" customWidth="1"/>
    <col min="3080" max="3080" width="9.75" style="861" bestFit="1" customWidth="1"/>
    <col min="3081" max="3081" width="18.125" style="861" bestFit="1" customWidth="1"/>
    <col min="3082" max="3082" width="13.875" style="861" bestFit="1" customWidth="1"/>
    <col min="3083" max="3083" width="19.125" style="861" bestFit="1" customWidth="1"/>
    <col min="3084" max="3084" width="5.75" style="861" bestFit="1" customWidth="1"/>
    <col min="3085" max="3085" width="7.75" style="861" bestFit="1" customWidth="1"/>
    <col min="3086" max="3087" width="7.125" style="861" bestFit="1" customWidth="1"/>
    <col min="3088" max="3088" width="7.75" style="861" bestFit="1" customWidth="1"/>
    <col min="3089" max="3090" width="7.125" style="861" bestFit="1" customWidth="1"/>
    <col min="3091" max="3091" width="19.625" style="861" bestFit="1" customWidth="1"/>
    <col min="3092" max="3093" width="5.75" style="861" bestFit="1" customWidth="1"/>
    <col min="3094" max="3094" width="9" style="861"/>
    <col min="3095" max="3095" width="11.875" style="861" bestFit="1" customWidth="1"/>
    <col min="3096" max="3096" width="14.125" style="861" bestFit="1" customWidth="1"/>
    <col min="3097" max="3097" width="16.375" style="861" bestFit="1" customWidth="1"/>
    <col min="3098" max="3328" width="9" style="861"/>
    <col min="3329" max="3329" width="7.875" style="861" bestFit="1" customWidth="1"/>
    <col min="3330" max="3330" width="18.125" style="861" bestFit="1" customWidth="1"/>
    <col min="3331" max="3331" width="28" style="861" bestFit="1" customWidth="1"/>
    <col min="3332" max="3332" width="10.875" style="861" bestFit="1" customWidth="1"/>
    <col min="3333" max="3333" width="20.75" style="861" bestFit="1" customWidth="1"/>
    <col min="3334" max="3334" width="16.375" style="861" bestFit="1" customWidth="1"/>
    <col min="3335" max="3335" width="26.25" style="861" bestFit="1" customWidth="1"/>
    <col min="3336" max="3336" width="9.75" style="861" bestFit="1" customWidth="1"/>
    <col min="3337" max="3337" width="18.125" style="861" bestFit="1" customWidth="1"/>
    <col min="3338" max="3338" width="13.875" style="861" bestFit="1" customWidth="1"/>
    <col min="3339" max="3339" width="19.125" style="861" bestFit="1" customWidth="1"/>
    <col min="3340" max="3340" width="5.75" style="861" bestFit="1" customWidth="1"/>
    <col min="3341" max="3341" width="7.75" style="861" bestFit="1" customWidth="1"/>
    <col min="3342" max="3343" width="7.125" style="861" bestFit="1" customWidth="1"/>
    <col min="3344" max="3344" width="7.75" style="861" bestFit="1" customWidth="1"/>
    <col min="3345" max="3346" width="7.125" style="861" bestFit="1" customWidth="1"/>
    <col min="3347" max="3347" width="19.625" style="861" bestFit="1" customWidth="1"/>
    <col min="3348" max="3349" width="5.75" style="861" bestFit="1" customWidth="1"/>
    <col min="3350" max="3350" width="9" style="861"/>
    <col min="3351" max="3351" width="11.875" style="861" bestFit="1" customWidth="1"/>
    <col min="3352" max="3352" width="14.125" style="861" bestFit="1" customWidth="1"/>
    <col min="3353" max="3353" width="16.375" style="861" bestFit="1" customWidth="1"/>
    <col min="3354" max="3584" width="9" style="861"/>
    <col min="3585" max="3585" width="7.875" style="861" bestFit="1" customWidth="1"/>
    <col min="3586" max="3586" width="18.125" style="861" bestFit="1" customWidth="1"/>
    <col min="3587" max="3587" width="28" style="861" bestFit="1" customWidth="1"/>
    <col min="3588" max="3588" width="10.875" style="861" bestFit="1" customWidth="1"/>
    <col min="3589" max="3589" width="20.75" style="861" bestFit="1" customWidth="1"/>
    <col min="3590" max="3590" width="16.375" style="861" bestFit="1" customWidth="1"/>
    <col min="3591" max="3591" width="26.25" style="861" bestFit="1" customWidth="1"/>
    <col min="3592" max="3592" width="9.75" style="861" bestFit="1" customWidth="1"/>
    <col min="3593" max="3593" width="18.125" style="861" bestFit="1" customWidth="1"/>
    <col min="3594" max="3594" width="13.875" style="861" bestFit="1" customWidth="1"/>
    <col min="3595" max="3595" width="19.125" style="861" bestFit="1" customWidth="1"/>
    <col min="3596" max="3596" width="5.75" style="861" bestFit="1" customWidth="1"/>
    <col min="3597" max="3597" width="7.75" style="861" bestFit="1" customWidth="1"/>
    <col min="3598" max="3599" width="7.125" style="861" bestFit="1" customWidth="1"/>
    <col min="3600" max="3600" width="7.75" style="861" bestFit="1" customWidth="1"/>
    <col min="3601" max="3602" width="7.125" style="861" bestFit="1" customWidth="1"/>
    <col min="3603" max="3603" width="19.625" style="861" bestFit="1" customWidth="1"/>
    <col min="3604" max="3605" width="5.75" style="861" bestFit="1" customWidth="1"/>
    <col min="3606" max="3606" width="9" style="861"/>
    <col min="3607" max="3607" width="11.875" style="861" bestFit="1" customWidth="1"/>
    <col min="3608" max="3608" width="14.125" style="861" bestFit="1" customWidth="1"/>
    <col min="3609" max="3609" width="16.375" style="861" bestFit="1" customWidth="1"/>
    <col min="3610" max="3840" width="9" style="861"/>
    <col min="3841" max="3841" width="7.875" style="861" bestFit="1" customWidth="1"/>
    <col min="3842" max="3842" width="18.125" style="861" bestFit="1" customWidth="1"/>
    <col min="3843" max="3843" width="28" style="861" bestFit="1" customWidth="1"/>
    <col min="3844" max="3844" width="10.875" style="861" bestFit="1" customWidth="1"/>
    <col min="3845" max="3845" width="20.75" style="861" bestFit="1" customWidth="1"/>
    <col min="3846" max="3846" width="16.375" style="861" bestFit="1" customWidth="1"/>
    <col min="3847" max="3847" width="26.25" style="861" bestFit="1" customWidth="1"/>
    <col min="3848" max="3848" width="9.75" style="861" bestFit="1" customWidth="1"/>
    <col min="3849" max="3849" width="18.125" style="861" bestFit="1" customWidth="1"/>
    <col min="3850" max="3850" width="13.875" style="861" bestFit="1" customWidth="1"/>
    <col min="3851" max="3851" width="19.125" style="861" bestFit="1" customWidth="1"/>
    <col min="3852" max="3852" width="5.75" style="861" bestFit="1" customWidth="1"/>
    <col min="3853" max="3853" width="7.75" style="861" bestFit="1" customWidth="1"/>
    <col min="3854" max="3855" width="7.125" style="861" bestFit="1" customWidth="1"/>
    <col min="3856" max="3856" width="7.75" style="861" bestFit="1" customWidth="1"/>
    <col min="3857" max="3858" width="7.125" style="861" bestFit="1" customWidth="1"/>
    <col min="3859" max="3859" width="19.625" style="861" bestFit="1" customWidth="1"/>
    <col min="3860" max="3861" width="5.75" style="861" bestFit="1" customWidth="1"/>
    <col min="3862" max="3862" width="9" style="861"/>
    <col min="3863" max="3863" width="11.875" style="861" bestFit="1" customWidth="1"/>
    <col min="3864" max="3864" width="14.125" style="861" bestFit="1" customWidth="1"/>
    <col min="3865" max="3865" width="16.375" style="861" bestFit="1" customWidth="1"/>
    <col min="3866" max="4096" width="9" style="861"/>
    <col min="4097" max="4097" width="7.875" style="861" bestFit="1" customWidth="1"/>
    <col min="4098" max="4098" width="18.125" style="861" bestFit="1" customWidth="1"/>
    <col min="4099" max="4099" width="28" style="861" bestFit="1" customWidth="1"/>
    <col min="4100" max="4100" width="10.875" style="861" bestFit="1" customWidth="1"/>
    <col min="4101" max="4101" width="20.75" style="861" bestFit="1" customWidth="1"/>
    <col min="4102" max="4102" width="16.375" style="861" bestFit="1" customWidth="1"/>
    <col min="4103" max="4103" width="26.25" style="861" bestFit="1" customWidth="1"/>
    <col min="4104" max="4104" width="9.75" style="861" bestFit="1" customWidth="1"/>
    <col min="4105" max="4105" width="18.125" style="861" bestFit="1" customWidth="1"/>
    <col min="4106" max="4106" width="13.875" style="861" bestFit="1" customWidth="1"/>
    <col min="4107" max="4107" width="19.125" style="861" bestFit="1" customWidth="1"/>
    <col min="4108" max="4108" width="5.75" style="861" bestFit="1" customWidth="1"/>
    <col min="4109" max="4109" width="7.75" style="861" bestFit="1" customWidth="1"/>
    <col min="4110" max="4111" width="7.125" style="861" bestFit="1" customWidth="1"/>
    <col min="4112" max="4112" width="7.75" style="861" bestFit="1" customWidth="1"/>
    <col min="4113" max="4114" width="7.125" style="861" bestFit="1" customWidth="1"/>
    <col min="4115" max="4115" width="19.625" style="861" bestFit="1" customWidth="1"/>
    <col min="4116" max="4117" width="5.75" style="861" bestFit="1" customWidth="1"/>
    <col min="4118" max="4118" width="9" style="861"/>
    <col min="4119" max="4119" width="11.875" style="861" bestFit="1" customWidth="1"/>
    <col min="4120" max="4120" width="14.125" style="861" bestFit="1" customWidth="1"/>
    <col min="4121" max="4121" width="16.375" style="861" bestFit="1" customWidth="1"/>
    <col min="4122" max="4352" width="9" style="861"/>
    <col min="4353" max="4353" width="7.875" style="861" bestFit="1" customWidth="1"/>
    <col min="4354" max="4354" width="18.125" style="861" bestFit="1" customWidth="1"/>
    <col min="4355" max="4355" width="28" style="861" bestFit="1" customWidth="1"/>
    <col min="4356" max="4356" width="10.875" style="861" bestFit="1" customWidth="1"/>
    <col min="4357" max="4357" width="20.75" style="861" bestFit="1" customWidth="1"/>
    <col min="4358" max="4358" width="16.375" style="861" bestFit="1" customWidth="1"/>
    <col min="4359" max="4359" width="26.25" style="861" bestFit="1" customWidth="1"/>
    <col min="4360" max="4360" width="9.75" style="861" bestFit="1" customWidth="1"/>
    <col min="4361" max="4361" width="18.125" style="861" bestFit="1" customWidth="1"/>
    <col min="4362" max="4362" width="13.875" style="861" bestFit="1" customWidth="1"/>
    <col min="4363" max="4363" width="19.125" style="861" bestFit="1" customWidth="1"/>
    <col min="4364" max="4364" width="5.75" style="861" bestFit="1" customWidth="1"/>
    <col min="4365" max="4365" width="7.75" style="861" bestFit="1" customWidth="1"/>
    <col min="4366" max="4367" width="7.125" style="861" bestFit="1" customWidth="1"/>
    <col min="4368" max="4368" width="7.75" style="861" bestFit="1" customWidth="1"/>
    <col min="4369" max="4370" width="7.125" style="861" bestFit="1" customWidth="1"/>
    <col min="4371" max="4371" width="19.625" style="861" bestFit="1" customWidth="1"/>
    <col min="4372" max="4373" width="5.75" style="861" bestFit="1" customWidth="1"/>
    <col min="4374" max="4374" width="9" style="861"/>
    <col min="4375" max="4375" width="11.875" style="861" bestFit="1" customWidth="1"/>
    <col min="4376" max="4376" width="14.125" style="861" bestFit="1" customWidth="1"/>
    <col min="4377" max="4377" width="16.375" style="861" bestFit="1" customWidth="1"/>
    <col min="4378" max="4608" width="9" style="861"/>
    <col min="4609" max="4609" width="7.875" style="861" bestFit="1" customWidth="1"/>
    <col min="4610" max="4610" width="18.125" style="861" bestFit="1" customWidth="1"/>
    <col min="4611" max="4611" width="28" style="861" bestFit="1" customWidth="1"/>
    <col min="4612" max="4612" width="10.875" style="861" bestFit="1" customWidth="1"/>
    <col min="4613" max="4613" width="20.75" style="861" bestFit="1" customWidth="1"/>
    <col min="4614" max="4614" width="16.375" style="861" bestFit="1" customWidth="1"/>
    <col min="4615" max="4615" width="26.25" style="861" bestFit="1" customWidth="1"/>
    <col min="4616" max="4616" width="9.75" style="861" bestFit="1" customWidth="1"/>
    <col min="4617" max="4617" width="18.125" style="861" bestFit="1" customWidth="1"/>
    <col min="4618" max="4618" width="13.875" style="861" bestFit="1" customWidth="1"/>
    <col min="4619" max="4619" width="19.125" style="861" bestFit="1" customWidth="1"/>
    <col min="4620" max="4620" width="5.75" style="861" bestFit="1" customWidth="1"/>
    <col min="4621" max="4621" width="7.75" style="861" bestFit="1" customWidth="1"/>
    <col min="4622" max="4623" width="7.125" style="861" bestFit="1" customWidth="1"/>
    <col min="4624" max="4624" width="7.75" style="861" bestFit="1" customWidth="1"/>
    <col min="4625" max="4626" width="7.125" style="861" bestFit="1" customWidth="1"/>
    <col min="4627" max="4627" width="19.625" style="861" bestFit="1" customWidth="1"/>
    <col min="4628" max="4629" width="5.75" style="861" bestFit="1" customWidth="1"/>
    <col min="4630" max="4630" width="9" style="861"/>
    <col min="4631" max="4631" width="11.875" style="861" bestFit="1" customWidth="1"/>
    <col min="4632" max="4632" width="14.125" style="861" bestFit="1" customWidth="1"/>
    <col min="4633" max="4633" width="16.375" style="861" bestFit="1" customWidth="1"/>
    <col min="4634" max="4864" width="9" style="861"/>
    <col min="4865" max="4865" width="7.875" style="861" bestFit="1" customWidth="1"/>
    <col min="4866" max="4866" width="18.125" style="861" bestFit="1" customWidth="1"/>
    <col min="4867" max="4867" width="28" style="861" bestFit="1" customWidth="1"/>
    <col min="4868" max="4868" width="10.875" style="861" bestFit="1" customWidth="1"/>
    <col min="4869" max="4869" width="20.75" style="861" bestFit="1" customWidth="1"/>
    <col min="4870" max="4870" width="16.375" style="861" bestFit="1" customWidth="1"/>
    <col min="4871" max="4871" width="26.25" style="861" bestFit="1" customWidth="1"/>
    <col min="4872" max="4872" width="9.75" style="861" bestFit="1" customWidth="1"/>
    <col min="4873" max="4873" width="18.125" style="861" bestFit="1" customWidth="1"/>
    <col min="4874" max="4874" width="13.875" style="861" bestFit="1" customWidth="1"/>
    <col min="4875" max="4875" width="19.125" style="861" bestFit="1" customWidth="1"/>
    <col min="4876" max="4876" width="5.75" style="861" bestFit="1" customWidth="1"/>
    <col min="4877" max="4877" width="7.75" style="861" bestFit="1" customWidth="1"/>
    <col min="4878" max="4879" width="7.125" style="861" bestFit="1" customWidth="1"/>
    <col min="4880" max="4880" width="7.75" style="861" bestFit="1" customWidth="1"/>
    <col min="4881" max="4882" width="7.125" style="861" bestFit="1" customWidth="1"/>
    <col min="4883" max="4883" width="19.625" style="861" bestFit="1" customWidth="1"/>
    <col min="4884" max="4885" width="5.75" style="861" bestFit="1" customWidth="1"/>
    <col min="4886" max="4886" width="9" style="861"/>
    <col min="4887" max="4887" width="11.875" style="861" bestFit="1" customWidth="1"/>
    <col min="4888" max="4888" width="14.125" style="861" bestFit="1" customWidth="1"/>
    <col min="4889" max="4889" width="16.375" style="861" bestFit="1" customWidth="1"/>
    <col min="4890" max="5120" width="9" style="861"/>
    <col min="5121" max="5121" width="7.875" style="861" bestFit="1" customWidth="1"/>
    <col min="5122" max="5122" width="18.125" style="861" bestFit="1" customWidth="1"/>
    <col min="5123" max="5123" width="28" style="861" bestFit="1" customWidth="1"/>
    <col min="5124" max="5124" width="10.875" style="861" bestFit="1" customWidth="1"/>
    <col min="5125" max="5125" width="20.75" style="861" bestFit="1" customWidth="1"/>
    <col min="5126" max="5126" width="16.375" style="861" bestFit="1" customWidth="1"/>
    <col min="5127" max="5127" width="26.25" style="861" bestFit="1" customWidth="1"/>
    <col min="5128" max="5128" width="9.75" style="861" bestFit="1" customWidth="1"/>
    <col min="5129" max="5129" width="18.125" style="861" bestFit="1" customWidth="1"/>
    <col min="5130" max="5130" width="13.875" style="861" bestFit="1" customWidth="1"/>
    <col min="5131" max="5131" width="19.125" style="861" bestFit="1" customWidth="1"/>
    <col min="5132" max="5132" width="5.75" style="861" bestFit="1" customWidth="1"/>
    <col min="5133" max="5133" width="7.75" style="861" bestFit="1" customWidth="1"/>
    <col min="5134" max="5135" width="7.125" style="861" bestFit="1" customWidth="1"/>
    <col min="5136" max="5136" width="7.75" style="861" bestFit="1" customWidth="1"/>
    <col min="5137" max="5138" width="7.125" style="861" bestFit="1" customWidth="1"/>
    <col min="5139" max="5139" width="19.625" style="861" bestFit="1" customWidth="1"/>
    <col min="5140" max="5141" width="5.75" style="861" bestFit="1" customWidth="1"/>
    <col min="5142" max="5142" width="9" style="861"/>
    <col min="5143" max="5143" width="11.875" style="861" bestFit="1" customWidth="1"/>
    <col min="5144" max="5144" width="14.125" style="861" bestFit="1" customWidth="1"/>
    <col min="5145" max="5145" width="16.375" style="861" bestFit="1" customWidth="1"/>
    <col min="5146" max="5376" width="9" style="861"/>
    <col min="5377" max="5377" width="7.875" style="861" bestFit="1" customWidth="1"/>
    <col min="5378" max="5378" width="18.125" style="861" bestFit="1" customWidth="1"/>
    <col min="5379" max="5379" width="28" style="861" bestFit="1" customWidth="1"/>
    <col min="5380" max="5380" width="10.875" style="861" bestFit="1" customWidth="1"/>
    <col min="5381" max="5381" width="20.75" style="861" bestFit="1" customWidth="1"/>
    <col min="5382" max="5382" width="16.375" style="861" bestFit="1" customWidth="1"/>
    <col min="5383" max="5383" width="26.25" style="861" bestFit="1" customWidth="1"/>
    <col min="5384" max="5384" width="9.75" style="861" bestFit="1" customWidth="1"/>
    <col min="5385" max="5385" width="18.125" style="861" bestFit="1" customWidth="1"/>
    <col min="5386" max="5386" width="13.875" style="861" bestFit="1" customWidth="1"/>
    <col min="5387" max="5387" width="19.125" style="861" bestFit="1" customWidth="1"/>
    <col min="5388" max="5388" width="5.75" style="861" bestFit="1" customWidth="1"/>
    <col min="5389" max="5389" width="7.75" style="861" bestFit="1" customWidth="1"/>
    <col min="5390" max="5391" width="7.125" style="861" bestFit="1" customWidth="1"/>
    <col min="5392" max="5392" width="7.75" style="861" bestFit="1" customWidth="1"/>
    <col min="5393" max="5394" width="7.125" style="861" bestFit="1" customWidth="1"/>
    <col min="5395" max="5395" width="19.625" style="861" bestFit="1" customWidth="1"/>
    <col min="5396" max="5397" width="5.75" style="861" bestFit="1" customWidth="1"/>
    <col min="5398" max="5398" width="9" style="861"/>
    <col min="5399" max="5399" width="11.875" style="861" bestFit="1" customWidth="1"/>
    <col min="5400" max="5400" width="14.125" style="861" bestFit="1" customWidth="1"/>
    <col min="5401" max="5401" width="16.375" style="861" bestFit="1" customWidth="1"/>
    <col min="5402" max="5632" width="9" style="861"/>
    <col min="5633" max="5633" width="7.875" style="861" bestFit="1" customWidth="1"/>
    <col min="5634" max="5634" width="18.125" style="861" bestFit="1" customWidth="1"/>
    <col min="5635" max="5635" width="28" style="861" bestFit="1" customWidth="1"/>
    <col min="5636" max="5636" width="10.875" style="861" bestFit="1" customWidth="1"/>
    <col min="5637" max="5637" width="20.75" style="861" bestFit="1" customWidth="1"/>
    <col min="5638" max="5638" width="16.375" style="861" bestFit="1" customWidth="1"/>
    <col min="5639" max="5639" width="26.25" style="861" bestFit="1" customWidth="1"/>
    <col min="5640" max="5640" width="9.75" style="861" bestFit="1" customWidth="1"/>
    <col min="5641" max="5641" width="18.125" style="861" bestFit="1" customWidth="1"/>
    <col min="5642" max="5642" width="13.875" style="861" bestFit="1" customWidth="1"/>
    <col min="5643" max="5643" width="19.125" style="861" bestFit="1" customWidth="1"/>
    <col min="5644" max="5644" width="5.75" style="861" bestFit="1" customWidth="1"/>
    <col min="5645" max="5645" width="7.75" style="861" bestFit="1" customWidth="1"/>
    <col min="5646" max="5647" width="7.125" style="861" bestFit="1" customWidth="1"/>
    <col min="5648" max="5648" width="7.75" style="861" bestFit="1" customWidth="1"/>
    <col min="5649" max="5650" width="7.125" style="861" bestFit="1" customWidth="1"/>
    <col min="5651" max="5651" width="19.625" style="861" bestFit="1" customWidth="1"/>
    <col min="5652" max="5653" width="5.75" style="861" bestFit="1" customWidth="1"/>
    <col min="5654" max="5654" width="9" style="861"/>
    <col min="5655" max="5655" width="11.875" style="861" bestFit="1" customWidth="1"/>
    <col min="5656" max="5656" width="14.125" style="861" bestFit="1" customWidth="1"/>
    <col min="5657" max="5657" width="16.375" style="861" bestFit="1" customWidth="1"/>
    <col min="5658" max="5888" width="9" style="861"/>
    <col min="5889" max="5889" width="7.875" style="861" bestFit="1" customWidth="1"/>
    <col min="5890" max="5890" width="18.125" style="861" bestFit="1" customWidth="1"/>
    <col min="5891" max="5891" width="28" style="861" bestFit="1" customWidth="1"/>
    <col min="5892" max="5892" width="10.875" style="861" bestFit="1" customWidth="1"/>
    <col min="5893" max="5893" width="20.75" style="861" bestFit="1" customWidth="1"/>
    <col min="5894" max="5894" width="16.375" style="861" bestFit="1" customWidth="1"/>
    <col min="5895" max="5895" width="26.25" style="861" bestFit="1" customWidth="1"/>
    <col min="5896" max="5896" width="9.75" style="861" bestFit="1" customWidth="1"/>
    <col min="5897" max="5897" width="18.125" style="861" bestFit="1" customWidth="1"/>
    <col min="5898" max="5898" width="13.875" style="861" bestFit="1" customWidth="1"/>
    <col min="5899" max="5899" width="19.125" style="861" bestFit="1" customWidth="1"/>
    <col min="5900" max="5900" width="5.75" style="861" bestFit="1" customWidth="1"/>
    <col min="5901" max="5901" width="7.75" style="861" bestFit="1" customWidth="1"/>
    <col min="5902" max="5903" width="7.125" style="861" bestFit="1" customWidth="1"/>
    <col min="5904" max="5904" width="7.75" style="861" bestFit="1" customWidth="1"/>
    <col min="5905" max="5906" width="7.125" style="861" bestFit="1" customWidth="1"/>
    <col min="5907" max="5907" width="19.625" style="861" bestFit="1" customWidth="1"/>
    <col min="5908" max="5909" width="5.75" style="861" bestFit="1" customWidth="1"/>
    <col min="5910" max="5910" width="9" style="861"/>
    <col min="5911" max="5911" width="11.875" style="861" bestFit="1" customWidth="1"/>
    <col min="5912" max="5912" width="14.125" style="861" bestFit="1" customWidth="1"/>
    <col min="5913" max="5913" width="16.375" style="861" bestFit="1" customWidth="1"/>
    <col min="5914" max="6144" width="9" style="861"/>
    <col min="6145" max="6145" width="7.875" style="861" bestFit="1" customWidth="1"/>
    <col min="6146" max="6146" width="18.125" style="861" bestFit="1" customWidth="1"/>
    <col min="6147" max="6147" width="28" style="861" bestFit="1" customWidth="1"/>
    <col min="6148" max="6148" width="10.875" style="861" bestFit="1" customWidth="1"/>
    <col min="6149" max="6149" width="20.75" style="861" bestFit="1" customWidth="1"/>
    <col min="6150" max="6150" width="16.375" style="861" bestFit="1" customWidth="1"/>
    <col min="6151" max="6151" width="26.25" style="861" bestFit="1" customWidth="1"/>
    <col min="6152" max="6152" width="9.75" style="861" bestFit="1" customWidth="1"/>
    <col min="6153" max="6153" width="18.125" style="861" bestFit="1" customWidth="1"/>
    <col min="6154" max="6154" width="13.875" style="861" bestFit="1" customWidth="1"/>
    <col min="6155" max="6155" width="19.125" style="861" bestFit="1" customWidth="1"/>
    <col min="6156" max="6156" width="5.75" style="861" bestFit="1" customWidth="1"/>
    <col min="6157" max="6157" width="7.75" style="861" bestFit="1" customWidth="1"/>
    <col min="6158" max="6159" width="7.125" style="861" bestFit="1" customWidth="1"/>
    <col min="6160" max="6160" width="7.75" style="861" bestFit="1" customWidth="1"/>
    <col min="6161" max="6162" width="7.125" style="861" bestFit="1" customWidth="1"/>
    <col min="6163" max="6163" width="19.625" style="861" bestFit="1" customWidth="1"/>
    <col min="6164" max="6165" width="5.75" style="861" bestFit="1" customWidth="1"/>
    <col min="6166" max="6166" width="9" style="861"/>
    <col min="6167" max="6167" width="11.875" style="861" bestFit="1" customWidth="1"/>
    <col min="6168" max="6168" width="14.125" style="861" bestFit="1" customWidth="1"/>
    <col min="6169" max="6169" width="16.375" style="861" bestFit="1" customWidth="1"/>
    <col min="6170" max="6400" width="9" style="861"/>
    <col min="6401" max="6401" width="7.875" style="861" bestFit="1" customWidth="1"/>
    <col min="6402" max="6402" width="18.125" style="861" bestFit="1" customWidth="1"/>
    <col min="6403" max="6403" width="28" style="861" bestFit="1" customWidth="1"/>
    <col min="6404" max="6404" width="10.875" style="861" bestFit="1" customWidth="1"/>
    <col min="6405" max="6405" width="20.75" style="861" bestFit="1" customWidth="1"/>
    <col min="6406" max="6406" width="16.375" style="861" bestFit="1" customWidth="1"/>
    <col min="6407" max="6407" width="26.25" style="861" bestFit="1" customWidth="1"/>
    <col min="6408" max="6408" width="9.75" style="861" bestFit="1" customWidth="1"/>
    <col min="6409" max="6409" width="18.125" style="861" bestFit="1" customWidth="1"/>
    <col min="6410" max="6410" width="13.875" style="861" bestFit="1" customWidth="1"/>
    <col min="6411" max="6411" width="19.125" style="861" bestFit="1" customWidth="1"/>
    <col min="6412" max="6412" width="5.75" style="861" bestFit="1" customWidth="1"/>
    <col min="6413" max="6413" width="7.75" style="861" bestFit="1" customWidth="1"/>
    <col min="6414" max="6415" width="7.125" style="861" bestFit="1" customWidth="1"/>
    <col min="6416" max="6416" width="7.75" style="861" bestFit="1" customWidth="1"/>
    <col min="6417" max="6418" width="7.125" style="861" bestFit="1" customWidth="1"/>
    <col min="6419" max="6419" width="19.625" style="861" bestFit="1" customWidth="1"/>
    <col min="6420" max="6421" width="5.75" style="861" bestFit="1" customWidth="1"/>
    <col min="6422" max="6422" width="9" style="861"/>
    <col min="6423" max="6423" width="11.875" style="861" bestFit="1" customWidth="1"/>
    <col min="6424" max="6424" width="14.125" style="861" bestFit="1" customWidth="1"/>
    <col min="6425" max="6425" width="16.375" style="861" bestFit="1" customWidth="1"/>
    <col min="6426" max="6656" width="9" style="861"/>
    <col min="6657" max="6657" width="7.875" style="861" bestFit="1" customWidth="1"/>
    <col min="6658" max="6658" width="18.125" style="861" bestFit="1" customWidth="1"/>
    <col min="6659" max="6659" width="28" style="861" bestFit="1" customWidth="1"/>
    <col min="6660" max="6660" width="10.875" style="861" bestFit="1" customWidth="1"/>
    <col min="6661" max="6661" width="20.75" style="861" bestFit="1" customWidth="1"/>
    <col min="6662" max="6662" width="16.375" style="861" bestFit="1" customWidth="1"/>
    <col min="6663" max="6663" width="26.25" style="861" bestFit="1" customWidth="1"/>
    <col min="6664" max="6664" width="9.75" style="861" bestFit="1" customWidth="1"/>
    <col min="6665" max="6665" width="18.125" style="861" bestFit="1" customWidth="1"/>
    <col min="6666" max="6666" width="13.875" style="861" bestFit="1" customWidth="1"/>
    <col min="6667" max="6667" width="19.125" style="861" bestFit="1" customWidth="1"/>
    <col min="6668" max="6668" width="5.75" style="861" bestFit="1" customWidth="1"/>
    <col min="6669" max="6669" width="7.75" style="861" bestFit="1" customWidth="1"/>
    <col min="6670" max="6671" width="7.125" style="861" bestFit="1" customWidth="1"/>
    <col min="6672" max="6672" width="7.75" style="861" bestFit="1" customWidth="1"/>
    <col min="6673" max="6674" width="7.125" style="861" bestFit="1" customWidth="1"/>
    <col min="6675" max="6675" width="19.625" style="861" bestFit="1" customWidth="1"/>
    <col min="6676" max="6677" width="5.75" style="861" bestFit="1" customWidth="1"/>
    <col min="6678" max="6678" width="9" style="861"/>
    <col min="6679" max="6679" width="11.875" style="861" bestFit="1" customWidth="1"/>
    <col min="6680" max="6680" width="14.125" style="861" bestFit="1" customWidth="1"/>
    <col min="6681" max="6681" width="16.375" style="861" bestFit="1" customWidth="1"/>
    <col min="6682" max="6912" width="9" style="861"/>
    <col min="6913" max="6913" width="7.875" style="861" bestFit="1" customWidth="1"/>
    <col min="6914" max="6914" width="18.125" style="861" bestFit="1" customWidth="1"/>
    <col min="6915" max="6915" width="28" style="861" bestFit="1" customWidth="1"/>
    <col min="6916" max="6916" width="10.875" style="861" bestFit="1" customWidth="1"/>
    <col min="6917" max="6917" width="20.75" style="861" bestFit="1" customWidth="1"/>
    <col min="6918" max="6918" width="16.375" style="861" bestFit="1" customWidth="1"/>
    <col min="6919" max="6919" width="26.25" style="861" bestFit="1" customWidth="1"/>
    <col min="6920" max="6920" width="9.75" style="861" bestFit="1" customWidth="1"/>
    <col min="6921" max="6921" width="18.125" style="861" bestFit="1" customWidth="1"/>
    <col min="6922" max="6922" width="13.875" style="861" bestFit="1" customWidth="1"/>
    <col min="6923" max="6923" width="19.125" style="861" bestFit="1" customWidth="1"/>
    <col min="6924" max="6924" width="5.75" style="861" bestFit="1" customWidth="1"/>
    <col min="6925" max="6925" width="7.75" style="861" bestFit="1" customWidth="1"/>
    <col min="6926" max="6927" width="7.125" style="861" bestFit="1" customWidth="1"/>
    <col min="6928" max="6928" width="7.75" style="861" bestFit="1" customWidth="1"/>
    <col min="6929" max="6930" width="7.125" style="861" bestFit="1" customWidth="1"/>
    <col min="6931" max="6931" width="19.625" style="861" bestFit="1" customWidth="1"/>
    <col min="6932" max="6933" width="5.75" style="861" bestFit="1" customWidth="1"/>
    <col min="6934" max="6934" width="9" style="861"/>
    <col min="6935" max="6935" width="11.875" style="861" bestFit="1" customWidth="1"/>
    <col min="6936" max="6936" width="14.125" style="861" bestFit="1" customWidth="1"/>
    <col min="6937" max="6937" width="16.375" style="861" bestFit="1" customWidth="1"/>
    <col min="6938" max="7168" width="9" style="861"/>
    <col min="7169" max="7169" width="7.875" style="861" bestFit="1" customWidth="1"/>
    <col min="7170" max="7170" width="18.125" style="861" bestFit="1" customWidth="1"/>
    <col min="7171" max="7171" width="28" style="861" bestFit="1" customWidth="1"/>
    <col min="7172" max="7172" width="10.875" style="861" bestFit="1" customWidth="1"/>
    <col min="7173" max="7173" width="20.75" style="861" bestFit="1" customWidth="1"/>
    <col min="7174" max="7174" width="16.375" style="861" bestFit="1" customWidth="1"/>
    <col min="7175" max="7175" width="26.25" style="861" bestFit="1" customWidth="1"/>
    <col min="7176" max="7176" width="9.75" style="861" bestFit="1" customWidth="1"/>
    <col min="7177" max="7177" width="18.125" style="861" bestFit="1" customWidth="1"/>
    <col min="7178" max="7178" width="13.875" style="861" bestFit="1" customWidth="1"/>
    <col min="7179" max="7179" width="19.125" style="861" bestFit="1" customWidth="1"/>
    <col min="7180" max="7180" width="5.75" style="861" bestFit="1" customWidth="1"/>
    <col min="7181" max="7181" width="7.75" style="861" bestFit="1" customWidth="1"/>
    <col min="7182" max="7183" width="7.125" style="861" bestFit="1" customWidth="1"/>
    <col min="7184" max="7184" width="7.75" style="861" bestFit="1" customWidth="1"/>
    <col min="7185" max="7186" width="7.125" style="861" bestFit="1" customWidth="1"/>
    <col min="7187" max="7187" width="19.625" style="861" bestFit="1" customWidth="1"/>
    <col min="7188" max="7189" width="5.75" style="861" bestFit="1" customWidth="1"/>
    <col min="7190" max="7190" width="9" style="861"/>
    <col min="7191" max="7191" width="11.875" style="861" bestFit="1" customWidth="1"/>
    <col min="7192" max="7192" width="14.125" style="861" bestFit="1" customWidth="1"/>
    <col min="7193" max="7193" width="16.375" style="861" bestFit="1" customWidth="1"/>
    <col min="7194" max="7424" width="9" style="861"/>
    <col min="7425" max="7425" width="7.875" style="861" bestFit="1" customWidth="1"/>
    <col min="7426" max="7426" width="18.125" style="861" bestFit="1" customWidth="1"/>
    <col min="7427" max="7427" width="28" style="861" bestFit="1" customWidth="1"/>
    <col min="7428" max="7428" width="10.875" style="861" bestFit="1" customWidth="1"/>
    <col min="7429" max="7429" width="20.75" style="861" bestFit="1" customWidth="1"/>
    <col min="7430" max="7430" width="16.375" style="861" bestFit="1" customWidth="1"/>
    <col min="7431" max="7431" width="26.25" style="861" bestFit="1" customWidth="1"/>
    <col min="7432" max="7432" width="9.75" style="861" bestFit="1" customWidth="1"/>
    <col min="7433" max="7433" width="18.125" style="861" bestFit="1" customWidth="1"/>
    <col min="7434" max="7434" width="13.875" style="861" bestFit="1" customWidth="1"/>
    <col min="7435" max="7435" width="19.125" style="861" bestFit="1" customWidth="1"/>
    <col min="7436" max="7436" width="5.75" style="861" bestFit="1" customWidth="1"/>
    <col min="7437" max="7437" width="7.75" style="861" bestFit="1" customWidth="1"/>
    <col min="7438" max="7439" width="7.125" style="861" bestFit="1" customWidth="1"/>
    <col min="7440" max="7440" width="7.75" style="861" bestFit="1" customWidth="1"/>
    <col min="7441" max="7442" width="7.125" style="861" bestFit="1" customWidth="1"/>
    <col min="7443" max="7443" width="19.625" style="861" bestFit="1" customWidth="1"/>
    <col min="7444" max="7445" width="5.75" style="861" bestFit="1" customWidth="1"/>
    <col min="7446" max="7446" width="9" style="861"/>
    <col min="7447" max="7447" width="11.875" style="861" bestFit="1" customWidth="1"/>
    <col min="7448" max="7448" width="14.125" style="861" bestFit="1" customWidth="1"/>
    <col min="7449" max="7449" width="16.375" style="861" bestFit="1" customWidth="1"/>
    <col min="7450" max="7680" width="9" style="861"/>
    <col min="7681" max="7681" width="7.875" style="861" bestFit="1" customWidth="1"/>
    <col min="7682" max="7682" width="18.125" style="861" bestFit="1" customWidth="1"/>
    <col min="7683" max="7683" width="28" style="861" bestFit="1" customWidth="1"/>
    <col min="7684" max="7684" width="10.875" style="861" bestFit="1" customWidth="1"/>
    <col min="7685" max="7685" width="20.75" style="861" bestFit="1" customWidth="1"/>
    <col min="7686" max="7686" width="16.375" style="861" bestFit="1" customWidth="1"/>
    <col min="7687" max="7687" width="26.25" style="861" bestFit="1" customWidth="1"/>
    <col min="7688" max="7688" width="9.75" style="861" bestFit="1" customWidth="1"/>
    <col min="7689" max="7689" width="18.125" style="861" bestFit="1" customWidth="1"/>
    <col min="7690" max="7690" width="13.875" style="861" bestFit="1" customWidth="1"/>
    <col min="7691" max="7691" width="19.125" style="861" bestFit="1" customWidth="1"/>
    <col min="7692" max="7692" width="5.75" style="861" bestFit="1" customWidth="1"/>
    <col min="7693" max="7693" width="7.75" style="861" bestFit="1" customWidth="1"/>
    <col min="7694" max="7695" width="7.125" style="861" bestFit="1" customWidth="1"/>
    <col min="7696" max="7696" width="7.75" style="861" bestFit="1" customWidth="1"/>
    <col min="7697" max="7698" width="7.125" style="861" bestFit="1" customWidth="1"/>
    <col min="7699" max="7699" width="19.625" style="861" bestFit="1" customWidth="1"/>
    <col min="7700" max="7701" width="5.75" style="861" bestFit="1" customWidth="1"/>
    <col min="7702" max="7702" width="9" style="861"/>
    <col min="7703" max="7703" width="11.875" style="861" bestFit="1" customWidth="1"/>
    <col min="7704" max="7704" width="14.125" style="861" bestFit="1" customWidth="1"/>
    <col min="7705" max="7705" width="16.375" style="861" bestFit="1" customWidth="1"/>
    <col min="7706" max="7936" width="9" style="861"/>
    <col min="7937" max="7937" width="7.875" style="861" bestFit="1" customWidth="1"/>
    <col min="7938" max="7938" width="18.125" style="861" bestFit="1" customWidth="1"/>
    <col min="7939" max="7939" width="28" style="861" bestFit="1" customWidth="1"/>
    <col min="7940" max="7940" width="10.875" style="861" bestFit="1" customWidth="1"/>
    <col min="7941" max="7941" width="20.75" style="861" bestFit="1" customWidth="1"/>
    <col min="7942" max="7942" width="16.375" style="861" bestFit="1" customWidth="1"/>
    <col min="7943" max="7943" width="26.25" style="861" bestFit="1" customWidth="1"/>
    <col min="7944" max="7944" width="9.75" style="861" bestFit="1" customWidth="1"/>
    <col min="7945" max="7945" width="18.125" style="861" bestFit="1" customWidth="1"/>
    <col min="7946" max="7946" width="13.875" style="861" bestFit="1" customWidth="1"/>
    <col min="7947" max="7947" width="19.125" style="861" bestFit="1" customWidth="1"/>
    <col min="7948" max="7948" width="5.75" style="861" bestFit="1" customWidth="1"/>
    <col min="7949" max="7949" width="7.75" style="861" bestFit="1" customWidth="1"/>
    <col min="7950" max="7951" width="7.125" style="861" bestFit="1" customWidth="1"/>
    <col min="7952" max="7952" width="7.75" style="861" bestFit="1" customWidth="1"/>
    <col min="7953" max="7954" width="7.125" style="861" bestFit="1" customWidth="1"/>
    <col min="7955" max="7955" width="19.625" style="861" bestFit="1" customWidth="1"/>
    <col min="7956" max="7957" width="5.75" style="861" bestFit="1" customWidth="1"/>
    <col min="7958" max="7958" width="9" style="861"/>
    <col min="7959" max="7959" width="11.875" style="861" bestFit="1" customWidth="1"/>
    <col min="7960" max="7960" width="14.125" style="861" bestFit="1" customWidth="1"/>
    <col min="7961" max="7961" width="16.375" style="861" bestFit="1" customWidth="1"/>
    <col min="7962" max="8192" width="9" style="861"/>
    <col min="8193" max="8193" width="7.875" style="861" bestFit="1" customWidth="1"/>
    <col min="8194" max="8194" width="18.125" style="861" bestFit="1" customWidth="1"/>
    <col min="8195" max="8195" width="28" style="861" bestFit="1" customWidth="1"/>
    <col min="8196" max="8196" width="10.875" style="861" bestFit="1" customWidth="1"/>
    <col min="8197" max="8197" width="20.75" style="861" bestFit="1" customWidth="1"/>
    <col min="8198" max="8198" width="16.375" style="861" bestFit="1" customWidth="1"/>
    <col min="8199" max="8199" width="26.25" style="861" bestFit="1" customWidth="1"/>
    <col min="8200" max="8200" width="9.75" style="861" bestFit="1" customWidth="1"/>
    <col min="8201" max="8201" width="18.125" style="861" bestFit="1" customWidth="1"/>
    <col min="8202" max="8202" width="13.875" style="861" bestFit="1" customWidth="1"/>
    <col min="8203" max="8203" width="19.125" style="861" bestFit="1" customWidth="1"/>
    <col min="8204" max="8204" width="5.75" style="861" bestFit="1" customWidth="1"/>
    <col min="8205" max="8205" width="7.75" style="861" bestFit="1" customWidth="1"/>
    <col min="8206" max="8207" width="7.125" style="861" bestFit="1" customWidth="1"/>
    <col min="8208" max="8208" width="7.75" style="861" bestFit="1" customWidth="1"/>
    <col min="8209" max="8210" width="7.125" style="861" bestFit="1" customWidth="1"/>
    <col min="8211" max="8211" width="19.625" style="861" bestFit="1" customWidth="1"/>
    <col min="8212" max="8213" width="5.75" style="861" bestFit="1" customWidth="1"/>
    <col min="8214" max="8214" width="9" style="861"/>
    <col min="8215" max="8215" width="11.875" style="861" bestFit="1" customWidth="1"/>
    <col min="8216" max="8216" width="14.125" style="861" bestFit="1" customWidth="1"/>
    <col min="8217" max="8217" width="16.375" style="861" bestFit="1" customWidth="1"/>
    <col min="8218" max="8448" width="9" style="861"/>
    <col min="8449" max="8449" width="7.875" style="861" bestFit="1" customWidth="1"/>
    <col min="8450" max="8450" width="18.125" style="861" bestFit="1" customWidth="1"/>
    <col min="8451" max="8451" width="28" style="861" bestFit="1" customWidth="1"/>
    <col min="8452" max="8452" width="10.875" style="861" bestFit="1" customWidth="1"/>
    <col min="8453" max="8453" width="20.75" style="861" bestFit="1" customWidth="1"/>
    <col min="8454" max="8454" width="16.375" style="861" bestFit="1" customWidth="1"/>
    <col min="8455" max="8455" width="26.25" style="861" bestFit="1" customWidth="1"/>
    <col min="8456" max="8456" width="9.75" style="861" bestFit="1" customWidth="1"/>
    <col min="8457" max="8457" width="18.125" style="861" bestFit="1" customWidth="1"/>
    <col min="8458" max="8458" width="13.875" style="861" bestFit="1" customWidth="1"/>
    <col min="8459" max="8459" width="19.125" style="861" bestFit="1" customWidth="1"/>
    <col min="8460" max="8460" width="5.75" style="861" bestFit="1" customWidth="1"/>
    <col min="8461" max="8461" width="7.75" style="861" bestFit="1" customWidth="1"/>
    <col min="8462" max="8463" width="7.125" style="861" bestFit="1" customWidth="1"/>
    <col min="8464" max="8464" width="7.75" style="861" bestFit="1" customWidth="1"/>
    <col min="8465" max="8466" width="7.125" style="861" bestFit="1" customWidth="1"/>
    <col min="8467" max="8467" width="19.625" style="861" bestFit="1" customWidth="1"/>
    <col min="8468" max="8469" width="5.75" style="861" bestFit="1" customWidth="1"/>
    <col min="8470" max="8470" width="9" style="861"/>
    <col min="8471" max="8471" width="11.875" style="861" bestFit="1" customWidth="1"/>
    <col min="8472" max="8472" width="14.125" style="861" bestFit="1" customWidth="1"/>
    <col min="8473" max="8473" width="16.375" style="861" bestFit="1" customWidth="1"/>
    <col min="8474" max="8704" width="9" style="861"/>
    <col min="8705" max="8705" width="7.875" style="861" bestFit="1" customWidth="1"/>
    <col min="8706" max="8706" width="18.125" style="861" bestFit="1" customWidth="1"/>
    <col min="8707" max="8707" width="28" style="861" bestFit="1" customWidth="1"/>
    <col min="8708" max="8708" width="10.875" style="861" bestFit="1" customWidth="1"/>
    <col min="8709" max="8709" width="20.75" style="861" bestFit="1" customWidth="1"/>
    <col min="8710" max="8710" width="16.375" style="861" bestFit="1" customWidth="1"/>
    <col min="8711" max="8711" width="26.25" style="861" bestFit="1" customWidth="1"/>
    <col min="8712" max="8712" width="9.75" style="861" bestFit="1" customWidth="1"/>
    <col min="8713" max="8713" width="18.125" style="861" bestFit="1" customWidth="1"/>
    <col min="8714" max="8714" width="13.875" style="861" bestFit="1" customWidth="1"/>
    <col min="8715" max="8715" width="19.125" style="861" bestFit="1" customWidth="1"/>
    <col min="8716" max="8716" width="5.75" style="861" bestFit="1" customWidth="1"/>
    <col min="8717" max="8717" width="7.75" style="861" bestFit="1" customWidth="1"/>
    <col min="8718" max="8719" width="7.125" style="861" bestFit="1" customWidth="1"/>
    <col min="8720" max="8720" width="7.75" style="861" bestFit="1" customWidth="1"/>
    <col min="8721" max="8722" width="7.125" style="861" bestFit="1" customWidth="1"/>
    <col min="8723" max="8723" width="19.625" style="861" bestFit="1" customWidth="1"/>
    <col min="8724" max="8725" width="5.75" style="861" bestFit="1" customWidth="1"/>
    <col min="8726" max="8726" width="9" style="861"/>
    <col min="8727" max="8727" width="11.875" style="861" bestFit="1" customWidth="1"/>
    <col min="8728" max="8728" width="14.125" style="861" bestFit="1" customWidth="1"/>
    <col min="8729" max="8729" width="16.375" style="861" bestFit="1" customWidth="1"/>
    <col min="8730" max="8960" width="9" style="861"/>
    <col min="8961" max="8961" width="7.875" style="861" bestFit="1" customWidth="1"/>
    <col min="8962" max="8962" width="18.125" style="861" bestFit="1" customWidth="1"/>
    <col min="8963" max="8963" width="28" style="861" bestFit="1" customWidth="1"/>
    <col min="8964" max="8964" width="10.875" style="861" bestFit="1" customWidth="1"/>
    <col min="8965" max="8965" width="20.75" style="861" bestFit="1" customWidth="1"/>
    <col min="8966" max="8966" width="16.375" style="861" bestFit="1" customWidth="1"/>
    <col min="8967" max="8967" width="26.25" style="861" bestFit="1" customWidth="1"/>
    <col min="8968" max="8968" width="9.75" style="861" bestFit="1" customWidth="1"/>
    <col min="8969" max="8969" width="18.125" style="861" bestFit="1" customWidth="1"/>
    <col min="8970" max="8970" width="13.875" style="861" bestFit="1" customWidth="1"/>
    <col min="8971" max="8971" width="19.125" style="861" bestFit="1" customWidth="1"/>
    <col min="8972" max="8972" width="5.75" style="861" bestFit="1" customWidth="1"/>
    <col min="8973" max="8973" width="7.75" style="861" bestFit="1" customWidth="1"/>
    <col min="8974" max="8975" width="7.125" style="861" bestFit="1" customWidth="1"/>
    <col min="8976" max="8976" width="7.75" style="861" bestFit="1" customWidth="1"/>
    <col min="8977" max="8978" width="7.125" style="861" bestFit="1" customWidth="1"/>
    <col min="8979" max="8979" width="19.625" style="861" bestFit="1" customWidth="1"/>
    <col min="8980" max="8981" width="5.75" style="861" bestFit="1" customWidth="1"/>
    <col min="8982" max="8982" width="9" style="861"/>
    <col min="8983" max="8983" width="11.875" style="861" bestFit="1" customWidth="1"/>
    <col min="8984" max="8984" width="14.125" style="861" bestFit="1" customWidth="1"/>
    <col min="8985" max="8985" width="16.375" style="861" bestFit="1" customWidth="1"/>
    <col min="8986" max="9216" width="9" style="861"/>
    <col min="9217" max="9217" width="7.875" style="861" bestFit="1" customWidth="1"/>
    <col min="9218" max="9218" width="18.125" style="861" bestFit="1" customWidth="1"/>
    <col min="9219" max="9219" width="28" style="861" bestFit="1" customWidth="1"/>
    <col min="9220" max="9220" width="10.875" style="861" bestFit="1" customWidth="1"/>
    <col min="9221" max="9221" width="20.75" style="861" bestFit="1" customWidth="1"/>
    <col min="9222" max="9222" width="16.375" style="861" bestFit="1" customWidth="1"/>
    <col min="9223" max="9223" width="26.25" style="861" bestFit="1" customWidth="1"/>
    <col min="9224" max="9224" width="9.75" style="861" bestFit="1" customWidth="1"/>
    <col min="9225" max="9225" width="18.125" style="861" bestFit="1" customWidth="1"/>
    <col min="9226" max="9226" width="13.875" style="861" bestFit="1" customWidth="1"/>
    <col min="9227" max="9227" width="19.125" style="861" bestFit="1" customWidth="1"/>
    <col min="9228" max="9228" width="5.75" style="861" bestFit="1" customWidth="1"/>
    <col min="9229" max="9229" width="7.75" style="861" bestFit="1" customWidth="1"/>
    <col min="9230" max="9231" width="7.125" style="861" bestFit="1" customWidth="1"/>
    <col min="9232" max="9232" width="7.75" style="861" bestFit="1" customWidth="1"/>
    <col min="9233" max="9234" width="7.125" style="861" bestFit="1" customWidth="1"/>
    <col min="9235" max="9235" width="19.625" style="861" bestFit="1" customWidth="1"/>
    <col min="9236" max="9237" width="5.75" style="861" bestFit="1" customWidth="1"/>
    <col min="9238" max="9238" width="9" style="861"/>
    <col min="9239" max="9239" width="11.875" style="861" bestFit="1" customWidth="1"/>
    <col min="9240" max="9240" width="14.125" style="861" bestFit="1" customWidth="1"/>
    <col min="9241" max="9241" width="16.375" style="861" bestFit="1" customWidth="1"/>
    <col min="9242" max="9472" width="9" style="861"/>
    <col min="9473" max="9473" width="7.875" style="861" bestFit="1" customWidth="1"/>
    <col min="9474" max="9474" width="18.125" style="861" bestFit="1" customWidth="1"/>
    <col min="9475" max="9475" width="28" style="861" bestFit="1" customWidth="1"/>
    <col min="9476" max="9476" width="10.875" style="861" bestFit="1" customWidth="1"/>
    <col min="9477" max="9477" width="20.75" style="861" bestFit="1" customWidth="1"/>
    <col min="9478" max="9478" width="16.375" style="861" bestFit="1" customWidth="1"/>
    <col min="9479" max="9479" width="26.25" style="861" bestFit="1" customWidth="1"/>
    <col min="9480" max="9480" width="9.75" style="861" bestFit="1" customWidth="1"/>
    <col min="9481" max="9481" width="18.125" style="861" bestFit="1" customWidth="1"/>
    <col min="9482" max="9482" width="13.875" style="861" bestFit="1" customWidth="1"/>
    <col min="9483" max="9483" width="19.125" style="861" bestFit="1" customWidth="1"/>
    <col min="9484" max="9484" width="5.75" style="861" bestFit="1" customWidth="1"/>
    <col min="9485" max="9485" width="7.75" style="861" bestFit="1" customWidth="1"/>
    <col min="9486" max="9487" width="7.125" style="861" bestFit="1" customWidth="1"/>
    <col min="9488" max="9488" width="7.75" style="861" bestFit="1" customWidth="1"/>
    <col min="9489" max="9490" width="7.125" style="861" bestFit="1" customWidth="1"/>
    <col min="9491" max="9491" width="19.625" style="861" bestFit="1" customWidth="1"/>
    <col min="9492" max="9493" width="5.75" style="861" bestFit="1" customWidth="1"/>
    <col min="9494" max="9494" width="9" style="861"/>
    <col min="9495" max="9495" width="11.875" style="861" bestFit="1" customWidth="1"/>
    <col min="9496" max="9496" width="14.125" style="861" bestFit="1" customWidth="1"/>
    <col min="9497" max="9497" width="16.375" style="861" bestFit="1" customWidth="1"/>
    <col min="9498" max="9728" width="9" style="861"/>
    <col min="9729" max="9729" width="7.875" style="861" bestFit="1" customWidth="1"/>
    <col min="9730" max="9730" width="18.125" style="861" bestFit="1" customWidth="1"/>
    <col min="9731" max="9731" width="28" style="861" bestFit="1" customWidth="1"/>
    <col min="9732" max="9732" width="10.875" style="861" bestFit="1" customWidth="1"/>
    <col min="9733" max="9733" width="20.75" style="861" bestFit="1" customWidth="1"/>
    <col min="9734" max="9734" width="16.375" style="861" bestFit="1" customWidth="1"/>
    <col min="9735" max="9735" width="26.25" style="861" bestFit="1" customWidth="1"/>
    <col min="9736" max="9736" width="9.75" style="861" bestFit="1" customWidth="1"/>
    <col min="9737" max="9737" width="18.125" style="861" bestFit="1" customWidth="1"/>
    <col min="9738" max="9738" width="13.875" style="861" bestFit="1" customWidth="1"/>
    <col min="9739" max="9739" width="19.125" style="861" bestFit="1" customWidth="1"/>
    <col min="9740" max="9740" width="5.75" style="861" bestFit="1" customWidth="1"/>
    <col min="9741" max="9741" width="7.75" style="861" bestFit="1" customWidth="1"/>
    <col min="9742" max="9743" width="7.125" style="861" bestFit="1" customWidth="1"/>
    <col min="9744" max="9744" width="7.75" style="861" bestFit="1" customWidth="1"/>
    <col min="9745" max="9746" width="7.125" style="861" bestFit="1" customWidth="1"/>
    <col min="9747" max="9747" width="19.625" style="861" bestFit="1" customWidth="1"/>
    <col min="9748" max="9749" width="5.75" style="861" bestFit="1" customWidth="1"/>
    <col min="9750" max="9750" width="9" style="861"/>
    <col min="9751" max="9751" width="11.875" style="861" bestFit="1" customWidth="1"/>
    <col min="9752" max="9752" width="14.125" style="861" bestFit="1" customWidth="1"/>
    <col min="9753" max="9753" width="16.375" style="861" bestFit="1" customWidth="1"/>
    <col min="9754" max="9984" width="9" style="861"/>
    <col min="9985" max="9985" width="7.875" style="861" bestFit="1" customWidth="1"/>
    <col min="9986" max="9986" width="18.125" style="861" bestFit="1" customWidth="1"/>
    <col min="9987" max="9987" width="28" style="861" bestFit="1" customWidth="1"/>
    <col min="9988" max="9988" width="10.875" style="861" bestFit="1" customWidth="1"/>
    <col min="9989" max="9989" width="20.75" style="861" bestFit="1" customWidth="1"/>
    <col min="9990" max="9990" width="16.375" style="861" bestFit="1" customWidth="1"/>
    <col min="9991" max="9991" width="26.25" style="861" bestFit="1" customWidth="1"/>
    <col min="9992" max="9992" width="9.75" style="861" bestFit="1" customWidth="1"/>
    <col min="9993" max="9993" width="18.125" style="861" bestFit="1" customWidth="1"/>
    <col min="9994" max="9994" width="13.875" style="861" bestFit="1" customWidth="1"/>
    <col min="9995" max="9995" width="19.125" style="861" bestFit="1" customWidth="1"/>
    <col min="9996" max="9996" width="5.75" style="861" bestFit="1" customWidth="1"/>
    <col min="9997" max="9997" width="7.75" style="861" bestFit="1" customWidth="1"/>
    <col min="9998" max="9999" width="7.125" style="861" bestFit="1" customWidth="1"/>
    <col min="10000" max="10000" width="7.75" style="861" bestFit="1" customWidth="1"/>
    <col min="10001" max="10002" width="7.125" style="861" bestFit="1" customWidth="1"/>
    <col min="10003" max="10003" width="19.625" style="861" bestFit="1" customWidth="1"/>
    <col min="10004" max="10005" width="5.75" style="861" bestFit="1" customWidth="1"/>
    <col min="10006" max="10006" width="9" style="861"/>
    <col min="10007" max="10007" width="11.875" style="861" bestFit="1" customWidth="1"/>
    <col min="10008" max="10008" width="14.125" style="861" bestFit="1" customWidth="1"/>
    <col min="10009" max="10009" width="16.375" style="861" bestFit="1" customWidth="1"/>
    <col min="10010" max="10240" width="9" style="861"/>
    <col min="10241" max="10241" width="7.875" style="861" bestFit="1" customWidth="1"/>
    <col min="10242" max="10242" width="18.125" style="861" bestFit="1" customWidth="1"/>
    <col min="10243" max="10243" width="28" style="861" bestFit="1" customWidth="1"/>
    <col min="10244" max="10244" width="10.875" style="861" bestFit="1" customWidth="1"/>
    <col min="10245" max="10245" width="20.75" style="861" bestFit="1" customWidth="1"/>
    <col min="10246" max="10246" width="16.375" style="861" bestFit="1" customWidth="1"/>
    <col min="10247" max="10247" width="26.25" style="861" bestFit="1" customWidth="1"/>
    <col min="10248" max="10248" width="9.75" style="861" bestFit="1" customWidth="1"/>
    <col min="10249" max="10249" width="18.125" style="861" bestFit="1" customWidth="1"/>
    <col min="10250" max="10250" width="13.875" style="861" bestFit="1" customWidth="1"/>
    <col min="10251" max="10251" width="19.125" style="861" bestFit="1" customWidth="1"/>
    <col min="10252" max="10252" width="5.75" style="861" bestFit="1" customWidth="1"/>
    <col min="10253" max="10253" width="7.75" style="861" bestFit="1" customWidth="1"/>
    <col min="10254" max="10255" width="7.125" style="861" bestFit="1" customWidth="1"/>
    <col min="10256" max="10256" width="7.75" style="861" bestFit="1" customWidth="1"/>
    <col min="10257" max="10258" width="7.125" style="861" bestFit="1" customWidth="1"/>
    <col min="10259" max="10259" width="19.625" style="861" bestFit="1" customWidth="1"/>
    <col min="10260" max="10261" width="5.75" style="861" bestFit="1" customWidth="1"/>
    <col min="10262" max="10262" width="9" style="861"/>
    <col min="10263" max="10263" width="11.875" style="861" bestFit="1" customWidth="1"/>
    <col min="10264" max="10264" width="14.125" style="861" bestFit="1" customWidth="1"/>
    <col min="10265" max="10265" width="16.375" style="861" bestFit="1" customWidth="1"/>
    <col min="10266" max="10496" width="9" style="861"/>
    <col min="10497" max="10497" width="7.875" style="861" bestFit="1" customWidth="1"/>
    <col min="10498" max="10498" width="18.125" style="861" bestFit="1" customWidth="1"/>
    <col min="10499" max="10499" width="28" style="861" bestFit="1" customWidth="1"/>
    <col min="10500" max="10500" width="10.875" style="861" bestFit="1" customWidth="1"/>
    <col min="10501" max="10501" width="20.75" style="861" bestFit="1" customWidth="1"/>
    <col min="10502" max="10502" width="16.375" style="861" bestFit="1" customWidth="1"/>
    <col min="10503" max="10503" width="26.25" style="861" bestFit="1" customWidth="1"/>
    <col min="10504" max="10504" width="9.75" style="861" bestFit="1" customWidth="1"/>
    <col min="10505" max="10505" width="18.125" style="861" bestFit="1" customWidth="1"/>
    <col min="10506" max="10506" width="13.875" style="861" bestFit="1" customWidth="1"/>
    <col min="10507" max="10507" width="19.125" style="861" bestFit="1" customWidth="1"/>
    <col min="10508" max="10508" width="5.75" style="861" bestFit="1" customWidth="1"/>
    <col min="10509" max="10509" width="7.75" style="861" bestFit="1" customWidth="1"/>
    <col min="10510" max="10511" width="7.125" style="861" bestFit="1" customWidth="1"/>
    <col min="10512" max="10512" width="7.75" style="861" bestFit="1" customWidth="1"/>
    <col min="10513" max="10514" width="7.125" style="861" bestFit="1" customWidth="1"/>
    <col min="10515" max="10515" width="19.625" style="861" bestFit="1" customWidth="1"/>
    <col min="10516" max="10517" width="5.75" style="861" bestFit="1" customWidth="1"/>
    <col min="10518" max="10518" width="9" style="861"/>
    <col min="10519" max="10519" width="11.875" style="861" bestFit="1" customWidth="1"/>
    <col min="10520" max="10520" width="14.125" style="861" bestFit="1" customWidth="1"/>
    <col min="10521" max="10521" width="16.375" style="861" bestFit="1" customWidth="1"/>
    <col min="10522" max="10752" width="9" style="861"/>
    <col min="10753" max="10753" width="7.875" style="861" bestFit="1" customWidth="1"/>
    <col min="10754" max="10754" width="18.125" style="861" bestFit="1" customWidth="1"/>
    <col min="10755" max="10755" width="28" style="861" bestFit="1" customWidth="1"/>
    <col min="10756" max="10756" width="10.875" style="861" bestFit="1" customWidth="1"/>
    <col min="10757" max="10757" width="20.75" style="861" bestFit="1" customWidth="1"/>
    <col min="10758" max="10758" width="16.375" style="861" bestFit="1" customWidth="1"/>
    <col min="10759" max="10759" width="26.25" style="861" bestFit="1" customWidth="1"/>
    <col min="10760" max="10760" width="9.75" style="861" bestFit="1" customWidth="1"/>
    <col min="10761" max="10761" width="18.125" style="861" bestFit="1" customWidth="1"/>
    <col min="10762" max="10762" width="13.875" style="861" bestFit="1" customWidth="1"/>
    <col min="10763" max="10763" width="19.125" style="861" bestFit="1" customWidth="1"/>
    <col min="10764" max="10764" width="5.75" style="861" bestFit="1" customWidth="1"/>
    <col min="10765" max="10765" width="7.75" style="861" bestFit="1" customWidth="1"/>
    <col min="10766" max="10767" width="7.125" style="861" bestFit="1" customWidth="1"/>
    <col min="10768" max="10768" width="7.75" style="861" bestFit="1" customWidth="1"/>
    <col min="10769" max="10770" width="7.125" style="861" bestFit="1" customWidth="1"/>
    <col min="10771" max="10771" width="19.625" style="861" bestFit="1" customWidth="1"/>
    <col min="10772" max="10773" width="5.75" style="861" bestFit="1" customWidth="1"/>
    <col min="10774" max="10774" width="9" style="861"/>
    <col min="10775" max="10775" width="11.875" style="861" bestFit="1" customWidth="1"/>
    <col min="10776" max="10776" width="14.125" style="861" bestFit="1" customWidth="1"/>
    <col min="10777" max="10777" width="16.375" style="861" bestFit="1" customWidth="1"/>
    <col min="10778" max="11008" width="9" style="861"/>
    <col min="11009" max="11009" width="7.875" style="861" bestFit="1" customWidth="1"/>
    <col min="11010" max="11010" width="18.125" style="861" bestFit="1" customWidth="1"/>
    <col min="11011" max="11011" width="28" style="861" bestFit="1" customWidth="1"/>
    <col min="11012" max="11012" width="10.875" style="861" bestFit="1" customWidth="1"/>
    <col min="11013" max="11013" width="20.75" style="861" bestFit="1" customWidth="1"/>
    <col min="11014" max="11014" width="16.375" style="861" bestFit="1" customWidth="1"/>
    <col min="11015" max="11015" width="26.25" style="861" bestFit="1" customWidth="1"/>
    <col min="11016" max="11016" width="9.75" style="861" bestFit="1" customWidth="1"/>
    <col min="11017" max="11017" width="18.125" style="861" bestFit="1" customWidth="1"/>
    <col min="11018" max="11018" width="13.875" style="861" bestFit="1" customWidth="1"/>
    <col min="11019" max="11019" width="19.125" style="861" bestFit="1" customWidth="1"/>
    <col min="11020" max="11020" width="5.75" style="861" bestFit="1" customWidth="1"/>
    <col min="11021" max="11021" width="7.75" style="861" bestFit="1" customWidth="1"/>
    <col min="11022" max="11023" width="7.125" style="861" bestFit="1" customWidth="1"/>
    <col min="11024" max="11024" width="7.75" style="861" bestFit="1" customWidth="1"/>
    <col min="11025" max="11026" width="7.125" style="861" bestFit="1" customWidth="1"/>
    <col min="11027" max="11027" width="19.625" style="861" bestFit="1" customWidth="1"/>
    <col min="11028" max="11029" width="5.75" style="861" bestFit="1" customWidth="1"/>
    <col min="11030" max="11030" width="9" style="861"/>
    <col min="11031" max="11031" width="11.875" style="861" bestFit="1" customWidth="1"/>
    <col min="11032" max="11032" width="14.125" style="861" bestFit="1" customWidth="1"/>
    <col min="11033" max="11033" width="16.375" style="861" bestFit="1" customWidth="1"/>
    <col min="11034" max="11264" width="9" style="861"/>
    <col min="11265" max="11265" width="7.875" style="861" bestFit="1" customWidth="1"/>
    <col min="11266" max="11266" width="18.125" style="861" bestFit="1" customWidth="1"/>
    <col min="11267" max="11267" width="28" style="861" bestFit="1" customWidth="1"/>
    <col min="11268" max="11268" width="10.875" style="861" bestFit="1" customWidth="1"/>
    <col min="11269" max="11269" width="20.75" style="861" bestFit="1" customWidth="1"/>
    <col min="11270" max="11270" width="16.375" style="861" bestFit="1" customWidth="1"/>
    <col min="11271" max="11271" width="26.25" style="861" bestFit="1" customWidth="1"/>
    <col min="11272" max="11272" width="9.75" style="861" bestFit="1" customWidth="1"/>
    <col min="11273" max="11273" width="18.125" style="861" bestFit="1" customWidth="1"/>
    <col min="11274" max="11274" width="13.875" style="861" bestFit="1" customWidth="1"/>
    <col min="11275" max="11275" width="19.125" style="861" bestFit="1" customWidth="1"/>
    <col min="11276" max="11276" width="5.75" style="861" bestFit="1" customWidth="1"/>
    <col min="11277" max="11277" width="7.75" style="861" bestFit="1" customWidth="1"/>
    <col min="11278" max="11279" width="7.125" style="861" bestFit="1" customWidth="1"/>
    <col min="11280" max="11280" width="7.75" style="861" bestFit="1" customWidth="1"/>
    <col min="11281" max="11282" width="7.125" style="861" bestFit="1" customWidth="1"/>
    <col min="11283" max="11283" width="19.625" style="861" bestFit="1" customWidth="1"/>
    <col min="11284" max="11285" width="5.75" style="861" bestFit="1" customWidth="1"/>
    <col min="11286" max="11286" width="9" style="861"/>
    <col min="11287" max="11287" width="11.875" style="861" bestFit="1" customWidth="1"/>
    <col min="11288" max="11288" width="14.125" style="861" bestFit="1" customWidth="1"/>
    <col min="11289" max="11289" width="16.375" style="861" bestFit="1" customWidth="1"/>
    <col min="11290" max="11520" width="9" style="861"/>
    <col min="11521" max="11521" width="7.875" style="861" bestFit="1" customWidth="1"/>
    <col min="11522" max="11522" width="18.125" style="861" bestFit="1" customWidth="1"/>
    <col min="11523" max="11523" width="28" style="861" bestFit="1" customWidth="1"/>
    <col min="11524" max="11524" width="10.875" style="861" bestFit="1" customWidth="1"/>
    <col min="11525" max="11525" width="20.75" style="861" bestFit="1" customWidth="1"/>
    <col min="11526" max="11526" width="16.375" style="861" bestFit="1" customWidth="1"/>
    <col min="11527" max="11527" width="26.25" style="861" bestFit="1" customWidth="1"/>
    <col min="11528" max="11528" width="9.75" style="861" bestFit="1" customWidth="1"/>
    <col min="11529" max="11529" width="18.125" style="861" bestFit="1" customWidth="1"/>
    <col min="11530" max="11530" width="13.875" style="861" bestFit="1" customWidth="1"/>
    <col min="11531" max="11531" width="19.125" style="861" bestFit="1" customWidth="1"/>
    <col min="11532" max="11532" width="5.75" style="861" bestFit="1" customWidth="1"/>
    <col min="11533" max="11533" width="7.75" style="861" bestFit="1" customWidth="1"/>
    <col min="11534" max="11535" width="7.125" style="861" bestFit="1" customWidth="1"/>
    <col min="11536" max="11536" width="7.75" style="861" bestFit="1" customWidth="1"/>
    <col min="11537" max="11538" width="7.125" style="861" bestFit="1" customWidth="1"/>
    <col min="11539" max="11539" width="19.625" style="861" bestFit="1" customWidth="1"/>
    <col min="11540" max="11541" width="5.75" style="861" bestFit="1" customWidth="1"/>
    <col min="11542" max="11542" width="9" style="861"/>
    <col min="11543" max="11543" width="11.875" style="861" bestFit="1" customWidth="1"/>
    <col min="11544" max="11544" width="14.125" style="861" bestFit="1" customWidth="1"/>
    <col min="11545" max="11545" width="16.375" style="861" bestFit="1" customWidth="1"/>
    <col min="11546" max="11776" width="9" style="861"/>
    <col min="11777" max="11777" width="7.875" style="861" bestFit="1" customWidth="1"/>
    <col min="11778" max="11778" width="18.125" style="861" bestFit="1" customWidth="1"/>
    <col min="11779" max="11779" width="28" style="861" bestFit="1" customWidth="1"/>
    <col min="11780" max="11780" width="10.875" style="861" bestFit="1" customWidth="1"/>
    <col min="11781" max="11781" width="20.75" style="861" bestFit="1" customWidth="1"/>
    <col min="11782" max="11782" width="16.375" style="861" bestFit="1" customWidth="1"/>
    <col min="11783" max="11783" width="26.25" style="861" bestFit="1" customWidth="1"/>
    <col min="11784" max="11784" width="9.75" style="861" bestFit="1" customWidth="1"/>
    <col min="11785" max="11785" width="18.125" style="861" bestFit="1" customWidth="1"/>
    <col min="11786" max="11786" width="13.875" style="861" bestFit="1" customWidth="1"/>
    <col min="11787" max="11787" width="19.125" style="861" bestFit="1" customWidth="1"/>
    <col min="11788" max="11788" width="5.75" style="861" bestFit="1" customWidth="1"/>
    <col min="11789" max="11789" width="7.75" style="861" bestFit="1" customWidth="1"/>
    <col min="11790" max="11791" width="7.125" style="861" bestFit="1" customWidth="1"/>
    <col min="11792" max="11792" width="7.75" style="861" bestFit="1" customWidth="1"/>
    <col min="11793" max="11794" width="7.125" style="861" bestFit="1" customWidth="1"/>
    <col min="11795" max="11795" width="19.625" style="861" bestFit="1" customWidth="1"/>
    <col min="11796" max="11797" width="5.75" style="861" bestFit="1" customWidth="1"/>
    <col min="11798" max="11798" width="9" style="861"/>
    <col min="11799" max="11799" width="11.875" style="861" bestFit="1" customWidth="1"/>
    <col min="11800" max="11800" width="14.125" style="861" bestFit="1" customWidth="1"/>
    <col min="11801" max="11801" width="16.375" style="861" bestFit="1" customWidth="1"/>
    <col min="11802" max="12032" width="9" style="861"/>
    <col min="12033" max="12033" width="7.875" style="861" bestFit="1" customWidth="1"/>
    <col min="12034" max="12034" width="18.125" style="861" bestFit="1" customWidth="1"/>
    <col min="12035" max="12035" width="28" style="861" bestFit="1" customWidth="1"/>
    <col min="12036" max="12036" width="10.875" style="861" bestFit="1" customWidth="1"/>
    <col min="12037" max="12037" width="20.75" style="861" bestFit="1" customWidth="1"/>
    <col min="12038" max="12038" width="16.375" style="861" bestFit="1" customWidth="1"/>
    <col min="12039" max="12039" width="26.25" style="861" bestFit="1" customWidth="1"/>
    <col min="12040" max="12040" width="9.75" style="861" bestFit="1" customWidth="1"/>
    <col min="12041" max="12041" width="18.125" style="861" bestFit="1" customWidth="1"/>
    <col min="12042" max="12042" width="13.875" style="861" bestFit="1" customWidth="1"/>
    <col min="12043" max="12043" width="19.125" style="861" bestFit="1" customWidth="1"/>
    <col min="12044" max="12044" width="5.75" style="861" bestFit="1" customWidth="1"/>
    <col min="12045" max="12045" width="7.75" style="861" bestFit="1" customWidth="1"/>
    <col min="12046" max="12047" width="7.125" style="861" bestFit="1" customWidth="1"/>
    <col min="12048" max="12048" width="7.75" style="861" bestFit="1" customWidth="1"/>
    <col min="12049" max="12050" width="7.125" style="861" bestFit="1" customWidth="1"/>
    <col min="12051" max="12051" width="19.625" style="861" bestFit="1" customWidth="1"/>
    <col min="12052" max="12053" width="5.75" style="861" bestFit="1" customWidth="1"/>
    <col min="12054" max="12054" width="9" style="861"/>
    <col min="12055" max="12055" width="11.875" style="861" bestFit="1" customWidth="1"/>
    <col min="12056" max="12056" width="14.125" style="861" bestFit="1" customWidth="1"/>
    <col min="12057" max="12057" width="16.375" style="861" bestFit="1" customWidth="1"/>
    <col min="12058" max="12288" width="9" style="861"/>
    <col min="12289" max="12289" width="7.875" style="861" bestFit="1" customWidth="1"/>
    <col min="12290" max="12290" width="18.125" style="861" bestFit="1" customWidth="1"/>
    <col min="12291" max="12291" width="28" style="861" bestFit="1" customWidth="1"/>
    <col min="12292" max="12292" width="10.875" style="861" bestFit="1" customWidth="1"/>
    <col min="12293" max="12293" width="20.75" style="861" bestFit="1" customWidth="1"/>
    <col min="12294" max="12294" width="16.375" style="861" bestFit="1" customWidth="1"/>
    <col min="12295" max="12295" width="26.25" style="861" bestFit="1" customWidth="1"/>
    <col min="12296" max="12296" width="9.75" style="861" bestFit="1" customWidth="1"/>
    <col min="12297" max="12297" width="18.125" style="861" bestFit="1" customWidth="1"/>
    <col min="12298" max="12298" width="13.875" style="861" bestFit="1" customWidth="1"/>
    <col min="12299" max="12299" width="19.125" style="861" bestFit="1" customWidth="1"/>
    <col min="12300" max="12300" width="5.75" style="861" bestFit="1" customWidth="1"/>
    <col min="12301" max="12301" width="7.75" style="861" bestFit="1" customWidth="1"/>
    <col min="12302" max="12303" width="7.125" style="861" bestFit="1" customWidth="1"/>
    <col min="12304" max="12304" width="7.75" style="861" bestFit="1" customWidth="1"/>
    <col min="12305" max="12306" width="7.125" style="861" bestFit="1" customWidth="1"/>
    <col min="12307" max="12307" width="19.625" style="861" bestFit="1" customWidth="1"/>
    <col min="12308" max="12309" width="5.75" style="861" bestFit="1" customWidth="1"/>
    <col min="12310" max="12310" width="9" style="861"/>
    <col min="12311" max="12311" width="11.875" style="861" bestFit="1" customWidth="1"/>
    <col min="12312" max="12312" width="14.125" style="861" bestFit="1" customWidth="1"/>
    <col min="12313" max="12313" width="16.375" style="861" bestFit="1" customWidth="1"/>
    <col min="12314" max="12544" width="9" style="861"/>
    <col min="12545" max="12545" width="7.875" style="861" bestFit="1" customWidth="1"/>
    <col min="12546" max="12546" width="18.125" style="861" bestFit="1" customWidth="1"/>
    <col min="12547" max="12547" width="28" style="861" bestFit="1" customWidth="1"/>
    <col min="12548" max="12548" width="10.875" style="861" bestFit="1" customWidth="1"/>
    <col min="12549" max="12549" width="20.75" style="861" bestFit="1" customWidth="1"/>
    <col min="12550" max="12550" width="16.375" style="861" bestFit="1" customWidth="1"/>
    <col min="12551" max="12551" width="26.25" style="861" bestFit="1" customWidth="1"/>
    <col min="12552" max="12552" width="9.75" style="861" bestFit="1" customWidth="1"/>
    <col min="12553" max="12553" width="18.125" style="861" bestFit="1" customWidth="1"/>
    <col min="12554" max="12554" width="13.875" style="861" bestFit="1" customWidth="1"/>
    <col min="12555" max="12555" width="19.125" style="861" bestFit="1" customWidth="1"/>
    <col min="12556" max="12556" width="5.75" style="861" bestFit="1" customWidth="1"/>
    <col min="12557" max="12557" width="7.75" style="861" bestFit="1" customWidth="1"/>
    <col min="12558" max="12559" width="7.125" style="861" bestFit="1" customWidth="1"/>
    <col min="12560" max="12560" width="7.75" style="861" bestFit="1" customWidth="1"/>
    <col min="12561" max="12562" width="7.125" style="861" bestFit="1" customWidth="1"/>
    <col min="12563" max="12563" width="19.625" style="861" bestFit="1" customWidth="1"/>
    <col min="12564" max="12565" width="5.75" style="861" bestFit="1" customWidth="1"/>
    <col min="12566" max="12566" width="9" style="861"/>
    <col min="12567" max="12567" width="11.875" style="861" bestFit="1" customWidth="1"/>
    <col min="12568" max="12568" width="14.125" style="861" bestFit="1" customWidth="1"/>
    <col min="12569" max="12569" width="16.375" style="861" bestFit="1" customWidth="1"/>
    <col min="12570" max="12800" width="9" style="861"/>
    <col min="12801" max="12801" width="7.875" style="861" bestFit="1" customWidth="1"/>
    <col min="12802" max="12802" width="18.125" style="861" bestFit="1" customWidth="1"/>
    <col min="12803" max="12803" width="28" style="861" bestFit="1" customWidth="1"/>
    <col min="12804" max="12804" width="10.875" style="861" bestFit="1" customWidth="1"/>
    <col min="12805" max="12805" width="20.75" style="861" bestFit="1" customWidth="1"/>
    <col min="12806" max="12806" width="16.375" style="861" bestFit="1" customWidth="1"/>
    <col min="12807" max="12807" width="26.25" style="861" bestFit="1" customWidth="1"/>
    <col min="12808" max="12808" width="9.75" style="861" bestFit="1" customWidth="1"/>
    <col min="12809" max="12809" width="18.125" style="861" bestFit="1" customWidth="1"/>
    <col min="12810" max="12810" width="13.875" style="861" bestFit="1" customWidth="1"/>
    <col min="12811" max="12811" width="19.125" style="861" bestFit="1" customWidth="1"/>
    <col min="12812" max="12812" width="5.75" style="861" bestFit="1" customWidth="1"/>
    <col min="12813" max="12813" width="7.75" style="861" bestFit="1" customWidth="1"/>
    <col min="12814" max="12815" width="7.125" style="861" bestFit="1" customWidth="1"/>
    <col min="12816" max="12816" width="7.75" style="861" bestFit="1" customWidth="1"/>
    <col min="12817" max="12818" width="7.125" style="861" bestFit="1" customWidth="1"/>
    <col min="12819" max="12819" width="19.625" style="861" bestFit="1" customWidth="1"/>
    <col min="12820" max="12821" width="5.75" style="861" bestFit="1" customWidth="1"/>
    <col min="12822" max="12822" width="9" style="861"/>
    <col min="12823" max="12823" width="11.875" style="861" bestFit="1" customWidth="1"/>
    <col min="12824" max="12824" width="14.125" style="861" bestFit="1" customWidth="1"/>
    <col min="12825" max="12825" width="16.375" style="861" bestFit="1" customWidth="1"/>
    <col min="12826" max="13056" width="9" style="861"/>
    <col min="13057" max="13057" width="7.875" style="861" bestFit="1" customWidth="1"/>
    <col min="13058" max="13058" width="18.125" style="861" bestFit="1" customWidth="1"/>
    <col min="13059" max="13059" width="28" style="861" bestFit="1" customWidth="1"/>
    <col min="13060" max="13060" width="10.875" style="861" bestFit="1" customWidth="1"/>
    <col min="13061" max="13061" width="20.75" style="861" bestFit="1" customWidth="1"/>
    <col min="13062" max="13062" width="16.375" style="861" bestFit="1" customWidth="1"/>
    <col min="13063" max="13063" width="26.25" style="861" bestFit="1" customWidth="1"/>
    <col min="13064" max="13064" width="9.75" style="861" bestFit="1" customWidth="1"/>
    <col min="13065" max="13065" width="18.125" style="861" bestFit="1" customWidth="1"/>
    <col min="13066" max="13066" width="13.875" style="861" bestFit="1" customWidth="1"/>
    <col min="13067" max="13067" width="19.125" style="861" bestFit="1" customWidth="1"/>
    <col min="13068" max="13068" width="5.75" style="861" bestFit="1" customWidth="1"/>
    <col min="13069" max="13069" width="7.75" style="861" bestFit="1" customWidth="1"/>
    <col min="13070" max="13071" width="7.125" style="861" bestFit="1" customWidth="1"/>
    <col min="13072" max="13072" width="7.75" style="861" bestFit="1" customWidth="1"/>
    <col min="13073" max="13074" width="7.125" style="861" bestFit="1" customWidth="1"/>
    <col min="13075" max="13075" width="19.625" style="861" bestFit="1" customWidth="1"/>
    <col min="13076" max="13077" width="5.75" style="861" bestFit="1" customWidth="1"/>
    <col min="13078" max="13078" width="9" style="861"/>
    <col min="13079" max="13079" width="11.875" style="861" bestFit="1" customWidth="1"/>
    <col min="13080" max="13080" width="14.125" style="861" bestFit="1" customWidth="1"/>
    <col min="13081" max="13081" width="16.375" style="861" bestFit="1" customWidth="1"/>
    <col min="13082" max="13312" width="9" style="861"/>
    <col min="13313" max="13313" width="7.875" style="861" bestFit="1" customWidth="1"/>
    <col min="13314" max="13314" width="18.125" style="861" bestFit="1" customWidth="1"/>
    <col min="13315" max="13315" width="28" style="861" bestFit="1" customWidth="1"/>
    <col min="13316" max="13316" width="10.875" style="861" bestFit="1" customWidth="1"/>
    <col min="13317" max="13317" width="20.75" style="861" bestFit="1" customWidth="1"/>
    <col min="13318" max="13318" width="16.375" style="861" bestFit="1" customWidth="1"/>
    <col min="13319" max="13319" width="26.25" style="861" bestFit="1" customWidth="1"/>
    <col min="13320" max="13320" width="9.75" style="861" bestFit="1" customWidth="1"/>
    <col min="13321" max="13321" width="18.125" style="861" bestFit="1" customWidth="1"/>
    <col min="13322" max="13322" width="13.875" style="861" bestFit="1" customWidth="1"/>
    <col min="13323" max="13323" width="19.125" style="861" bestFit="1" customWidth="1"/>
    <col min="13324" max="13324" width="5.75" style="861" bestFit="1" customWidth="1"/>
    <col min="13325" max="13325" width="7.75" style="861" bestFit="1" customWidth="1"/>
    <col min="13326" max="13327" width="7.125" style="861" bestFit="1" customWidth="1"/>
    <col min="13328" max="13328" width="7.75" style="861" bestFit="1" customWidth="1"/>
    <col min="13329" max="13330" width="7.125" style="861" bestFit="1" customWidth="1"/>
    <col min="13331" max="13331" width="19.625" style="861" bestFit="1" customWidth="1"/>
    <col min="13332" max="13333" width="5.75" style="861" bestFit="1" customWidth="1"/>
    <col min="13334" max="13334" width="9" style="861"/>
    <col min="13335" max="13335" width="11.875" style="861" bestFit="1" customWidth="1"/>
    <col min="13336" max="13336" width="14.125" style="861" bestFit="1" customWidth="1"/>
    <col min="13337" max="13337" width="16.375" style="861" bestFit="1" customWidth="1"/>
    <col min="13338" max="13568" width="9" style="861"/>
    <col min="13569" max="13569" width="7.875" style="861" bestFit="1" customWidth="1"/>
    <col min="13570" max="13570" width="18.125" style="861" bestFit="1" customWidth="1"/>
    <col min="13571" max="13571" width="28" style="861" bestFit="1" customWidth="1"/>
    <col min="13572" max="13572" width="10.875" style="861" bestFit="1" customWidth="1"/>
    <col min="13573" max="13573" width="20.75" style="861" bestFit="1" customWidth="1"/>
    <col min="13574" max="13574" width="16.375" style="861" bestFit="1" customWidth="1"/>
    <col min="13575" max="13575" width="26.25" style="861" bestFit="1" customWidth="1"/>
    <col min="13576" max="13576" width="9.75" style="861" bestFit="1" customWidth="1"/>
    <col min="13577" max="13577" width="18.125" style="861" bestFit="1" customWidth="1"/>
    <col min="13578" max="13578" width="13.875" style="861" bestFit="1" customWidth="1"/>
    <col min="13579" max="13579" width="19.125" style="861" bestFit="1" customWidth="1"/>
    <col min="13580" max="13580" width="5.75" style="861" bestFit="1" customWidth="1"/>
    <col min="13581" max="13581" width="7.75" style="861" bestFit="1" customWidth="1"/>
    <col min="13582" max="13583" width="7.125" style="861" bestFit="1" customWidth="1"/>
    <col min="13584" max="13584" width="7.75" style="861" bestFit="1" customWidth="1"/>
    <col min="13585" max="13586" width="7.125" style="861" bestFit="1" customWidth="1"/>
    <col min="13587" max="13587" width="19.625" style="861" bestFit="1" customWidth="1"/>
    <col min="13588" max="13589" width="5.75" style="861" bestFit="1" customWidth="1"/>
    <col min="13590" max="13590" width="9" style="861"/>
    <col min="13591" max="13591" width="11.875" style="861" bestFit="1" customWidth="1"/>
    <col min="13592" max="13592" width="14.125" style="861" bestFit="1" customWidth="1"/>
    <col min="13593" max="13593" width="16.375" style="861" bestFit="1" customWidth="1"/>
    <col min="13594" max="13824" width="9" style="861"/>
    <col min="13825" max="13825" width="7.875" style="861" bestFit="1" customWidth="1"/>
    <col min="13826" max="13826" width="18.125" style="861" bestFit="1" customWidth="1"/>
    <col min="13827" max="13827" width="28" style="861" bestFit="1" customWidth="1"/>
    <col min="13828" max="13828" width="10.875" style="861" bestFit="1" customWidth="1"/>
    <col min="13829" max="13829" width="20.75" style="861" bestFit="1" customWidth="1"/>
    <col min="13830" max="13830" width="16.375" style="861" bestFit="1" customWidth="1"/>
    <col min="13831" max="13831" width="26.25" style="861" bestFit="1" customWidth="1"/>
    <col min="13832" max="13832" width="9.75" style="861" bestFit="1" customWidth="1"/>
    <col min="13833" max="13833" width="18.125" style="861" bestFit="1" customWidth="1"/>
    <col min="13834" max="13834" width="13.875" style="861" bestFit="1" customWidth="1"/>
    <col min="13835" max="13835" width="19.125" style="861" bestFit="1" customWidth="1"/>
    <col min="13836" max="13836" width="5.75" style="861" bestFit="1" customWidth="1"/>
    <col min="13837" max="13837" width="7.75" style="861" bestFit="1" customWidth="1"/>
    <col min="13838" max="13839" width="7.125" style="861" bestFit="1" customWidth="1"/>
    <col min="13840" max="13840" width="7.75" style="861" bestFit="1" customWidth="1"/>
    <col min="13841" max="13842" width="7.125" style="861" bestFit="1" customWidth="1"/>
    <col min="13843" max="13843" width="19.625" style="861" bestFit="1" customWidth="1"/>
    <col min="13844" max="13845" width="5.75" style="861" bestFit="1" customWidth="1"/>
    <col min="13846" max="13846" width="9" style="861"/>
    <col min="13847" max="13847" width="11.875" style="861" bestFit="1" customWidth="1"/>
    <col min="13848" max="13848" width="14.125" style="861" bestFit="1" customWidth="1"/>
    <col min="13849" max="13849" width="16.375" style="861" bestFit="1" customWidth="1"/>
    <col min="13850" max="14080" width="9" style="861"/>
    <col min="14081" max="14081" width="7.875" style="861" bestFit="1" customWidth="1"/>
    <col min="14082" max="14082" width="18.125" style="861" bestFit="1" customWidth="1"/>
    <col min="14083" max="14083" width="28" style="861" bestFit="1" customWidth="1"/>
    <col min="14084" max="14084" width="10.875" style="861" bestFit="1" customWidth="1"/>
    <col min="14085" max="14085" width="20.75" style="861" bestFit="1" customWidth="1"/>
    <col min="14086" max="14086" width="16.375" style="861" bestFit="1" customWidth="1"/>
    <col min="14087" max="14087" width="26.25" style="861" bestFit="1" customWidth="1"/>
    <col min="14088" max="14088" width="9.75" style="861" bestFit="1" customWidth="1"/>
    <col min="14089" max="14089" width="18.125" style="861" bestFit="1" customWidth="1"/>
    <col min="14090" max="14090" width="13.875" style="861" bestFit="1" customWidth="1"/>
    <col min="14091" max="14091" width="19.125" style="861" bestFit="1" customWidth="1"/>
    <col min="14092" max="14092" width="5.75" style="861" bestFit="1" customWidth="1"/>
    <col min="14093" max="14093" width="7.75" style="861" bestFit="1" customWidth="1"/>
    <col min="14094" max="14095" width="7.125" style="861" bestFit="1" customWidth="1"/>
    <col min="14096" max="14096" width="7.75" style="861" bestFit="1" customWidth="1"/>
    <col min="14097" max="14098" width="7.125" style="861" bestFit="1" customWidth="1"/>
    <col min="14099" max="14099" width="19.625" style="861" bestFit="1" customWidth="1"/>
    <col min="14100" max="14101" width="5.75" style="861" bestFit="1" customWidth="1"/>
    <col min="14102" max="14102" width="9" style="861"/>
    <col min="14103" max="14103" width="11.875" style="861" bestFit="1" customWidth="1"/>
    <col min="14104" max="14104" width="14.125" style="861" bestFit="1" customWidth="1"/>
    <col min="14105" max="14105" width="16.375" style="861" bestFit="1" customWidth="1"/>
    <col min="14106" max="14336" width="9" style="861"/>
    <col min="14337" max="14337" width="7.875" style="861" bestFit="1" customWidth="1"/>
    <col min="14338" max="14338" width="18.125" style="861" bestFit="1" customWidth="1"/>
    <col min="14339" max="14339" width="28" style="861" bestFit="1" customWidth="1"/>
    <col min="14340" max="14340" width="10.875" style="861" bestFit="1" customWidth="1"/>
    <col min="14341" max="14341" width="20.75" style="861" bestFit="1" customWidth="1"/>
    <col min="14342" max="14342" width="16.375" style="861" bestFit="1" customWidth="1"/>
    <col min="14343" max="14343" width="26.25" style="861" bestFit="1" customWidth="1"/>
    <col min="14344" max="14344" width="9.75" style="861" bestFit="1" customWidth="1"/>
    <col min="14345" max="14345" width="18.125" style="861" bestFit="1" customWidth="1"/>
    <col min="14346" max="14346" width="13.875" style="861" bestFit="1" customWidth="1"/>
    <col min="14347" max="14347" width="19.125" style="861" bestFit="1" customWidth="1"/>
    <col min="14348" max="14348" width="5.75" style="861" bestFit="1" customWidth="1"/>
    <col min="14349" max="14349" width="7.75" style="861" bestFit="1" customWidth="1"/>
    <col min="14350" max="14351" width="7.125" style="861" bestFit="1" customWidth="1"/>
    <col min="14352" max="14352" width="7.75" style="861" bestFit="1" customWidth="1"/>
    <col min="14353" max="14354" width="7.125" style="861" bestFit="1" customWidth="1"/>
    <col min="14355" max="14355" width="19.625" style="861" bestFit="1" customWidth="1"/>
    <col min="14356" max="14357" width="5.75" style="861" bestFit="1" customWidth="1"/>
    <col min="14358" max="14358" width="9" style="861"/>
    <col min="14359" max="14359" width="11.875" style="861" bestFit="1" customWidth="1"/>
    <col min="14360" max="14360" width="14.125" style="861" bestFit="1" customWidth="1"/>
    <col min="14361" max="14361" width="16.375" style="861" bestFit="1" customWidth="1"/>
    <col min="14362" max="14592" width="9" style="861"/>
    <col min="14593" max="14593" width="7.875" style="861" bestFit="1" customWidth="1"/>
    <col min="14594" max="14594" width="18.125" style="861" bestFit="1" customWidth="1"/>
    <col min="14595" max="14595" width="28" style="861" bestFit="1" customWidth="1"/>
    <col min="14596" max="14596" width="10.875" style="861" bestFit="1" customWidth="1"/>
    <col min="14597" max="14597" width="20.75" style="861" bestFit="1" customWidth="1"/>
    <col min="14598" max="14598" width="16.375" style="861" bestFit="1" customWidth="1"/>
    <col min="14599" max="14599" width="26.25" style="861" bestFit="1" customWidth="1"/>
    <col min="14600" max="14600" width="9.75" style="861" bestFit="1" customWidth="1"/>
    <col min="14601" max="14601" width="18.125" style="861" bestFit="1" customWidth="1"/>
    <col min="14602" max="14602" width="13.875" style="861" bestFit="1" customWidth="1"/>
    <col min="14603" max="14603" width="19.125" style="861" bestFit="1" customWidth="1"/>
    <col min="14604" max="14604" width="5.75" style="861" bestFit="1" customWidth="1"/>
    <col min="14605" max="14605" width="7.75" style="861" bestFit="1" customWidth="1"/>
    <col min="14606" max="14607" width="7.125" style="861" bestFit="1" customWidth="1"/>
    <col min="14608" max="14608" width="7.75" style="861" bestFit="1" customWidth="1"/>
    <col min="14609" max="14610" width="7.125" style="861" bestFit="1" customWidth="1"/>
    <col min="14611" max="14611" width="19.625" style="861" bestFit="1" customWidth="1"/>
    <col min="14612" max="14613" width="5.75" style="861" bestFit="1" customWidth="1"/>
    <col min="14614" max="14614" width="9" style="861"/>
    <col min="14615" max="14615" width="11.875" style="861" bestFit="1" customWidth="1"/>
    <col min="14616" max="14616" width="14.125" style="861" bestFit="1" customWidth="1"/>
    <col min="14617" max="14617" width="16.375" style="861" bestFit="1" customWidth="1"/>
    <col min="14618" max="14848" width="9" style="861"/>
    <col min="14849" max="14849" width="7.875" style="861" bestFit="1" customWidth="1"/>
    <col min="14850" max="14850" width="18.125" style="861" bestFit="1" customWidth="1"/>
    <col min="14851" max="14851" width="28" style="861" bestFit="1" customWidth="1"/>
    <col min="14852" max="14852" width="10.875" style="861" bestFit="1" customWidth="1"/>
    <col min="14853" max="14853" width="20.75" style="861" bestFit="1" customWidth="1"/>
    <col min="14854" max="14854" width="16.375" style="861" bestFit="1" customWidth="1"/>
    <col min="14855" max="14855" width="26.25" style="861" bestFit="1" customWidth="1"/>
    <col min="14856" max="14856" width="9.75" style="861" bestFit="1" customWidth="1"/>
    <col min="14857" max="14857" width="18.125" style="861" bestFit="1" customWidth="1"/>
    <col min="14858" max="14858" width="13.875" style="861" bestFit="1" customWidth="1"/>
    <col min="14859" max="14859" width="19.125" style="861" bestFit="1" customWidth="1"/>
    <col min="14860" max="14860" width="5.75" style="861" bestFit="1" customWidth="1"/>
    <col min="14861" max="14861" width="7.75" style="861" bestFit="1" customWidth="1"/>
    <col min="14862" max="14863" width="7.125" style="861" bestFit="1" customWidth="1"/>
    <col min="14864" max="14864" width="7.75" style="861" bestFit="1" customWidth="1"/>
    <col min="14865" max="14866" width="7.125" style="861" bestFit="1" customWidth="1"/>
    <col min="14867" max="14867" width="19.625" style="861" bestFit="1" customWidth="1"/>
    <col min="14868" max="14869" width="5.75" style="861" bestFit="1" customWidth="1"/>
    <col min="14870" max="14870" width="9" style="861"/>
    <col min="14871" max="14871" width="11.875" style="861" bestFit="1" customWidth="1"/>
    <col min="14872" max="14872" width="14.125" style="861" bestFit="1" customWidth="1"/>
    <col min="14873" max="14873" width="16.375" style="861" bestFit="1" customWidth="1"/>
    <col min="14874" max="15104" width="9" style="861"/>
    <col min="15105" max="15105" width="7.875" style="861" bestFit="1" customWidth="1"/>
    <col min="15106" max="15106" width="18.125" style="861" bestFit="1" customWidth="1"/>
    <col min="15107" max="15107" width="28" style="861" bestFit="1" customWidth="1"/>
    <col min="15108" max="15108" width="10.875" style="861" bestFit="1" customWidth="1"/>
    <col min="15109" max="15109" width="20.75" style="861" bestFit="1" customWidth="1"/>
    <col min="15110" max="15110" width="16.375" style="861" bestFit="1" customWidth="1"/>
    <col min="15111" max="15111" width="26.25" style="861" bestFit="1" customWidth="1"/>
    <col min="15112" max="15112" width="9.75" style="861" bestFit="1" customWidth="1"/>
    <col min="15113" max="15113" width="18.125" style="861" bestFit="1" customWidth="1"/>
    <col min="15114" max="15114" width="13.875" style="861" bestFit="1" customWidth="1"/>
    <col min="15115" max="15115" width="19.125" style="861" bestFit="1" customWidth="1"/>
    <col min="15116" max="15116" width="5.75" style="861" bestFit="1" customWidth="1"/>
    <col min="15117" max="15117" width="7.75" style="861" bestFit="1" customWidth="1"/>
    <col min="15118" max="15119" width="7.125" style="861" bestFit="1" customWidth="1"/>
    <col min="15120" max="15120" width="7.75" style="861" bestFit="1" customWidth="1"/>
    <col min="15121" max="15122" width="7.125" style="861" bestFit="1" customWidth="1"/>
    <col min="15123" max="15123" width="19.625" style="861" bestFit="1" customWidth="1"/>
    <col min="15124" max="15125" width="5.75" style="861" bestFit="1" customWidth="1"/>
    <col min="15126" max="15126" width="9" style="861"/>
    <col min="15127" max="15127" width="11.875" style="861" bestFit="1" customWidth="1"/>
    <col min="15128" max="15128" width="14.125" style="861" bestFit="1" customWidth="1"/>
    <col min="15129" max="15129" width="16.375" style="861" bestFit="1" customWidth="1"/>
    <col min="15130" max="15360" width="9" style="861"/>
    <col min="15361" max="15361" width="7.875" style="861" bestFit="1" customWidth="1"/>
    <col min="15362" max="15362" width="18.125" style="861" bestFit="1" customWidth="1"/>
    <col min="15363" max="15363" width="28" style="861" bestFit="1" customWidth="1"/>
    <col min="15364" max="15364" width="10.875" style="861" bestFit="1" customWidth="1"/>
    <col min="15365" max="15365" width="20.75" style="861" bestFit="1" customWidth="1"/>
    <col min="15366" max="15366" width="16.375" style="861" bestFit="1" customWidth="1"/>
    <col min="15367" max="15367" width="26.25" style="861" bestFit="1" customWidth="1"/>
    <col min="15368" max="15368" width="9.75" style="861" bestFit="1" customWidth="1"/>
    <col min="15369" max="15369" width="18.125" style="861" bestFit="1" customWidth="1"/>
    <col min="15370" max="15370" width="13.875" style="861" bestFit="1" customWidth="1"/>
    <col min="15371" max="15371" width="19.125" style="861" bestFit="1" customWidth="1"/>
    <col min="15372" max="15372" width="5.75" style="861" bestFit="1" customWidth="1"/>
    <col min="15373" max="15373" width="7.75" style="861" bestFit="1" customWidth="1"/>
    <col min="15374" max="15375" width="7.125" style="861" bestFit="1" customWidth="1"/>
    <col min="15376" max="15376" width="7.75" style="861" bestFit="1" customWidth="1"/>
    <col min="15377" max="15378" width="7.125" style="861" bestFit="1" customWidth="1"/>
    <col min="15379" max="15379" width="19.625" style="861" bestFit="1" customWidth="1"/>
    <col min="15380" max="15381" width="5.75" style="861" bestFit="1" customWidth="1"/>
    <col min="15382" max="15382" width="9" style="861"/>
    <col min="15383" max="15383" width="11.875" style="861" bestFit="1" customWidth="1"/>
    <col min="15384" max="15384" width="14.125" style="861" bestFit="1" customWidth="1"/>
    <col min="15385" max="15385" width="16.375" style="861" bestFit="1" customWidth="1"/>
    <col min="15386" max="15616" width="9" style="861"/>
    <col min="15617" max="15617" width="7.875" style="861" bestFit="1" customWidth="1"/>
    <col min="15618" max="15618" width="18.125" style="861" bestFit="1" customWidth="1"/>
    <col min="15619" max="15619" width="28" style="861" bestFit="1" customWidth="1"/>
    <col min="15620" max="15620" width="10.875" style="861" bestFit="1" customWidth="1"/>
    <col min="15621" max="15621" width="20.75" style="861" bestFit="1" customWidth="1"/>
    <col min="15622" max="15622" width="16.375" style="861" bestFit="1" customWidth="1"/>
    <col min="15623" max="15623" width="26.25" style="861" bestFit="1" customWidth="1"/>
    <col min="15624" max="15624" width="9.75" style="861" bestFit="1" customWidth="1"/>
    <col min="15625" max="15625" width="18.125" style="861" bestFit="1" customWidth="1"/>
    <col min="15626" max="15626" width="13.875" style="861" bestFit="1" customWidth="1"/>
    <col min="15627" max="15627" width="19.125" style="861" bestFit="1" customWidth="1"/>
    <col min="15628" max="15628" width="5.75" style="861" bestFit="1" customWidth="1"/>
    <col min="15629" max="15629" width="7.75" style="861" bestFit="1" customWidth="1"/>
    <col min="15630" max="15631" width="7.125" style="861" bestFit="1" customWidth="1"/>
    <col min="15632" max="15632" width="7.75" style="861" bestFit="1" customWidth="1"/>
    <col min="15633" max="15634" width="7.125" style="861" bestFit="1" customWidth="1"/>
    <col min="15635" max="15635" width="19.625" style="861" bestFit="1" customWidth="1"/>
    <col min="15636" max="15637" width="5.75" style="861" bestFit="1" customWidth="1"/>
    <col min="15638" max="15638" width="9" style="861"/>
    <col min="15639" max="15639" width="11.875" style="861" bestFit="1" customWidth="1"/>
    <col min="15640" max="15640" width="14.125" style="861" bestFit="1" customWidth="1"/>
    <col min="15641" max="15641" width="16.375" style="861" bestFit="1" customWidth="1"/>
    <col min="15642" max="15872" width="9" style="861"/>
    <col min="15873" max="15873" width="7.875" style="861" bestFit="1" customWidth="1"/>
    <col min="15874" max="15874" width="18.125" style="861" bestFit="1" customWidth="1"/>
    <col min="15875" max="15875" width="28" style="861" bestFit="1" customWidth="1"/>
    <col min="15876" max="15876" width="10.875" style="861" bestFit="1" customWidth="1"/>
    <col min="15877" max="15877" width="20.75" style="861" bestFit="1" customWidth="1"/>
    <col min="15878" max="15878" width="16.375" style="861" bestFit="1" customWidth="1"/>
    <col min="15879" max="15879" width="26.25" style="861" bestFit="1" customWidth="1"/>
    <col min="15880" max="15880" width="9.75" style="861" bestFit="1" customWidth="1"/>
    <col min="15881" max="15881" width="18.125" style="861" bestFit="1" customWidth="1"/>
    <col min="15882" max="15882" width="13.875" style="861" bestFit="1" customWidth="1"/>
    <col min="15883" max="15883" width="19.125" style="861" bestFit="1" customWidth="1"/>
    <col min="15884" max="15884" width="5.75" style="861" bestFit="1" customWidth="1"/>
    <col min="15885" max="15885" width="7.75" style="861" bestFit="1" customWidth="1"/>
    <col min="15886" max="15887" width="7.125" style="861" bestFit="1" customWidth="1"/>
    <col min="15888" max="15888" width="7.75" style="861" bestFit="1" customWidth="1"/>
    <col min="15889" max="15890" width="7.125" style="861" bestFit="1" customWidth="1"/>
    <col min="15891" max="15891" width="19.625" style="861" bestFit="1" customWidth="1"/>
    <col min="15892" max="15893" width="5.75" style="861" bestFit="1" customWidth="1"/>
    <col min="15894" max="15894" width="9" style="861"/>
    <col min="15895" max="15895" width="11.875" style="861" bestFit="1" customWidth="1"/>
    <col min="15896" max="15896" width="14.125" style="861" bestFit="1" customWidth="1"/>
    <col min="15897" max="15897" width="16.375" style="861" bestFit="1" customWidth="1"/>
    <col min="15898" max="16128" width="9" style="861"/>
    <col min="16129" max="16129" width="7.875" style="861" bestFit="1" customWidth="1"/>
    <col min="16130" max="16130" width="18.125" style="861" bestFit="1" customWidth="1"/>
    <col min="16131" max="16131" width="28" style="861" bestFit="1" customWidth="1"/>
    <col min="16132" max="16132" width="10.875" style="861" bestFit="1" customWidth="1"/>
    <col min="16133" max="16133" width="20.75" style="861" bestFit="1" customWidth="1"/>
    <col min="16134" max="16134" width="16.375" style="861" bestFit="1" customWidth="1"/>
    <col min="16135" max="16135" width="26.25" style="861" bestFit="1" customWidth="1"/>
    <col min="16136" max="16136" width="9.75" style="861" bestFit="1" customWidth="1"/>
    <col min="16137" max="16137" width="18.125" style="861" bestFit="1" customWidth="1"/>
    <col min="16138" max="16138" width="13.875" style="861" bestFit="1" customWidth="1"/>
    <col min="16139" max="16139" width="19.125" style="861" bestFit="1" customWidth="1"/>
    <col min="16140" max="16140" width="5.75" style="861" bestFit="1" customWidth="1"/>
    <col min="16141" max="16141" width="7.75" style="861" bestFit="1" customWidth="1"/>
    <col min="16142" max="16143" width="7.125" style="861" bestFit="1" customWidth="1"/>
    <col min="16144" max="16144" width="7.75" style="861" bestFit="1" customWidth="1"/>
    <col min="16145" max="16146" width="7.125" style="861" bestFit="1" customWidth="1"/>
    <col min="16147" max="16147" width="19.625" style="861" bestFit="1" customWidth="1"/>
    <col min="16148" max="16149" width="5.75" style="861" bestFit="1" customWidth="1"/>
    <col min="16150" max="16150" width="9" style="861"/>
    <col min="16151" max="16151" width="11.875" style="861" bestFit="1" customWidth="1"/>
    <col min="16152" max="16152" width="14.125" style="861" bestFit="1" customWidth="1"/>
    <col min="16153" max="16153" width="16.375" style="861" bestFit="1" customWidth="1"/>
    <col min="16154" max="16384" width="9" style="861"/>
  </cols>
  <sheetData>
    <row r="1" spans="1:25">
      <c r="A1" s="953" t="s">
        <v>4426</v>
      </c>
      <c r="B1" s="953" t="s">
        <v>4427</v>
      </c>
      <c r="C1" s="953" t="s">
        <v>4428</v>
      </c>
      <c r="D1" s="953" t="s">
        <v>4429</v>
      </c>
      <c r="E1" s="953" t="s">
        <v>4430</v>
      </c>
      <c r="F1" s="953" t="s">
        <v>4431</v>
      </c>
      <c r="G1" s="953" t="s">
        <v>4432</v>
      </c>
      <c r="H1" s="953" t="s">
        <v>4433</v>
      </c>
      <c r="I1" s="953" t="s">
        <v>4434</v>
      </c>
      <c r="J1" s="953" t="s">
        <v>4435</v>
      </c>
      <c r="K1" s="953" t="s">
        <v>4442</v>
      </c>
      <c r="L1" s="953" t="s">
        <v>4226</v>
      </c>
      <c r="M1" s="953" t="s">
        <v>4443</v>
      </c>
      <c r="N1" s="953" t="s">
        <v>4444</v>
      </c>
      <c r="O1" s="953" t="s">
        <v>4445</v>
      </c>
      <c r="P1" s="953" t="s">
        <v>4446</v>
      </c>
      <c r="Q1" s="953" t="s">
        <v>4447</v>
      </c>
      <c r="R1" s="953" t="s">
        <v>4448</v>
      </c>
      <c r="S1" s="953" t="s">
        <v>4449</v>
      </c>
      <c r="T1" s="953" t="s">
        <v>4450</v>
      </c>
      <c r="U1" s="953" t="s">
        <v>4451</v>
      </c>
      <c r="V1" s="953" t="s">
        <v>4452</v>
      </c>
      <c r="W1" s="953" t="s">
        <v>4453</v>
      </c>
      <c r="X1" s="953" t="s">
        <v>4454</v>
      </c>
      <c r="Y1" s="953" t="s">
        <v>4455</v>
      </c>
    </row>
    <row r="2" spans="1:25" s="804" customFormat="1" ht="31.5" customHeight="1">
      <c r="A2" s="993" t="str">
        <f>IF(電申申込書!V19="","",SUBSTITUTE(電申申込書!V19,"-",""))</f>
        <v/>
      </c>
      <c r="B2" s="993">
        <f>電申申込書!L19</f>
        <v>0</v>
      </c>
      <c r="C2" s="995"/>
      <c r="D2" s="995"/>
      <c r="E2" s="995"/>
      <c r="F2" s="993">
        <f>電申申込書!E19</f>
        <v>0</v>
      </c>
      <c r="G2" s="995" t="s">
        <v>4352</v>
      </c>
      <c r="H2" s="995"/>
      <c r="I2" s="1001"/>
      <c r="J2" s="1002" t="str">
        <f>IF(電申申込書!V19="","",電申申込書!V19)</f>
        <v/>
      </c>
      <c r="K2" s="1003" t="str">
        <f>IF(電申申込書!P19="","",電申申込書!P19)</f>
        <v/>
      </c>
    </row>
    <row r="4" spans="1:25">
      <c r="A4" s="861" t="str">
        <f>第二面!K28</f>
        <v/>
      </c>
    </row>
  </sheetData>
  <phoneticPr fontId="1"/>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49A1-1892-4DD1-8CA9-8DE1D194B7F4}">
  <sheetPr>
    <tabColor theme="1" tint="0.34998626667073579"/>
  </sheetPr>
  <dimension ref="A1:Y4"/>
  <sheetViews>
    <sheetView workbookViewId="0">
      <selection activeCell="AD2" sqref="AD2"/>
    </sheetView>
  </sheetViews>
  <sheetFormatPr defaultRowHeight="13.5"/>
  <cols>
    <col min="1" max="1" width="7.875" style="861" bestFit="1" customWidth="1"/>
    <col min="2" max="2" width="18.125" style="861" bestFit="1" customWidth="1"/>
    <col min="3" max="3" width="28" style="861" bestFit="1" customWidth="1"/>
    <col min="4" max="4" width="10.875" style="861" bestFit="1" customWidth="1"/>
    <col min="5" max="5" width="20.75" style="861" bestFit="1" customWidth="1"/>
    <col min="6" max="6" width="16.375" style="861" bestFit="1" customWidth="1"/>
    <col min="7" max="7" width="26.25" style="861" bestFit="1" customWidth="1"/>
    <col min="8" max="8" width="9.75" style="861" bestFit="1" customWidth="1"/>
    <col min="9" max="9" width="18.125" style="861" bestFit="1" customWidth="1"/>
    <col min="10" max="10" width="13.875" style="861" bestFit="1" customWidth="1"/>
    <col min="11" max="11" width="19.125" style="861" bestFit="1" customWidth="1"/>
    <col min="12" max="12" width="5.75" style="861" bestFit="1" customWidth="1"/>
    <col min="13" max="13" width="7.75" style="861" bestFit="1" customWidth="1"/>
    <col min="14" max="15" width="7.125" style="861" bestFit="1" customWidth="1"/>
    <col min="16" max="16" width="7.75" style="861" bestFit="1" customWidth="1"/>
    <col min="17" max="18" width="7.125" style="861" bestFit="1" customWidth="1"/>
    <col min="19" max="19" width="19.625" style="861" bestFit="1" customWidth="1"/>
    <col min="20" max="21" width="5.75" style="861" bestFit="1" customWidth="1"/>
    <col min="22" max="22" width="9" style="861"/>
    <col min="23" max="23" width="11.875" style="861" bestFit="1" customWidth="1"/>
    <col min="24" max="24" width="14.125" style="861" bestFit="1" customWidth="1"/>
    <col min="25" max="25" width="16.375" style="861" bestFit="1" customWidth="1"/>
    <col min="26" max="256" width="9" style="861"/>
    <col min="257" max="257" width="7.875" style="861" bestFit="1" customWidth="1"/>
    <col min="258" max="258" width="18.125" style="861" bestFit="1" customWidth="1"/>
    <col min="259" max="259" width="28" style="861" bestFit="1" customWidth="1"/>
    <col min="260" max="260" width="10.875" style="861" bestFit="1" customWidth="1"/>
    <col min="261" max="261" width="20.75" style="861" bestFit="1" customWidth="1"/>
    <col min="262" max="262" width="16.375" style="861" bestFit="1" customWidth="1"/>
    <col min="263" max="263" width="26.25" style="861" bestFit="1" customWidth="1"/>
    <col min="264" max="264" width="9.75" style="861" bestFit="1" customWidth="1"/>
    <col min="265" max="265" width="18.125" style="861" bestFit="1" customWidth="1"/>
    <col min="266" max="266" width="13.875" style="861" bestFit="1" customWidth="1"/>
    <col min="267" max="267" width="19.125" style="861" bestFit="1" customWidth="1"/>
    <col min="268" max="268" width="5.75" style="861" bestFit="1" customWidth="1"/>
    <col min="269" max="269" width="7.75" style="861" bestFit="1" customWidth="1"/>
    <col min="270" max="271" width="7.125" style="861" bestFit="1" customWidth="1"/>
    <col min="272" max="272" width="7.75" style="861" bestFit="1" customWidth="1"/>
    <col min="273" max="274" width="7.125" style="861" bestFit="1" customWidth="1"/>
    <col min="275" max="275" width="19.625" style="861" bestFit="1" customWidth="1"/>
    <col min="276" max="277" width="5.75" style="861" bestFit="1" customWidth="1"/>
    <col min="278" max="278" width="9" style="861"/>
    <col min="279" max="279" width="11.875" style="861" bestFit="1" customWidth="1"/>
    <col min="280" max="280" width="14.125" style="861" bestFit="1" customWidth="1"/>
    <col min="281" max="281" width="16.375" style="861" bestFit="1" customWidth="1"/>
    <col min="282" max="512" width="9" style="861"/>
    <col min="513" max="513" width="7.875" style="861" bestFit="1" customWidth="1"/>
    <col min="514" max="514" width="18.125" style="861" bestFit="1" customWidth="1"/>
    <col min="515" max="515" width="28" style="861" bestFit="1" customWidth="1"/>
    <col min="516" max="516" width="10.875" style="861" bestFit="1" customWidth="1"/>
    <col min="517" max="517" width="20.75" style="861" bestFit="1" customWidth="1"/>
    <col min="518" max="518" width="16.375" style="861" bestFit="1" customWidth="1"/>
    <col min="519" max="519" width="26.25" style="861" bestFit="1" customWidth="1"/>
    <col min="520" max="520" width="9.75" style="861" bestFit="1" customWidth="1"/>
    <col min="521" max="521" width="18.125" style="861" bestFit="1" customWidth="1"/>
    <col min="522" max="522" width="13.875" style="861" bestFit="1" customWidth="1"/>
    <col min="523" max="523" width="19.125" style="861" bestFit="1" customWidth="1"/>
    <col min="524" max="524" width="5.75" style="861" bestFit="1" customWidth="1"/>
    <col min="525" max="525" width="7.75" style="861" bestFit="1" customWidth="1"/>
    <col min="526" max="527" width="7.125" style="861" bestFit="1" customWidth="1"/>
    <col min="528" max="528" width="7.75" style="861" bestFit="1" customWidth="1"/>
    <col min="529" max="530" width="7.125" style="861" bestFit="1" customWidth="1"/>
    <col min="531" max="531" width="19.625" style="861" bestFit="1" customWidth="1"/>
    <col min="532" max="533" width="5.75" style="861" bestFit="1" customWidth="1"/>
    <col min="534" max="534" width="9" style="861"/>
    <col min="535" max="535" width="11.875" style="861" bestFit="1" customWidth="1"/>
    <col min="536" max="536" width="14.125" style="861" bestFit="1" customWidth="1"/>
    <col min="537" max="537" width="16.375" style="861" bestFit="1" customWidth="1"/>
    <col min="538" max="768" width="9" style="861"/>
    <col min="769" max="769" width="7.875" style="861" bestFit="1" customWidth="1"/>
    <col min="770" max="770" width="18.125" style="861" bestFit="1" customWidth="1"/>
    <col min="771" max="771" width="28" style="861" bestFit="1" customWidth="1"/>
    <col min="772" max="772" width="10.875" style="861" bestFit="1" customWidth="1"/>
    <col min="773" max="773" width="20.75" style="861" bestFit="1" customWidth="1"/>
    <col min="774" max="774" width="16.375" style="861" bestFit="1" customWidth="1"/>
    <col min="775" max="775" width="26.25" style="861" bestFit="1" customWidth="1"/>
    <col min="776" max="776" width="9.75" style="861" bestFit="1" customWidth="1"/>
    <col min="777" max="777" width="18.125" style="861" bestFit="1" customWidth="1"/>
    <col min="778" max="778" width="13.875" style="861" bestFit="1" customWidth="1"/>
    <col min="779" max="779" width="19.125" style="861" bestFit="1" customWidth="1"/>
    <col min="780" max="780" width="5.75" style="861" bestFit="1" customWidth="1"/>
    <col min="781" max="781" width="7.75" style="861" bestFit="1" customWidth="1"/>
    <col min="782" max="783" width="7.125" style="861" bestFit="1" customWidth="1"/>
    <col min="784" max="784" width="7.75" style="861" bestFit="1" customWidth="1"/>
    <col min="785" max="786" width="7.125" style="861" bestFit="1" customWidth="1"/>
    <col min="787" max="787" width="19.625" style="861" bestFit="1" customWidth="1"/>
    <col min="788" max="789" width="5.75" style="861" bestFit="1" customWidth="1"/>
    <col min="790" max="790" width="9" style="861"/>
    <col min="791" max="791" width="11.875" style="861" bestFit="1" customWidth="1"/>
    <col min="792" max="792" width="14.125" style="861" bestFit="1" customWidth="1"/>
    <col min="793" max="793" width="16.375" style="861" bestFit="1" customWidth="1"/>
    <col min="794" max="1024" width="9" style="861"/>
    <col min="1025" max="1025" width="7.875" style="861" bestFit="1" customWidth="1"/>
    <col min="1026" max="1026" width="18.125" style="861" bestFit="1" customWidth="1"/>
    <col min="1027" max="1027" width="28" style="861" bestFit="1" customWidth="1"/>
    <col min="1028" max="1028" width="10.875" style="861" bestFit="1" customWidth="1"/>
    <col min="1029" max="1029" width="20.75" style="861" bestFit="1" customWidth="1"/>
    <col min="1030" max="1030" width="16.375" style="861" bestFit="1" customWidth="1"/>
    <col min="1031" max="1031" width="26.25" style="861" bestFit="1" customWidth="1"/>
    <col min="1032" max="1032" width="9.75" style="861" bestFit="1" customWidth="1"/>
    <col min="1033" max="1033" width="18.125" style="861" bestFit="1" customWidth="1"/>
    <col min="1034" max="1034" width="13.875" style="861" bestFit="1" customWidth="1"/>
    <col min="1035" max="1035" width="19.125" style="861" bestFit="1" customWidth="1"/>
    <col min="1036" max="1036" width="5.75" style="861" bestFit="1" customWidth="1"/>
    <col min="1037" max="1037" width="7.75" style="861" bestFit="1" customWidth="1"/>
    <col min="1038" max="1039" width="7.125" style="861" bestFit="1" customWidth="1"/>
    <col min="1040" max="1040" width="7.75" style="861" bestFit="1" customWidth="1"/>
    <col min="1041" max="1042" width="7.125" style="861" bestFit="1" customWidth="1"/>
    <col min="1043" max="1043" width="19.625" style="861" bestFit="1" customWidth="1"/>
    <col min="1044" max="1045" width="5.75" style="861" bestFit="1" customWidth="1"/>
    <col min="1046" max="1046" width="9" style="861"/>
    <col min="1047" max="1047" width="11.875" style="861" bestFit="1" customWidth="1"/>
    <col min="1048" max="1048" width="14.125" style="861" bestFit="1" customWidth="1"/>
    <col min="1049" max="1049" width="16.375" style="861" bestFit="1" customWidth="1"/>
    <col min="1050" max="1280" width="9" style="861"/>
    <col min="1281" max="1281" width="7.875" style="861" bestFit="1" customWidth="1"/>
    <col min="1282" max="1282" width="18.125" style="861" bestFit="1" customWidth="1"/>
    <col min="1283" max="1283" width="28" style="861" bestFit="1" customWidth="1"/>
    <col min="1284" max="1284" width="10.875" style="861" bestFit="1" customWidth="1"/>
    <col min="1285" max="1285" width="20.75" style="861" bestFit="1" customWidth="1"/>
    <col min="1286" max="1286" width="16.375" style="861" bestFit="1" customWidth="1"/>
    <col min="1287" max="1287" width="26.25" style="861" bestFit="1" customWidth="1"/>
    <col min="1288" max="1288" width="9.75" style="861" bestFit="1" customWidth="1"/>
    <col min="1289" max="1289" width="18.125" style="861" bestFit="1" customWidth="1"/>
    <col min="1290" max="1290" width="13.875" style="861" bestFit="1" customWidth="1"/>
    <col min="1291" max="1291" width="19.125" style="861" bestFit="1" customWidth="1"/>
    <col min="1292" max="1292" width="5.75" style="861" bestFit="1" customWidth="1"/>
    <col min="1293" max="1293" width="7.75" style="861" bestFit="1" customWidth="1"/>
    <col min="1294" max="1295" width="7.125" style="861" bestFit="1" customWidth="1"/>
    <col min="1296" max="1296" width="7.75" style="861" bestFit="1" customWidth="1"/>
    <col min="1297" max="1298" width="7.125" style="861" bestFit="1" customWidth="1"/>
    <col min="1299" max="1299" width="19.625" style="861" bestFit="1" customWidth="1"/>
    <col min="1300" max="1301" width="5.75" style="861" bestFit="1" customWidth="1"/>
    <col min="1302" max="1302" width="9" style="861"/>
    <col min="1303" max="1303" width="11.875" style="861" bestFit="1" customWidth="1"/>
    <col min="1304" max="1304" width="14.125" style="861" bestFit="1" customWidth="1"/>
    <col min="1305" max="1305" width="16.375" style="861" bestFit="1" customWidth="1"/>
    <col min="1306" max="1536" width="9" style="861"/>
    <col min="1537" max="1537" width="7.875" style="861" bestFit="1" customWidth="1"/>
    <col min="1538" max="1538" width="18.125" style="861" bestFit="1" customWidth="1"/>
    <col min="1539" max="1539" width="28" style="861" bestFit="1" customWidth="1"/>
    <col min="1540" max="1540" width="10.875" style="861" bestFit="1" customWidth="1"/>
    <col min="1541" max="1541" width="20.75" style="861" bestFit="1" customWidth="1"/>
    <col min="1542" max="1542" width="16.375" style="861" bestFit="1" customWidth="1"/>
    <col min="1543" max="1543" width="26.25" style="861" bestFit="1" customWidth="1"/>
    <col min="1544" max="1544" width="9.75" style="861" bestFit="1" customWidth="1"/>
    <col min="1545" max="1545" width="18.125" style="861" bestFit="1" customWidth="1"/>
    <col min="1546" max="1546" width="13.875" style="861" bestFit="1" customWidth="1"/>
    <col min="1547" max="1547" width="19.125" style="861" bestFit="1" customWidth="1"/>
    <col min="1548" max="1548" width="5.75" style="861" bestFit="1" customWidth="1"/>
    <col min="1549" max="1549" width="7.75" style="861" bestFit="1" customWidth="1"/>
    <col min="1550" max="1551" width="7.125" style="861" bestFit="1" customWidth="1"/>
    <col min="1552" max="1552" width="7.75" style="861" bestFit="1" customWidth="1"/>
    <col min="1553" max="1554" width="7.125" style="861" bestFit="1" customWidth="1"/>
    <col min="1555" max="1555" width="19.625" style="861" bestFit="1" customWidth="1"/>
    <col min="1556" max="1557" width="5.75" style="861" bestFit="1" customWidth="1"/>
    <col min="1558" max="1558" width="9" style="861"/>
    <col min="1559" max="1559" width="11.875" style="861" bestFit="1" customWidth="1"/>
    <col min="1560" max="1560" width="14.125" style="861" bestFit="1" customWidth="1"/>
    <col min="1561" max="1561" width="16.375" style="861" bestFit="1" customWidth="1"/>
    <col min="1562" max="1792" width="9" style="861"/>
    <col min="1793" max="1793" width="7.875" style="861" bestFit="1" customWidth="1"/>
    <col min="1794" max="1794" width="18.125" style="861" bestFit="1" customWidth="1"/>
    <col min="1795" max="1795" width="28" style="861" bestFit="1" customWidth="1"/>
    <col min="1796" max="1796" width="10.875" style="861" bestFit="1" customWidth="1"/>
    <col min="1797" max="1797" width="20.75" style="861" bestFit="1" customWidth="1"/>
    <col min="1798" max="1798" width="16.375" style="861" bestFit="1" customWidth="1"/>
    <col min="1799" max="1799" width="26.25" style="861" bestFit="1" customWidth="1"/>
    <col min="1800" max="1800" width="9.75" style="861" bestFit="1" customWidth="1"/>
    <col min="1801" max="1801" width="18.125" style="861" bestFit="1" customWidth="1"/>
    <col min="1802" max="1802" width="13.875" style="861" bestFit="1" customWidth="1"/>
    <col min="1803" max="1803" width="19.125" style="861" bestFit="1" customWidth="1"/>
    <col min="1804" max="1804" width="5.75" style="861" bestFit="1" customWidth="1"/>
    <col min="1805" max="1805" width="7.75" style="861" bestFit="1" customWidth="1"/>
    <col min="1806" max="1807" width="7.125" style="861" bestFit="1" customWidth="1"/>
    <col min="1808" max="1808" width="7.75" style="861" bestFit="1" customWidth="1"/>
    <col min="1809" max="1810" width="7.125" style="861" bestFit="1" customWidth="1"/>
    <col min="1811" max="1811" width="19.625" style="861" bestFit="1" customWidth="1"/>
    <col min="1812" max="1813" width="5.75" style="861" bestFit="1" customWidth="1"/>
    <col min="1814" max="1814" width="9" style="861"/>
    <col min="1815" max="1815" width="11.875" style="861" bestFit="1" customWidth="1"/>
    <col min="1816" max="1816" width="14.125" style="861" bestFit="1" customWidth="1"/>
    <col min="1817" max="1817" width="16.375" style="861" bestFit="1" customWidth="1"/>
    <col min="1818" max="2048" width="9" style="861"/>
    <col min="2049" max="2049" width="7.875" style="861" bestFit="1" customWidth="1"/>
    <col min="2050" max="2050" width="18.125" style="861" bestFit="1" customWidth="1"/>
    <col min="2051" max="2051" width="28" style="861" bestFit="1" customWidth="1"/>
    <col min="2052" max="2052" width="10.875" style="861" bestFit="1" customWidth="1"/>
    <col min="2053" max="2053" width="20.75" style="861" bestFit="1" customWidth="1"/>
    <col min="2054" max="2054" width="16.375" style="861" bestFit="1" customWidth="1"/>
    <col min="2055" max="2055" width="26.25" style="861" bestFit="1" customWidth="1"/>
    <col min="2056" max="2056" width="9.75" style="861" bestFit="1" customWidth="1"/>
    <col min="2057" max="2057" width="18.125" style="861" bestFit="1" customWidth="1"/>
    <col min="2058" max="2058" width="13.875" style="861" bestFit="1" customWidth="1"/>
    <col min="2059" max="2059" width="19.125" style="861" bestFit="1" customWidth="1"/>
    <col min="2060" max="2060" width="5.75" style="861" bestFit="1" customWidth="1"/>
    <col min="2061" max="2061" width="7.75" style="861" bestFit="1" customWidth="1"/>
    <col min="2062" max="2063" width="7.125" style="861" bestFit="1" customWidth="1"/>
    <col min="2064" max="2064" width="7.75" style="861" bestFit="1" customWidth="1"/>
    <col min="2065" max="2066" width="7.125" style="861" bestFit="1" customWidth="1"/>
    <col min="2067" max="2067" width="19.625" style="861" bestFit="1" customWidth="1"/>
    <col min="2068" max="2069" width="5.75" style="861" bestFit="1" customWidth="1"/>
    <col min="2070" max="2070" width="9" style="861"/>
    <col min="2071" max="2071" width="11.875" style="861" bestFit="1" customWidth="1"/>
    <col min="2072" max="2072" width="14.125" style="861" bestFit="1" customWidth="1"/>
    <col min="2073" max="2073" width="16.375" style="861" bestFit="1" customWidth="1"/>
    <col min="2074" max="2304" width="9" style="861"/>
    <col min="2305" max="2305" width="7.875" style="861" bestFit="1" customWidth="1"/>
    <col min="2306" max="2306" width="18.125" style="861" bestFit="1" customWidth="1"/>
    <col min="2307" max="2307" width="28" style="861" bestFit="1" customWidth="1"/>
    <col min="2308" max="2308" width="10.875" style="861" bestFit="1" customWidth="1"/>
    <col min="2309" max="2309" width="20.75" style="861" bestFit="1" customWidth="1"/>
    <col min="2310" max="2310" width="16.375" style="861" bestFit="1" customWidth="1"/>
    <col min="2311" max="2311" width="26.25" style="861" bestFit="1" customWidth="1"/>
    <col min="2312" max="2312" width="9.75" style="861" bestFit="1" customWidth="1"/>
    <col min="2313" max="2313" width="18.125" style="861" bestFit="1" customWidth="1"/>
    <col min="2314" max="2314" width="13.875" style="861" bestFit="1" customWidth="1"/>
    <col min="2315" max="2315" width="19.125" style="861" bestFit="1" customWidth="1"/>
    <col min="2316" max="2316" width="5.75" style="861" bestFit="1" customWidth="1"/>
    <col min="2317" max="2317" width="7.75" style="861" bestFit="1" customWidth="1"/>
    <col min="2318" max="2319" width="7.125" style="861" bestFit="1" customWidth="1"/>
    <col min="2320" max="2320" width="7.75" style="861" bestFit="1" customWidth="1"/>
    <col min="2321" max="2322" width="7.125" style="861" bestFit="1" customWidth="1"/>
    <col min="2323" max="2323" width="19.625" style="861" bestFit="1" customWidth="1"/>
    <col min="2324" max="2325" width="5.75" style="861" bestFit="1" customWidth="1"/>
    <col min="2326" max="2326" width="9" style="861"/>
    <col min="2327" max="2327" width="11.875" style="861" bestFit="1" customWidth="1"/>
    <col min="2328" max="2328" width="14.125" style="861" bestFit="1" customWidth="1"/>
    <col min="2329" max="2329" width="16.375" style="861" bestFit="1" customWidth="1"/>
    <col min="2330" max="2560" width="9" style="861"/>
    <col min="2561" max="2561" width="7.875" style="861" bestFit="1" customWidth="1"/>
    <col min="2562" max="2562" width="18.125" style="861" bestFit="1" customWidth="1"/>
    <col min="2563" max="2563" width="28" style="861" bestFit="1" customWidth="1"/>
    <col min="2564" max="2564" width="10.875" style="861" bestFit="1" customWidth="1"/>
    <col min="2565" max="2565" width="20.75" style="861" bestFit="1" customWidth="1"/>
    <col min="2566" max="2566" width="16.375" style="861" bestFit="1" customWidth="1"/>
    <col min="2567" max="2567" width="26.25" style="861" bestFit="1" customWidth="1"/>
    <col min="2568" max="2568" width="9.75" style="861" bestFit="1" customWidth="1"/>
    <col min="2569" max="2569" width="18.125" style="861" bestFit="1" customWidth="1"/>
    <col min="2570" max="2570" width="13.875" style="861" bestFit="1" customWidth="1"/>
    <col min="2571" max="2571" width="19.125" style="861" bestFit="1" customWidth="1"/>
    <col min="2572" max="2572" width="5.75" style="861" bestFit="1" customWidth="1"/>
    <col min="2573" max="2573" width="7.75" style="861" bestFit="1" customWidth="1"/>
    <col min="2574" max="2575" width="7.125" style="861" bestFit="1" customWidth="1"/>
    <col min="2576" max="2576" width="7.75" style="861" bestFit="1" customWidth="1"/>
    <col min="2577" max="2578" width="7.125" style="861" bestFit="1" customWidth="1"/>
    <col min="2579" max="2579" width="19.625" style="861" bestFit="1" customWidth="1"/>
    <col min="2580" max="2581" width="5.75" style="861" bestFit="1" customWidth="1"/>
    <col min="2582" max="2582" width="9" style="861"/>
    <col min="2583" max="2583" width="11.875" style="861" bestFit="1" customWidth="1"/>
    <col min="2584" max="2584" width="14.125" style="861" bestFit="1" customWidth="1"/>
    <col min="2585" max="2585" width="16.375" style="861" bestFit="1" customWidth="1"/>
    <col min="2586" max="2816" width="9" style="861"/>
    <col min="2817" max="2817" width="7.875" style="861" bestFit="1" customWidth="1"/>
    <col min="2818" max="2818" width="18.125" style="861" bestFit="1" customWidth="1"/>
    <col min="2819" max="2819" width="28" style="861" bestFit="1" customWidth="1"/>
    <col min="2820" max="2820" width="10.875" style="861" bestFit="1" customWidth="1"/>
    <col min="2821" max="2821" width="20.75" style="861" bestFit="1" customWidth="1"/>
    <col min="2822" max="2822" width="16.375" style="861" bestFit="1" customWidth="1"/>
    <col min="2823" max="2823" width="26.25" style="861" bestFit="1" customWidth="1"/>
    <col min="2824" max="2824" width="9.75" style="861" bestFit="1" customWidth="1"/>
    <col min="2825" max="2825" width="18.125" style="861" bestFit="1" customWidth="1"/>
    <col min="2826" max="2826" width="13.875" style="861" bestFit="1" customWidth="1"/>
    <col min="2827" max="2827" width="19.125" style="861" bestFit="1" customWidth="1"/>
    <col min="2828" max="2828" width="5.75" style="861" bestFit="1" customWidth="1"/>
    <col min="2829" max="2829" width="7.75" style="861" bestFit="1" customWidth="1"/>
    <col min="2830" max="2831" width="7.125" style="861" bestFit="1" customWidth="1"/>
    <col min="2832" max="2832" width="7.75" style="861" bestFit="1" customWidth="1"/>
    <col min="2833" max="2834" width="7.125" style="861" bestFit="1" customWidth="1"/>
    <col min="2835" max="2835" width="19.625" style="861" bestFit="1" customWidth="1"/>
    <col min="2836" max="2837" width="5.75" style="861" bestFit="1" customWidth="1"/>
    <col min="2838" max="2838" width="9" style="861"/>
    <col min="2839" max="2839" width="11.875" style="861" bestFit="1" customWidth="1"/>
    <col min="2840" max="2840" width="14.125" style="861" bestFit="1" customWidth="1"/>
    <col min="2841" max="2841" width="16.375" style="861" bestFit="1" customWidth="1"/>
    <col min="2842" max="3072" width="9" style="861"/>
    <col min="3073" max="3073" width="7.875" style="861" bestFit="1" customWidth="1"/>
    <col min="3074" max="3074" width="18.125" style="861" bestFit="1" customWidth="1"/>
    <col min="3075" max="3075" width="28" style="861" bestFit="1" customWidth="1"/>
    <col min="3076" max="3076" width="10.875" style="861" bestFit="1" customWidth="1"/>
    <col min="3077" max="3077" width="20.75" style="861" bestFit="1" customWidth="1"/>
    <col min="3078" max="3078" width="16.375" style="861" bestFit="1" customWidth="1"/>
    <col min="3079" max="3079" width="26.25" style="861" bestFit="1" customWidth="1"/>
    <col min="3080" max="3080" width="9.75" style="861" bestFit="1" customWidth="1"/>
    <col min="3081" max="3081" width="18.125" style="861" bestFit="1" customWidth="1"/>
    <col min="3082" max="3082" width="13.875" style="861" bestFit="1" customWidth="1"/>
    <col min="3083" max="3083" width="19.125" style="861" bestFit="1" customWidth="1"/>
    <col min="3084" max="3084" width="5.75" style="861" bestFit="1" customWidth="1"/>
    <col min="3085" max="3085" width="7.75" style="861" bestFit="1" customWidth="1"/>
    <col min="3086" max="3087" width="7.125" style="861" bestFit="1" customWidth="1"/>
    <col min="3088" max="3088" width="7.75" style="861" bestFit="1" customWidth="1"/>
    <col min="3089" max="3090" width="7.125" style="861" bestFit="1" customWidth="1"/>
    <col min="3091" max="3091" width="19.625" style="861" bestFit="1" customWidth="1"/>
    <col min="3092" max="3093" width="5.75" style="861" bestFit="1" customWidth="1"/>
    <col min="3094" max="3094" width="9" style="861"/>
    <col min="3095" max="3095" width="11.875" style="861" bestFit="1" customWidth="1"/>
    <col min="3096" max="3096" width="14.125" style="861" bestFit="1" customWidth="1"/>
    <col min="3097" max="3097" width="16.375" style="861" bestFit="1" customWidth="1"/>
    <col min="3098" max="3328" width="9" style="861"/>
    <col min="3329" max="3329" width="7.875" style="861" bestFit="1" customWidth="1"/>
    <col min="3330" max="3330" width="18.125" style="861" bestFit="1" customWidth="1"/>
    <col min="3331" max="3331" width="28" style="861" bestFit="1" customWidth="1"/>
    <col min="3332" max="3332" width="10.875" style="861" bestFit="1" customWidth="1"/>
    <col min="3333" max="3333" width="20.75" style="861" bestFit="1" customWidth="1"/>
    <col min="3334" max="3334" width="16.375" style="861" bestFit="1" customWidth="1"/>
    <col min="3335" max="3335" width="26.25" style="861" bestFit="1" customWidth="1"/>
    <col min="3336" max="3336" width="9.75" style="861" bestFit="1" customWidth="1"/>
    <col min="3337" max="3337" width="18.125" style="861" bestFit="1" customWidth="1"/>
    <col min="3338" max="3338" width="13.875" style="861" bestFit="1" customWidth="1"/>
    <col min="3339" max="3339" width="19.125" style="861" bestFit="1" customWidth="1"/>
    <col min="3340" max="3340" width="5.75" style="861" bestFit="1" customWidth="1"/>
    <col min="3341" max="3341" width="7.75" style="861" bestFit="1" customWidth="1"/>
    <col min="3342" max="3343" width="7.125" style="861" bestFit="1" customWidth="1"/>
    <col min="3344" max="3344" width="7.75" style="861" bestFit="1" customWidth="1"/>
    <col min="3345" max="3346" width="7.125" style="861" bestFit="1" customWidth="1"/>
    <col min="3347" max="3347" width="19.625" style="861" bestFit="1" customWidth="1"/>
    <col min="3348" max="3349" width="5.75" style="861" bestFit="1" customWidth="1"/>
    <col min="3350" max="3350" width="9" style="861"/>
    <col min="3351" max="3351" width="11.875" style="861" bestFit="1" customWidth="1"/>
    <col min="3352" max="3352" width="14.125" style="861" bestFit="1" customWidth="1"/>
    <col min="3353" max="3353" width="16.375" style="861" bestFit="1" customWidth="1"/>
    <col min="3354" max="3584" width="9" style="861"/>
    <col min="3585" max="3585" width="7.875" style="861" bestFit="1" customWidth="1"/>
    <col min="3586" max="3586" width="18.125" style="861" bestFit="1" customWidth="1"/>
    <col min="3587" max="3587" width="28" style="861" bestFit="1" customWidth="1"/>
    <col min="3588" max="3588" width="10.875" style="861" bestFit="1" customWidth="1"/>
    <col min="3589" max="3589" width="20.75" style="861" bestFit="1" customWidth="1"/>
    <col min="3590" max="3590" width="16.375" style="861" bestFit="1" customWidth="1"/>
    <col min="3591" max="3591" width="26.25" style="861" bestFit="1" customWidth="1"/>
    <col min="3592" max="3592" width="9.75" style="861" bestFit="1" customWidth="1"/>
    <col min="3593" max="3593" width="18.125" style="861" bestFit="1" customWidth="1"/>
    <col min="3594" max="3594" width="13.875" style="861" bestFit="1" customWidth="1"/>
    <col min="3595" max="3595" width="19.125" style="861" bestFit="1" customWidth="1"/>
    <col min="3596" max="3596" width="5.75" style="861" bestFit="1" customWidth="1"/>
    <col min="3597" max="3597" width="7.75" style="861" bestFit="1" customWidth="1"/>
    <col min="3598" max="3599" width="7.125" style="861" bestFit="1" customWidth="1"/>
    <col min="3600" max="3600" width="7.75" style="861" bestFit="1" customWidth="1"/>
    <col min="3601" max="3602" width="7.125" style="861" bestFit="1" customWidth="1"/>
    <col min="3603" max="3603" width="19.625" style="861" bestFit="1" customWidth="1"/>
    <col min="3604" max="3605" width="5.75" style="861" bestFit="1" customWidth="1"/>
    <col min="3606" max="3606" width="9" style="861"/>
    <col min="3607" max="3607" width="11.875" style="861" bestFit="1" customWidth="1"/>
    <col min="3608" max="3608" width="14.125" style="861" bestFit="1" customWidth="1"/>
    <col min="3609" max="3609" width="16.375" style="861" bestFit="1" customWidth="1"/>
    <col min="3610" max="3840" width="9" style="861"/>
    <col min="3841" max="3841" width="7.875" style="861" bestFit="1" customWidth="1"/>
    <col min="3842" max="3842" width="18.125" style="861" bestFit="1" customWidth="1"/>
    <col min="3843" max="3843" width="28" style="861" bestFit="1" customWidth="1"/>
    <col min="3844" max="3844" width="10.875" style="861" bestFit="1" customWidth="1"/>
    <col min="3845" max="3845" width="20.75" style="861" bestFit="1" customWidth="1"/>
    <col min="3846" max="3846" width="16.375" style="861" bestFit="1" customWidth="1"/>
    <col min="3847" max="3847" width="26.25" style="861" bestFit="1" customWidth="1"/>
    <col min="3848" max="3848" width="9.75" style="861" bestFit="1" customWidth="1"/>
    <col min="3849" max="3849" width="18.125" style="861" bestFit="1" customWidth="1"/>
    <col min="3850" max="3850" width="13.875" style="861" bestFit="1" customWidth="1"/>
    <col min="3851" max="3851" width="19.125" style="861" bestFit="1" customWidth="1"/>
    <col min="3852" max="3852" width="5.75" style="861" bestFit="1" customWidth="1"/>
    <col min="3853" max="3853" width="7.75" style="861" bestFit="1" customWidth="1"/>
    <col min="3854" max="3855" width="7.125" style="861" bestFit="1" customWidth="1"/>
    <col min="3856" max="3856" width="7.75" style="861" bestFit="1" customWidth="1"/>
    <col min="3857" max="3858" width="7.125" style="861" bestFit="1" customWidth="1"/>
    <col min="3859" max="3859" width="19.625" style="861" bestFit="1" customWidth="1"/>
    <col min="3860" max="3861" width="5.75" style="861" bestFit="1" customWidth="1"/>
    <col min="3862" max="3862" width="9" style="861"/>
    <col min="3863" max="3863" width="11.875" style="861" bestFit="1" customWidth="1"/>
    <col min="3864" max="3864" width="14.125" style="861" bestFit="1" customWidth="1"/>
    <col min="3865" max="3865" width="16.375" style="861" bestFit="1" customWidth="1"/>
    <col min="3866" max="4096" width="9" style="861"/>
    <col min="4097" max="4097" width="7.875" style="861" bestFit="1" customWidth="1"/>
    <col min="4098" max="4098" width="18.125" style="861" bestFit="1" customWidth="1"/>
    <col min="4099" max="4099" width="28" style="861" bestFit="1" customWidth="1"/>
    <col min="4100" max="4100" width="10.875" style="861" bestFit="1" customWidth="1"/>
    <col min="4101" max="4101" width="20.75" style="861" bestFit="1" customWidth="1"/>
    <col min="4102" max="4102" width="16.375" style="861" bestFit="1" customWidth="1"/>
    <col min="4103" max="4103" width="26.25" style="861" bestFit="1" customWidth="1"/>
    <col min="4104" max="4104" width="9.75" style="861" bestFit="1" customWidth="1"/>
    <col min="4105" max="4105" width="18.125" style="861" bestFit="1" customWidth="1"/>
    <col min="4106" max="4106" width="13.875" style="861" bestFit="1" customWidth="1"/>
    <col min="4107" max="4107" width="19.125" style="861" bestFit="1" customWidth="1"/>
    <col min="4108" max="4108" width="5.75" style="861" bestFit="1" customWidth="1"/>
    <col min="4109" max="4109" width="7.75" style="861" bestFit="1" customWidth="1"/>
    <col min="4110" max="4111" width="7.125" style="861" bestFit="1" customWidth="1"/>
    <col min="4112" max="4112" width="7.75" style="861" bestFit="1" customWidth="1"/>
    <col min="4113" max="4114" width="7.125" style="861" bestFit="1" customWidth="1"/>
    <col min="4115" max="4115" width="19.625" style="861" bestFit="1" customWidth="1"/>
    <col min="4116" max="4117" width="5.75" style="861" bestFit="1" customWidth="1"/>
    <col min="4118" max="4118" width="9" style="861"/>
    <col min="4119" max="4119" width="11.875" style="861" bestFit="1" customWidth="1"/>
    <col min="4120" max="4120" width="14.125" style="861" bestFit="1" customWidth="1"/>
    <col min="4121" max="4121" width="16.375" style="861" bestFit="1" customWidth="1"/>
    <col min="4122" max="4352" width="9" style="861"/>
    <col min="4353" max="4353" width="7.875" style="861" bestFit="1" customWidth="1"/>
    <col min="4354" max="4354" width="18.125" style="861" bestFit="1" customWidth="1"/>
    <col min="4355" max="4355" width="28" style="861" bestFit="1" customWidth="1"/>
    <col min="4356" max="4356" width="10.875" style="861" bestFit="1" customWidth="1"/>
    <col min="4357" max="4357" width="20.75" style="861" bestFit="1" customWidth="1"/>
    <col min="4358" max="4358" width="16.375" style="861" bestFit="1" customWidth="1"/>
    <col min="4359" max="4359" width="26.25" style="861" bestFit="1" customWidth="1"/>
    <col min="4360" max="4360" width="9.75" style="861" bestFit="1" customWidth="1"/>
    <col min="4361" max="4361" width="18.125" style="861" bestFit="1" customWidth="1"/>
    <col min="4362" max="4362" width="13.875" style="861" bestFit="1" customWidth="1"/>
    <col min="4363" max="4363" width="19.125" style="861" bestFit="1" customWidth="1"/>
    <col min="4364" max="4364" width="5.75" style="861" bestFit="1" customWidth="1"/>
    <col min="4365" max="4365" width="7.75" style="861" bestFit="1" customWidth="1"/>
    <col min="4366" max="4367" width="7.125" style="861" bestFit="1" customWidth="1"/>
    <col min="4368" max="4368" width="7.75" style="861" bestFit="1" customWidth="1"/>
    <col min="4369" max="4370" width="7.125" style="861" bestFit="1" customWidth="1"/>
    <col min="4371" max="4371" width="19.625" style="861" bestFit="1" customWidth="1"/>
    <col min="4372" max="4373" width="5.75" style="861" bestFit="1" customWidth="1"/>
    <col min="4374" max="4374" width="9" style="861"/>
    <col min="4375" max="4375" width="11.875" style="861" bestFit="1" customWidth="1"/>
    <col min="4376" max="4376" width="14.125" style="861" bestFit="1" customWidth="1"/>
    <col min="4377" max="4377" width="16.375" style="861" bestFit="1" customWidth="1"/>
    <col min="4378" max="4608" width="9" style="861"/>
    <col min="4609" max="4609" width="7.875" style="861" bestFit="1" customWidth="1"/>
    <col min="4610" max="4610" width="18.125" style="861" bestFit="1" customWidth="1"/>
    <col min="4611" max="4611" width="28" style="861" bestFit="1" customWidth="1"/>
    <col min="4612" max="4612" width="10.875" style="861" bestFit="1" customWidth="1"/>
    <col min="4613" max="4613" width="20.75" style="861" bestFit="1" customWidth="1"/>
    <col min="4614" max="4614" width="16.375" style="861" bestFit="1" customWidth="1"/>
    <col min="4615" max="4615" width="26.25" style="861" bestFit="1" customWidth="1"/>
    <col min="4616" max="4616" width="9.75" style="861" bestFit="1" customWidth="1"/>
    <col min="4617" max="4617" width="18.125" style="861" bestFit="1" customWidth="1"/>
    <col min="4618" max="4618" width="13.875" style="861" bestFit="1" customWidth="1"/>
    <col min="4619" max="4619" width="19.125" style="861" bestFit="1" customWidth="1"/>
    <col min="4620" max="4620" width="5.75" style="861" bestFit="1" customWidth="1"/>
    <col min="4621" max="4621" width="7.75" style="861" bestFit="1" customWidth="1"/>
    <col min="4622" max="4623" width="7.125" style="861" bestFit="1" customWidth="1"/>
    <col min="4624" max="4624" width="7.75" style="861" bestFit="1" customWidth="1"/>
    <col min="4625" max="4626" width="7.125" style="861" bestFit="1" customWidth="1"/>
    <col min="4627" max="4627" width="19.625" style="861" bestFit="1" customWidth="1"/>
    <col min="4628" max="4629" width="5.75" style="861" bestFit="1" customWidth="1"/>
    <col min="4630" max="4630" width="9" style="861"/>
    <col min="4631" max="4631" width="11.875" style="861" bestFit="1" customWidth="1"/>
    <col min="4632" max="4632" width="14.125" style="861" bestFit="1" customWidth="1"/>
    <col min="4633" max="4633" width="16.375" style="861" bestFit="1" customWidth="1"/>
    <col min="4634" max="4864" width="9" style="861"/>
    <col min="4865" max="4865" width="7.875" style="861" bestFit="1" customWidth="1"/>
    <col min="4866" max="4866" width="18.125" style="861" bestFit="1" customWidth="1"/>
    <col min="4867" max="4867" width="28" style="861" bestFit="1" customWidth="1"/>
    <col min="4868" max="4868" width="10.875" style="861" bestFit="1" customWidth="1"/>
    <col min="4869" max="4869" width="20.75" style="861" bestFit="1" customWidth="1"/>
    <col min="4870" max="4870" width="16.375" style="861" bestFit="1" customWidth="1"/>
    <col min="4871" max="4871" width="26.25" style="861" bestFit="1" customWidth="1"/>
    <col min="4872" max="4872" width="9.75" style="861" bestFit="1" customWidth="1"/>
    <col min="4873" max="4873" width="18.125" style="861" bestFit="1" customWidth="1"/>
    <col min="4874" max="4874" width="13.875" style="861" bestFit="1" customWidth="1"/>
    <col min="4875" max="4875" width="19.125" style="861" bestFit="1" customWidth="1"/>
    <col min="4876" max="4876" width="5.75" style="861" bestFit="1" customWidth="1"/>
    <col min="4877" max="4877" width="7.75" style="861" bestFit="1" customWidth="1"/>
    <col min="4878" max="4879" width="7.125" style="861" bestFit="1" customWidth="1"/>
    <col min="4880" max="4880" width="7.75" style="861" bestFit="1" customWidth="1"/>
    <col min="4881" max="4882" width="7.125" style="861" bestFit="1" customWidth="1"/>
    <col min="4883" max="4883" width="19.625" style="861" bestFit="1" customWidth="1"/>
    <col min="4884" max="4885" width="5.75" style="861" bestFit="1" customWidth="1"/>
    <col min="4886" max="4886" width="9" style="861"/>
    <col min="4887" max="4887" width="11.875" style="861" bestFit="1" customWidth="1"/>
    <col min="4888" max="4888" width="14.125" style="861" bestFit="1" customWidth="1"/>
    <col min="4889" max="4889" width="16.375" style="861" bestFit="1" customWidth="1"/>
    <col min="4890" max="5120" width="9" style="861"/>
    <col min="5121" max="5121" width="7.875" style="861" bestFit="1" customWidth="1"/>
    <col min="5122" max="5122" width="18.125" style="861" bestFit="1" customWidth="1"/>
    <col min="5123" max="5123" width="28" style="861" bestFit="1" customWidth="1"/>
    <col min="5124" max="5124" width="10.875" style="861" bestFit="1" customWidth="1"/>
    <col min="5125" max="5125" width="20.75" style="861" bestFit="1" customWidth="1"/>
    <col min="5126" max="5126" width="16.375" style="861" bestFit="1" customWidth="1"/>
    <col min="5127" max="5127" width="26.25" style="861" bestFit="1" customWidth="1"/>
    <col min="5128" max="5128" width="9.75" style="861" bestFit="1" customWidth="1"/>
    <col min="5129" max="5129" width="18.125" style="861" bestFit="1" customWidth="1"/>
    <col min="5130" max="5130" width="13.875" style="861" bestFit="1" customWidth="1"/>
    <col min="5131" max="5131" width="19.125" style="861" bestFit="1" customWidth="1"/>
    <col min="5132" max="5132" width="5.75" style="861" bestFit="1" customWidth="1"/>
    <col min="5133" max="5133" width="7.75" style="861" bestFit="1" customWidth="1"/>
    <col min="5134" max="5135" width="7.125" style="861" bestFit="1" customWidth="1"/>
    <col min="5136" max="5136" width="7.75" style="861" bestFit="1" customWidth="1"/>
    <col min="5137" max="5138" width="7.125" style="861" bestFit="1" customWidth="1"/>
    <col min="5139" max="5139" width="19.625" style="861" bestFit="1" customWidth="1"/>
    <col min="5140" max="5141" width="5.75" style="861" bestFit="1" customWidth="1"/>
    <col min="5142" max="5142" width="9" style="861"/>
    <col min="5143" max="5143" width="11.875" style="861" bestFit="1" customWidth="1"/>
    <col min="5144" max="5144" width="14.125" style="861" bestFit="1" customWidth="1"/>
    <col min="5145" max="5145" width="16.375" style="861" bestFit="1" customWidth="1"/>
    <col min="5146" max="5376" width="9" style="861"/>
    <col min="5377" max="5377" width="7.875" style="861" bestFit="1" customWidth="1"/>
    <col min="5378" max="5378" width="18.125" style="861" bestFit="1" customWidth="1"/>
    <col min="5379" max="5379" width="28" style="861" bestFit="1" customWidth="1"/>
    <col min="5380" max="5380" width="10.875" style="861" bestFit="1" customWidth="1"/>
    <col min="5381" max="5381" width="20.75" style="861" bestFit="1" customWidth="1"/>
    <col min="5382" max="5382" width="16.375" style="861" bestFit="1" customWidth="1"/>
    <col min="5383" max="5383" width="26.25" style="861" bestFit="1" customWidth="1"/>
    <col min="5384" max="5384" width="9.75" style="861" bestFit="1" customWidth="1"/>
    <col min="5385" max="5385" width="18.125" style="861" bestFit="1" customWidth="1"/>
    <col min="5386" max="5386" width="13.875" style="861" bestFit="1" customWidth="1"/>
    <col min="5387" max="5387" width="19.125" style="861" bestFit="1" customWidth="1"/>
    <col min="5388" max="5388" width="5.75" style="861" bestFit="1" customWidth="1"/>
    <col min="5389" max="5389" width="7.75" style="861" bestFit="1" customWidth="1"/>
    <col min="5390" max="5391" width="7.125" style="861" bestFit="1" customWidth="1"/>
    <col min="5392" max="5392" width="7.75" style="861" bestFit="1" customWidth="1"/>
    <col min="5393" max="5394" width="7.125" style="861" bestFit="1" customWidth="1"/>
    <col min="5395" max="5395" width="19.625" style="861" bestFit="1" customWidth="1"/>
    <col min="5396" max="5397" width="5.75" style="861" bestFit="1" customWidth="1"/>
    <col min="5398" max="5398" width="9" style="861"/>
    <col min="5399" max="5399" width="11.875" style="861" bestFit="1" customWidth="1"/>
    <col min="5400" max="5400" width="14.125" style="861" bestFit="1" customWidth="1"/>
    <col min="5401" max="5401" width="16.375" style="861" bestFit="1" customWidth="1"/>
    <col min="5402" max="5632" width="9" style="861"/>
    <col min="5633" max="5633" width="7.875" style="861" bestFit="1" customWidth="1"/>
    <col min="5634" max="5634" width="18.125" style="861" bestFit="1" customWidth="1"/>
    <col min="5635" max="5635" width="28" style="861" bestFit="1" customWidth="1"/>
    <col min="5636" max="5636" width="10.875" style="861" bestFit="1" customWidth="1"/>
    <col min="5637" max="5637" width="20.75" style="861" bestFit="1" customWidth="1"/>
    <col min="5638" max="5638" width="16.375" style="861" bestFit="1" customWidth="1"/>
    <col min="5639" max="5639" width="26.25" style="861" bestFit="1" customWidth="1"/>
    <col min="5640" max="5640" width="9.75" style="861" bestFit="1" customWidth="1"/>
    <col min="5641" max="5641" width="18.125" style="861" bestFit="1" customWidth="1"/>
    <col min="5642" max="5642" width="13.875" style="861" bestFit="1" customWidth="1"/>
    <col min="5643" max="5643" width="19.125" style="861" bestFit="1" customWidth="1"/>
    <col min="5644" max="5644" width="5.75" style="861" bestFit="1" customWidth="1"/>
    <col min="5645" max="5645" width="7.75" style="861" bestFit="1" customWidth="1"/>
    <col min="5646" max="5647" width="7.125" style="861" bestFit="1" customWidth="1"/>
    <col min="5648" max="5648" width="7.75" style="861" bestFit="1" customWidth="1"/>
    <col min="5649" max="5650" width="7.125" style="861" bestFit="1" customWidth="1"/>
    <col min="5651" max="5651" width="19.625" style="861" bestFit="1" customWidth="1"/>
    <col min="5652" max="5653" width="5.75" style="861" bestFit="1" customWidth="1"/>
    <col min="5654" max="5654" width="9" style="861"/>
    <col min="5655" max="5655" width="11.875" style="861" bestFit="1" customWidth="1"/>
    <col min="5656" max="5656" width="14.125" style="861" bestFit="1" customWidth="1"/>
    <col min="5657" max="5657" width="16.375" style="861" bestFit="1" customWidth="1"/>
    <col min="5658" max="5888" width="9" style="861"/>
    <col min="5889" max="5889" width="7.875" style="861" bestFit="1" customWidth="1"/>
    <col min="5890" max="5890" width="18.125" style="861" bestFit="1" customWidth="1"/>
    <col min="5891" max="5891" width="28" style="861" bestFit="1" customWidth="1"/>
    <col min="5892" max="5892" width="10.875" style="861" bestFit="1" customWidth="1"/>
    <col min="5893" max="5893" width="20.75" style="861" bestFit="1" customWidth="1"/>
    <col min="5894" max="5894" width="16.375" style="861" bestFit="1" customWidth="1"/>
    <col min="5895" max="5895" width="26.25" style="861" bestFit="1" customWidth="1"/>
    <col min="5896" max="5896" width="9.75" style="861" bestFit="1" customWidth="1"/>
    <col min="5897" max="5897" width="18.125" style="861" bestFit="1" customWidth="1"/>
    <col min="5898" max="5898" width="13.875" style="861" bestFit="1" customWidth="1"/>
    <col min="5899" max="5899" width="19.125" style="861" bestFit="1" customWidth="1"/>
    <col min="5900" max="5900" width="5.75" style="861" bestFit="1" customWidth="1"/>
    <col min="5901" max="5901" width="7.75" style="861" bestFit="1" customWidth="1"/>
    <col min="5902" max="5903" width="7.125" style="861" bestFit="1" customWidth="1"/>
    <col min="5904" max="5904" width="7.75" style="861" bestFit="1" customWidth="1"/>
    <col min="5905" max="5906" width="7.125" style="861" bestFit="1" customWidth="1"/>
    <col min="5907" max="5907" width="19.625" style="861" bestFit="1" customWidth="1"/>
    <col min="5908" max="5909" width="5.75" style="861" bestFit="1" customWidth="1"/>
    <col min="5910" max="5910" width="9" style="861"/>
    <col min="5911" max="5911" width="11.875" style="861" bestFit="1" customWidth="1"/>
    <col min="5912" max="5912" width="14.125" style="861" bestFit="1" customWidth="1"/>
    <col min="5913" max="5913" width="16.375" style="861" bestFit="1" customWidth="1"/>
    <col min="5914" max="6144" width="9" style="861"/>
    <col min="6145" max="6145" width="7.875" style="861" bestFit="1" customWidth="1"/>
    <col min="6146" max="6146" width="18.125" style="861" bestFit="1" customWidth="1"/>
    <col min="6147" max="6147" width="28" style="861" bestFit="1" customWidth="1"/>
    <col min="6148" max="6148" width="10.875" style="861" bestFit="1" customWidth="1"/>
    <col min="6149" max="6149" width="20.75" style="861" bestFit="1" customWidth="1"/>
    <col min="6150" max="6150" width="16.375" style="861" bestFit="1" customWidth="1"/>
    <col min="6151" max="6151" width="26.25" style="861" bestFit="1" customWidth="1"/>
    <col min="6152" max="6152" width="9.75" style="861" bestFit="1" customWidth="1"/>
    <col min="6153" max="6153" width="18.125" style="861" bestFit="1" customWidth="1"/>
    <col min="6154" max="6154" width="13.875" style="861" bestFit="1" customWidth="1"/>
    <col min="6155" max="6155" width="19.125" style="861" bestFit="1" customWidth="1"/>
    <col min="6156" max="6156" width="5.75" style="861" bestFit="1" customWidth="1"/>
    <col min="6157" max="6157" width="7.75" style="861" bestFit="1" customWidth="1"/>
    <col min="6158" max="6159" width="7.125" style="861" bestFit="1" customWidth="1"/>
    <col min="6160" max="6160" width="7.75" style="861" bestFit="1" customWidth="1"/>
    <col min="6161" max="6162" width="7.125" style="861" bestFit="1" customWidth="1"/>
    <col min="6163" max="6163" width="19.625" style="861" bestFit="1" customWidth="1"/>
    <col min="6164" max="6165" width="5.75" style="861" bestFit="1" customWidth="1"/>
    <col min="6166" max="6166" width="9" style="861"/>
    <col min="6167" max="6167" width="11.875" style="861" bestFit="1" customWidth="1"/>
    <col min="6168" max="6168" width="14.125" style="861" bestFit="1" customWidth="1"/>
    <col min="6169" max="6169" width="16.375" style="861" bestFit="1" customWidth="1"/>
    <col min="6170" max="6400" width="9" style="861"/>
    <col min="6401" max="6401" width="7.875" style="861" bestFit="1" customWidth="1"/>
    <col min="6402" max="6402" width="18.125" style="861" bestFit="1" customWidth="1"/>
    <col min="6403" max="6403" width="28" style="861" bestFit="1" customWidth="1"/>
    <col min="6404" max="6404" width="10.875" style="861" bestFit="1" customWidth="1"/>
    <col min="6405" max="6405" width="20.75" style="861" bestFit="1" customWidth="1"/>
    <col min="6406" max="6406" width="16.375" style="861" bestFit="1" customWidth="1"/>
    <col min="6407" max="6407" width="26.25" style="861" bestFit="1" customWidth="1"/>
    <col min="6408" max="6408" width="9.75" style="861" bestFit="1" customWidth="1"/>
    <col min="6409" max="6409" width="18.125" style="861" bestFit="1" customWidth="1"/>
    <col min="6410" max="6410" width="13.875" style="861" bestFit="1" customWidth="1"/>
    <col min="6411" max="6411" width="19.125" style="861" bestFit="1" customWidth="1"/>
    <col min="6412" max="6412" width="5.75" style="861" bestFit="1" customWidth="1"/>
    <col min="6413" max="6413" width="7.75" style="861" bestFit="1" customWidth="1"/>
    <col min="6414" max="6415" width="7.125" style="861" bestFit="1" customWidth="1"/>
    <col min="6416" max="6416" width="7.75" style="861" bestFit="1" customWidth="1"/>
    <col min="6417" max="6418" width="7.125" style="861" bestFit="1" customWidth="1"/>
    <col min="6419" max="6419" width="19.625" style="861" bestFit="1" customWidth="1"/>
    <col min="6420" max="6421" width="5.75" style="861" bestFit="1" customWidth="1"/>
    <col min="6422" max="6422" width="9" style="861"/>
    <col min="6423" max="6423" width="11.875" style="861" bestFit="1" customWidth="1"/>
    <col min="6424" max="6424" width="14.125" style="861" bestFit="1" customWidth="1"/>
    <col min="6425" max="6425" width="16.375" style="861" bestFit="1" customWidth="1"/>
    <col min="6426" max="6656" width="9" style="861"/>
    <col min="6657" max="6657" width="7.875" style="861" bestFit="1" customWidth="1"/>
    <col min="6658" max="6658" width="18.125" style="861" bestFit="1" customWidth="1"/>
    <col min="6659" max="6659" width="28" style="861" bestFit="1" customWidth="1"/>
    <col min="6660" max="6660" width="10.875" style="861" bestFit="1" customWidth="1"/>
    <col min="6661" max="6661" width="20.75" style="861" bestFit="1" customWidth="1"/>
    <col min="6662" max="6662" width="16.375" style="861" bestFit="1" customWidth="1"/>
    <col min="6663" max="6663" width="26.25" style="861" bestFit="1" customWidth="1"/>
    <col min="6664" max="6664" width="9.75" style="861" bestFit="1" customWidth="1"/>
    <col min="6665" max="6665" width="18.125" style="861" bestFit="1" customWidth="1"/>
    <col min="6666" max="6666" width="13.875" style="861" bestFit="1" customWidth="1"/>
    <col min="6667" max="6667" width="19.125" style="861" bestFit="1" customWidth="1"/>
    <col min="6668" max="6668" width="5.75" style="861" bestFit="1" customWidth="1"/>
    <col min="6669" max="6669" width="7.75" style="861" bestFit="1" customWidth="1"/>
    <col min="6670" max="6671" width="7.125" style="861" bestFit="1" customWidth="1"/>
    <col min="6672" max="6672" width="7.75" style="861" bestFit="1" customWidth="1"/>
    <col min="6673" max="6674" width="7.125" style="861" bestFit="1" customWidth="1"/>
    <col min="6675" max="6675" width="19.625" style="861" bestFit="1" customWidth="1"/>
    <col min="6676" max="6677" width="5.75" style="861" bestFit="1" customWidth="1"/>
    <col min="6678" max="6678" width="9" style="861"/>
    <col min="6679" max="6679" width="11.875" style="861" bestFit="1" customWidth="1"/>
    <col min="6680" max="6680" width="14.125" style="861" bestFit="1" customWidth="1"/>
    <col min="6681" max="6681" width="16.375" style="861" bestFit="1" customWidth="1"/>
    <col min="6682" max="6912" width="9" style="861"/>
    <col min="6913" max="6913" width="7.875" style="861" bestFit="1" customWidth="1"/>
    <col min="6914" max="6914" width="18.125" style="861" bestFit="1" customWidth="1"/>
    <col min="6915" max="6915" width="28" style="861" bestFit="1" customWidth="1"/>
    <col min="6916" max="6916" width="10.875" style="861" bestFit="1" customWidth="1"/>
    <col min="6917" max="6917" width="20.75" style="861" bestFit="1" customWidth="1"/>
    <col min="6918" max="6918" width="16.375" style="861" bestFit="1" customWidth="1"/>
    <col min="6919" max="6919" width="26.25" style="861" bestFit="1" customWidth="1"/>
    <col min="6920" max="6920" width="9.75" style="861" bestFit="1" customWidth="1"/>
    <col min="6921" max="6921" width="18.125" style="861" bestFit="1" customWidth="1"/>
    <col min="6922" max="6922" width="13.875" style="861" bestFit="1" customWidth="1"/>
    <col min="6923" max="6923" width="19.125" style="861" bestFit="1" customWidth="1"/>
    <col min="6924" max="6924" width="5.75" style="861" bestFit="1" customWidth="1"/>
    <col min="6925" max="6925" width="7.75" style="861" bestFit="1" customWidth="1"/>
    <col min="6926" max="6927" width="7.125" style="861" bestFit="1" customWidth="1"/>
    <col min="6928" max="6928" width="7.75" style="861" bestFit="1" customWidth="1"/>
    <col min="6929" max="6930" width="7.125" style="861" bestFit="1" customWidth="1"/>
    <col min="6931" max="6931" width="19.625" style="861" bestFit="1" customWidth="1"/>
    <col min="6932" max="6933" width="5.75" style="861" bestFit="1" customWidth="1"/>
    <col min="6934" max="6934" width="9" style="861"/>
    <col min="6935" max="6935" width="11.875" style="861" bestFit="1" customWidth="1"/>
    <col min="6936" max="6936" width="14.125" style="861" bestFit="1" customWidth="1"/>
    <col min="6937" max="6937" width="16.375" style="861" bestFit="1" customWidth="1"/>
    <col min="6938" max="7168" width="9" style="861"/>
    <col min="7169" max="7169" width="7.875" style="861" bestFit="1" customWidth="1"/>
    <col min="7170" max="7170" width="18.125" style="861" bestFit="1" customWidth="1"/>
    <col min="7171" max="7171" width="28" style="861" bestFit="1" customWidth="1"/>
    <col min="7172" max="7172" width="10.875" style="861" bestFit="1" customWidth="1"/>
    <col min="7173" max="7173" width="20.75" style="861" bestFit="1" customWidth="1"/>
    <col min="7174" max="7174" width="16.375" style="861" bestFit="1" customWidth="1"/>
    <col min="7175" max="7175" width="26.25" style="861" bestFit="1" customWidth="1"/>
    <col min="7176" max="7176" width="9.75" style="861" bestFit="1" customWidth="1"/>
    <col min="7177" max="7177" width="18.125" style="861" bestFit="1" customWidth="1"/>
    <col min="7178" max="7178" width="13.875" style="861" bestFit="1" customWidth="1"/>
    <col min="7179" max="7179" width="19.125" style="861" bestFit="1" customWidth="1"/>
    <col min="7180" max="7180" width="5.75" style="861" bestFit="1" customWidth="1"/>
    <col min="7181" max="7181" width="7.75" style="861" bestFit="1" customWidth="1"/>
    <col min="7182" max="7183" width="7.125" style="861" bestFit="1" customWidth="1"/>
    <col min="7184" max="7184" width="7.75" style="861" bestFit="1" customWidth="1"/>
    <col min="7185" max="7186" width="7.125" style="861" bestFit="1" customWidth="1"/>
    <col min="7187" max="7187" width="19.625" style="861" bestFit="1" customWidth="1"/>
    <col min="7188" max="7189" width="5.75" style="861" bestFit="1" customWidth="1"/>
    <col min="7190" max="7190" width="9" style="861"/>
    <col min="7191" max="7191" width="11.875" style="861" bestFit="1" customWidth="1"/>
    <col min="7192" max="7192" width="14.125" style="861" bestFit="1" customWidth="1"/>
    <col min="7193" max="7193" width="16.375" style="861" bestFit="1" customWidth="1"/>
    <col min="7194" max="7424" width="9" style="861"/>
    <col min="7425" max="7425" width="7.875" style="861" bestFit="1" customWidth="1"/>
    <col min="7426" max="7426" width="18.125" style="861" bestFit="1" customWidth="1"/>
    <col min="7427" max="7427" width="28" style="861" bestFit="1" customWidth="1"/>
    <col min="7428" max="7428" width="10.875" style="861" bestFit="1" customWidth="1"/>
    <col min="7429" max="7429" width="20.75" style="861" bestFit="1" customWidth="1"/>
    <col min="7430" max="7430" width="16.375" style="861" bestFit="1" customWidth="1"/>
    <col min="7431" max="7431" width="26.25" style="861" bestFit="1" customWidth="1"/>
    <col min="7432" max="7432" width="9.75" style="861" bestFit="1" customWidth="1"/>
    <col min="7433" max="7433" width="18.125" style="861" bestFit="1" customWidth="1"/>
    <col min="7434" max="7434" width="13.875" style="861" bestFit="1" customWidth="1"/>
    <col min="7435" max="7435" width="19.125" style="861" bestFit="1" customWidth="1"/>
    <col min="7436" max="7436" width="5.75" style="861" bestFit="1" customWidth="1"/>
    <col min="7437" max="7437" width="7.75" style="861" bestFit="1" customWidth="1"/>
    <col min="7438" max="7439" width="7.125" style="861" bestFit="1" customWidth="1"/>
    <col min="7440" max="7440" width="7.75" style="861" bestFit="1" customWidth="1"/>
    <col min="7441" max="7442" width="7.125" style="861" bestFit="1" customWidth="1"/>
    <col min="7443" max="7443" width="19.625" style="861" bestFit="1" customWidth="1"/>
    <col min="7444" max="7445" width="5.75" style="861" bestFit="1" customWidth="1"/>
    <col min="7446" max="7446" width="9" style="861"/>
    <col min="7447" max="7447" width="11.875" style="861" bestFit="1" customWidth="1"/>
    <col min="7448" max="7448" width="14.125" style="861" bestFit="1" customWidth="1"/>
    <col min="7449" max="7449" width="16.375" style="861" bestFit="1" customWidth="1"/>
    <col min="7450" max="7680" width="9" style="861"/>
    <col min="7681" max="7681" width="7.875" style="861" bestFit="1" customWidth="1"/>
    <col min="7682" max="7682" width="18.125" style="861" bestFit="1" customWidth="1"/>
    <col min="7683" max="7683" width="28" style="861" bestFit="1" customWidth="1"/>
    <col min="7684" max="7684" width="10.875" style="861" bestFit="1" customWidth="1"/>
    <col min="7685" max="7685" width="20.75" style="861" bestFit="1" customWidth="1"/>
    <col min="7686" max="7686" width="16.375" style="861" bestFit="1" customWidth="1"/>
    <col min="7687" max="7687" width="26.25" style="861" bestFit="1" customWidth="1"/>
    <col min="7688" max="7688" width="9.75" style="861" bestFit="1" customWidth="1"/>
    <col min="7689" max="7689" width="18.125" style="861" bestFit="1" customWidth="1"/>
    <col min="7690" max="7690" width="13.875" style="861" bestFit="1" customWidth="1"/>
    <col min="7691" max="7691" width="19.125" style="861" bestFit="1" customWidth="1"/>
    <col min="7692" max="7692" width="5.75" style="861" bestFit="1" customWidth="1"/>
    <col min="7693" max="7693" width="7.75" style="861" bestFit="1" customWidth="1"/>
    <col min="7694" max="7695" width="7.125" style="861" bestFit="1" customWidth="1"/>
    <col min="7696" max="7696" width="7.75" style="861" bestFit="1" customWidth="1"/>
    <col min="7697" max="7698" width="7.125" style="861" bestFit="1" customWidth="1"/>
    <col min="7699" max="7699" width="19.625" style="861" bestFit="1" customWidth="1"/>
    <col min="7700" max="7701" width="5.75" style="861" bestFit="1" customWidth="1"/>
    <col min="7702" max="7702" width="9" style="861"/>
    <col min="7703" max="7703" width="11.875" style="861" bestFit="1" customWidth="1"/>
    <col min="7704" max="7704" width="14.125" style="861" bestFit="1" customWidth="1"/>
    <col min="7705" max="7705" width="16.375" style="861" bestFit="1" customWidth="1"/>
    <col min="7706" max="7936" width="9" style="861"/>
    <col min="7937" max="7937" width="7.875" style="861" bestFit="1" customWidth="1"/>
    <col min="7938" max="7938" width="18.125" style="861" bestFit="1" customWidth="1"/>
    <col min="7939" max="7939" width="28" style="861" bestFit="1" customWidth="1"/>
    <col min="7940" max="7940" width="10.875" style="861" bestFit="1" customWidth="1"/>
    <col min="7941" max="7941" width="20.75" style="861" bestFit="1" customWidth="1"/>
    <col min="7942" max="7942" width="16.375" style="861" bestFit="1" customWidth="1"/>
    <col min="7943" max="7943" width="26.25" style="861" bestFit="1" customWidth="1"/>
    <col min="7944" max="7944" width="9.75" style="861" bestFit="1" customWidth="1"/>
    <col min="7945" max="7945" width="18.125" style="861" bestFit="1" customWidth="1"/>
    <col min="7946" max="7946" width="13.875" style="861" bestFit="1" customWidth="1"/>
    <col min="7947" max="7947" width="19.125" style="861" bestFit="1" customWidth="1"/>
    <col min="7948" max="7948" width="5.75" style="861" bestFit="1" customWidth="1"/>
    <col min="7949" max="7949" width="7.75" style="861" bestFit="1" customWidth="1"/>
    <col min="7950" max="7951" width="7.125" style="861" bestFit="1" customWidth="1"/>
    <col min="7952" max="7952" width="7.75" style="861" bestFit="1" customWidth="1"/>
    <col min="7953" max="7954" width="7.125" style="861" bestFit="1" customWidth="1"/>
    <col min="7955" max="7955" width="19.625" style="861" bestFit="1" customWidth="1"/>
    <col min="7956" max="7957" width="5.75" style="861" bestFit="1" customWidth="1"/>
    <col min="7958" max="7958" width="9" style="861"/>
    <col min="7959" max="7959" width="11.875" style="861" bestFit="1" customWidth="1"/>
    <col min="7960" max="7960" width="14.125" style="861" bestFit="1" customWidth="1"/>
    <col min="7961" max="7961" width="16.375" style="861" bestFit="1" customWidth="1"/>
    <col min="7962" max="8192" width="9" style="861"/>
    <col min="8193" max="8193" width="7.875" style="861" bestFit="1" customWidth="1"/>
    <col min="8194" max="8194" width="18.125" style="861" bestFit="1" customWidth="1"/>
    <col min="8195" max="8195" width="28" style="861" bestFit="1" customWidth="1"/>
    <col min="8196" max="8196" width="10.875" style="861" bestFit="1" customWidth="1"/>
    <col min="8197" max="8197" width="20.75" style="861" bestFit="1" customWidth="1"/>
    <col min="8198" max="8198" width="16.375" style="861" bestFit="1" customWidth="1"/>
    <col min="8199" max="8199" width="26.25" style="861" bestFit="1" customWidth="1"/>
    <col min="8200" max="8200" width="9.75" style="861" bestFit="1" customWidth="1"/>
    <col min="8201" max="8201" width="18.125" style="861" bestFit="1" customWidth="1"/>
    <col min="8202" max="8202" width="13.875" style="861" bestFit="1" customWidth="1"/>
    <col min="8203" max="8203" width="19.125" style="861" bestFit="1" customWidth="1"/>
    <col min="8204" max="8204" width="5.75" style="861" bestFit="1" customWidth="1"/>
    <col min="8205" max="8205" width="7.75" style="861" bestFit="1" customWidth="1"/>
    <col min="8206" max="8207" width="7.125" style="861" bestFit="1" customWidth="1"/>
    <col min="8208" max="8208" width="7.75" style="861" bestFit="1" customWidth="1"/>
    <col min="8209" max="8210" width="7.125" style="861" bestFit="1" customWidth="1"/>
    <col min="8211" max="8211" width="19.625" style="861" bestFit="1" customWidth="1"/>
    <col min="8212" max="8213" width="5.75" style="861" bestFit="1" customWidth="1"/>
    <col min="8214" max="8214" width="9" style="861"/>
    <col min="8215" max="8215" width="11.875" style="861" bestFit="1" customWidth="1"/>
    <col min="8216" max="8216" width="14.125" style="861" bestFit="1" customWidth="1"/>
    <col min="8217" max="8217" width="16.375" style="861" bestFit="1" customWidth="1"/>
    <col min="8218" max="8448" width="9" style="861"/>
    <col min="8449" max="8449" width="7.875" style="861" bestFit="1" customWidth="1"/>
    <col min="8450" max="8450" width="18.125" style="861" bestFit="1" customWidth="1"/>
    <col min="8451" max="8451" width="28" style="861" bestFit="1" customWidth="1"/>
    <col min="8452" max="8452" width="10.875" style="861" bestFit="1" customWidth="1"/>
    <col min="8453" max="8453" width="20.75" style="861" bestFit="1" customWidth="1"/>
    <col min="8454" max="8454" width="16.375" style="861" bestFit="1" customWidth="1"/>
    <col min="8455" max="8455" width="26.25" style="861" bestFit="1" customWidth="1"/>
    <col min="8456" max="8456" width="9.75" style="861" bestFit="1" customWidth="1"/>
    <col min="8457" max="8457" width="18.125" style="861" bestFit="1" customWidth="1"/>
    <col min="8458" max="8458" width="13.875" style="861" bestFit="1" customWidth="1"/>
    <col min="8459" max="8459" width="19.125" style="861" bestFit="1" customWidth="1"/>
    <col min="8460" max="8460" width="5.75" style="861" bestFit="1" customWidth="1"/>
    <col min="8461" max="8461" width="7.75" style="861" bestFit="1" customWidth="1"/>
    <col min="8462" max="8463" width="7.125" style="861" bestFit="1" customWidth="1"/>
    <col min="8464" max="8464" width="7.75" style="861" bestFit="1" customWidth="1"/>
    <col min="8465" max="8466" width="7.125" style="861" bestFit="1" customWidth="1"/>
    <col min="8467" max="8467" width="19.625" style="861" bestFit="1" customWidth="1"/>
    <col min="8468" max="8469" width="5.75" style="861" bestFit="1" customWidth="1"/>
    <col min="8470" max="8470" width="9" style="861"/>
    <col min="8471" max="8471" width="11.875" style="861" bestFit="1" customWidth="1"/>
    <col min="8472" max="8472" width="14.125" style="861" bestFit="1" customWidth="1"/>
    <col min="8473" max="8473" width="16.375" style="861" bestFit="1" customWidth="1"/>
    <col min="8474" max="8704" width="9" style="861"/>
    <col min="8705" max="8705" width="7.875" style="861" bestFit="1" customWidth="1"/>
    <col min="8706" max="8706" width="18.125" style="861" bestFit="1" customWidth="1"/>
    <col min="8707" max="8707" width="28" style="861" bestFit="1" customWidth="1"/>
    <col min="8708" max="8708" width="10.875" style="861" bestFit="1" customWidth="1"/>
    <col min="8709" max="8709" width="20.75" style="861" bestFit="1" customWidth="1"/>
    <col min="8710" max="8710" width="16.375" style="861" bestFit="1" customWidth="1"/>
    <col min="8711" max="8711" width="26.25" style="861" bestFit="1" customWidth="1"/>
    <col min="8712" max="8712" width="9.75" style="861" bestFit="1" customWidth="1"/>
    <col min="8713" max="8713" width="18.125" style="861" bestFit="1" customWidth="1"/>
    <col min="8714" max="8714" width="13.875" style="861" bestFit="1" customWidth="1"/>
    <col min="8715" max="8715" width="19.125" style="861" bestFit="1" customWidth="1"/>
    <col min="8716" max="8716" width="5.75" style="861" bestFit="1" customWidth="1"/>
    <col min="8717" max="8717" width="7.75" style="861" bestFit="1" customWidth="1"/>
    <col min="8718" max="8719" width="7.125" style="861" bestFit="1" customWidth="1"/>
    <col min="8720" max="8720" width="7.75" style="861" bestFit="1" customWidth="1"/>
    <col min="8721" max="8722" width="7.125" style="861" bestFit="1" customWidth="1"/>
    <col min="8723" max="8723" width="19.625" style="861" bestFit="1" customWidth="1"/>
    <col min="8724" max="8725" width="5.75" style="861" bestFit="1" customWidth="1"/>
    <col min="8726" max="8726" width="9" style="861"/>
    <col min="8727" max="8727" width="11.875" style="861" bestFit="1" customWidth="1"/>
    <col min="8728" max="8728" width="14.125" style="861" bestFit="1" customWidth="1"/>
    <col min="8729" max="8729" width="16.375" style="861" bestFit="1" customWidth="1"/>
    <col min="8730" max="8960" width="9" style="861"/>
    <col min="8961" max="8961" width="7.875" style="861" bestFit="1" customWidth="1"/>
    <col min="8962" max="8962" width="18.125" style="861" bestFit="1" customWidth="1"/>
    <col min="8963" max="8963" width="28" style="861" bestFit="1" customWidth="1"/>
    <col min="8964" max="8964" width="10.875" style="861" bestFit="1" customWidth="1"/>
    <col min="8965" max="8965" width="20.75" style="861" bestFit="1" customWidth="1"/>
    <col min="8966" max="8966" width="16.375" style="861" bestFit="1" customWidth="1"/>
    <col min="8967" max="8967" width="26.25" style="861" bestFit="1" customWidth="1"/>
    <col min="8968" max="8968" width="9.75" style="861" bestFit="1" customWidth="1"/>
    <col min="8969" max="8969" width="18.125" style="861" bestFit="1" customWidth="1"/>
    <col min="8970" max="8970" width="13.875" style="861" bestFit="1" customWidth="1"/>
    <col min="8971" max="8971" width="19.125" style="861" bestFit="1" customWidth="1"/>
    <col min="8972" max="8972" width="5.75" style="861" bestFit="1" customWidth="1"/>
    <col min="8973" max="8973" width="7.75" style="861" bestFit="1" customWidth="1"/>
    <col min="8974" max="8975" width="7.125" style="861" bestFit="1" customWidth="1"/>
    <col min="8976" max="8976" width="7.75" style="861" bestFit="1" customWidth="1"/>
    <col min="8977" max="8978" width="7.125" style="861" bestFit="1" customWidth="1"/>
    <col min="8979" max="8979" width="19.625" style="861" bestFit="1" customWidth="1"/>
    <col min="8980" max="8981" width="5.75" style="861" bestFit="1" customWidth="1"/>
    <col min="8982" max="8982" width="9" style="861"/>
    <col min="8983" max="8983" width="11.875" style="861" bestFit="1" customWidth="1"/>
    <col min="8984" max="8984" width="14.125" style="861" bestFit="1" customWidth="1"/>
    <col min="8985" max="8985" width="16.375" style="861" bestFit="1" customWidth="1"/>
    <col min="8986" max="9216" width="9" style="861"/>
    <col min="9217" max="9217" width="7.875" style="861" bestFit="1" customWidth="1"/>
    <col min="9218" max="9218" width="18.125" style="861" bestFit="1" customWidth="1"/>
    <col min="9219" max="9219" width="28" style="861" bestFit="1" customWidth="1"/>
    <col min="9220" max="9220" width="10.875" style="861" bestFit="1" customWidth="1"/>
    <col min="9221" max="9221" width="20.75" style="861" bestFit="1" customWidth="1"/>
    <col min="9222" max="9222" width="16.375" style="861" bestFit="1" customWidth="1"/>
    <col min="9223" max="9223" width="26.25" style="861" bestFit="1" customWidth="1"/>
    <col min="9224" max="9224" width="9.75" style="861" bestFit="1" customWidth="1"/>
    <col min="9225" max="9225" width="18.125" style="861" bestFit="1" customWidth="1"/>
    <col min="9226" max="9226" width="13.875" style="861" bestFit="1" customWidth="1"/>
    <col min="9227" max="9227" width="19.125" style="861" bestFit="1" customWidth="1"/>
    <col min="9228" max="9228" width="5.75" style="861" bestFit="1" customWidth="1"/>
    <col min="9229" max="9229" width="7.75" style="861" bestFit="1" customWidth="1"/>
    <col min="9230" max="9231" width="7.125" style="861" bestFit="1" customWidth="1"/>
    <col min="9232" max="9232" width="7.75" style="861" bestFit="1" customWidth="1"/>
    <col min="9233" max="9234" width="7.125" style="861" bestFit="1" customWidth="1"/>
    <col min="9235" max="9235" width="19.625" style="861" bestFit="1" customWidth="1"/>
    <col min="9236" max="9237" width="5.75" style="861" bestFit="1" customWidth="1"/>
    <col min="9238" max="9238" width="9" style="861"/>
    <col min="9239" max="9239" width="11.875" style="861" bestFit="1" customWidth="1"/>
    <col min="9240" max="9240" width="14.125" style="861" bestFit="1" customWidth="1"/>
    <col min="9241" max="9241" width="16.375" style="861" bestFit="1" customWidth="1"/>
    <col min="9242" max="9472" width="9" style="861"/>
    <col min="9473" max="9473" width="7.875" style="861" bestFit="1" customWidth="1"/>
    <col min="9474" max="9474" width="18.125" style="861" bestFit="1" customWidth="1"/>
    <col min="9475" max="9475" width="28" style="861" bestFit="1" customWidth="1"/>
    <col min="9476" max="9476" width="10.875" style="861" bestFit="1" customWidth="1"/>
    <col min="9477" max="9477" width="20.75" style="861" bestFit="1" customWidth="1"/>
    <col min="9478" max="9478" width="16.375" style="861" bestFit="1" customWidth="1"/>
    <col min="9479" max="9479" width="26.25" style="861" bestFit="1" customWidth="1"/>
    <col min="9480" max="9480" width="9.75" style="861" bestFit="1" customWidth="1"/>
    <col min="9481" max="9481" width="18.125" style="861" bestFit="1" customWidth="1"/>
    <col min="9482" max="9482" width="13.875" style="861" bestFit="1" customWidth="1"/>
    <col min="9483" max="9483" width="19.125" style="861" bestFit="1" customWidth="1"/>
    <col min="9484" max="9484" width="5.75" style="861" bestFit="1" customWidth="1"/>
    <col min="9485" max="9485" width="7.75" style="861" bestFit="1" customWidth="1"/>
    <col min="9486" max="9487" width="7.125" style="861" bestFit="1" customWidth="1"/>
    <col min="9488" max="9488" width="7.75" style="861" bestFit="1" customWidth="1"/>
    <col min="9489" max="9490" width="7.125" style="861" bestFit="1" customWidth="1"/>
    <col min="9491" max="9491" width="19.625" style="861" bestFit="1" customWidth="1"/>
    <col min="9492" max="9493" width="5.75" style="861" bestFit="1" customWidth="1"/>
    <col min="9494" max="9494" width="9" style="861"/>
    <col min="9495" max="9495" width="11.875" style="861" bestFit="1" customWidth="1"/>
    <col min="9496" max="9496" width="14.125" style="861" bestFit="1" customWidth="1"/>
    <col min="9497" max="9497" width="16.375" style="861" bestFit="1" customWidth="1"/>
    <col min="9498" max="9728" width="9" style="861"/>
    <col min="9729" max="9729" width="7.875" style="861" bestFit="1" customWidth="1"/>
    <col min="9730" max="9730" width="18.125" style="861" bestFit="1" customWidth="1"/>
    <col min="9731" max="9731" width="28" style="861" bestFit="1" customWidth="1"/>
    <col min="9732" max="9732" width="10.875" style="861" bestFit="1" customWidth="1"/>
    <col min="9733" max="9733" width="20.75" style="861" bestFit="1" customWidth="1"/>
    <col min="9734" max="9734" width="16.375" style="861" bestFit="1" customWidth="1"/>
    <col min="9735" max="9735" width="26.25" style="861" bestFit="1" customWidth="1"/>
    <col min="9736" max="9736" width="9.75" style="861" bestFit="1" customWidth="1"/>
    <col min="9737" max="9737" width="18.125" style="861" bestFit="1" customWidth="1"/>
    <col min="9738" max="9738" width="13.875" style="861" bestFit="1" customWidth="1"/>
    <col min="9739" max="9739" width="19.125" style="861" bestFit="1" customWidth="1"/>
    <col min="9740" max="9740" width="5.75" style="861" bestFit="1" customWidth="1"/>
    <col min="9741" max="9741" width="7.75" style="861" bestFit="1" customWidth="1"/>
    <col min="9742" max="9743" width="7.125" style="861" bestFit="1" customWidth="1"/>
    <col min="9744" max="9744" width="7.75" style="861" bestFit="1" customWidth="1"/>
    <col min="9745" max="9746" width="7.125" style="861" bestFit="1" customWidth="1"/>
    <col min="9747" max="9747" width="19.625" style="861" bestFit="1" customWidth="1"/>
    <col min="9748" max="9749" width="5.75" style="861" bestFit="1" customWidth="1"/>
    <col min="9750" max="9750" width="9" style="861"/>
    <col min="9751" max="9751" width="11.875" style="861" bestFit="1" customWidth="1"/>
    <col min="9752" max="9752" width="14.125" style="861" bestFit="1" customWidth="1"/>
    <col min="9753" max="9753" width="16.375" style="861" bestFit="1" customWidth="1"/>
    <col min="9754" max="9984" width="9" style="861"/>
    <col min="9985" max="9985" width="7.875" style="861" bestFit="1" customWidth="1"/>
    <col min="9986" max="9986" width="18.125" style="861" bestFit="1" customWidth="1"/>
    <col min="9987" max="9987" width="28" style="861" bestFit="1" customWidth="1"/>
    <col min="9988" max="9988" width="10.875" style="861" bestFit="1" customWidth="1"/>
    <col min="9989" max="9989" width="20.75" style="861" bestFit="1" customWidth="1"/>
    <col min="9990" max="9990" width="16.375" style="861" bestFit="1" customWidth="1"/>
    <col min="9991" max="9991" width="26.25" style="861" bestFit="1" customWidth="1"/>
    <col min="9992" max="9992" width="9.75" style="861" bestFit="1" customWidth="1"/>
    <col min="9993" max="9993" width="18.125" style="861" bestFit="1" customWidth="1"/>
    <col min="9994" max="9994" width="13.875" style="861" bestFit="1" customWidth="1"/>
    <col min="9995" max="9995" width="19.125" style="861" bestFit="1" customWidth="1"/>
    <col min="9996" max="9996" width="5.75" style="861" bestFit="1" customWidth="1"/>
    <col min="9997" max="9997" width="7.75" style="861" bestFit="1" customWidth="1"/>
    <col min="9998" max="9999" width="7.125" style="861" bestFit="1" customWidth="1"/>
    <col min="10000" max="10000" width="7.75" style="861" bestFit="1" customWidth="1"/>
    <col min="10001" max="10002" width="7.125" style="861" bestFit="1" customWidth="1"/>
    <col min="10003" max="10003" width="19.625" style="861" bestFit="1" customWidth="1"/>
    <col min="10004" max="10005" width="5.75" style="861" bestFit="1" customWidth="1"/>
    <col min="10006" max="10006" width="9" style="861"/>
    <col min="10007" max="10007" width="11.875" style="861" bestFit="1" customWidth="1"/>
    <col min="10008" max="10008" width="14.125" style="861" bestFit="1" customWidth="1"/>
    <col min="10009" max="10009" width="16.375" style="861" bestFit="1" customWidth="1"/>
    <col min="10010" max="10240" width="9" style="861"/>
    <col min="10241" max="10241" width="7.875" style="861" bestFit="1" customWidth="1"/>
    <col min="10242" max="10242" width="18.125" style="861" bestFit="1" customWidth="1"/>
    <col min="10243" max="10243" width="28" style="861" bestFit="1" customWidth="1"/>
    <col min="10244" max="10244" width="10.875" style="861" bestFit="1" customWidth="1"/>
    <col min="10245" max="10245" width="20.75" style="861" bestFit="1" customWidth="1"/>
    <col min="10246" max="10246" width="16.375" style="861" bestFit="1" customWidth="1"/>
    <col min="10247" max="10247" width="26.25" style="861" bestFit="1" customWidth="1"/>
    <col min="10248" max="10248" width="9.75" style="861" bestFit="1" customWidth="1"/>
    <col min="10249" max="10249" width="18.125" style="861" bestFit="1" customWidth="1"/>
    <col min="10250" max="10250" width="13.875" style="861" bestFit="1" customWidth="1"/>
    <col min="10251" max="10251" width="19.125" style="861" bestFit="1" customWidth="1"/>
    <col min="10252" max="10252" width="5.75" style="861" bestFit="1" customWidth="1"/>
    <col min="10253" max="10253" width="7.75" style="861" bestFit="1" customWidth="1"/>
    <col min="10254" max="10255" width="7.125" style="861" bestFit="1" customWidth="1"/>
    <col min="10256" max="10256" width="7.75" style="861" bestFit="1" customWidth="1"/>
    <col min="10257" max="10258" width="7.125" style="861" bestFit="1" customWidth="1"/>
    <col min="10259" max="10259" width="19.625" style="861" bestFit="1" customWidth="1"/>
    <col min="10260" max="10261" width="5.75" style="861" bestFit="1" customWidth="1"/>
    <col min="10262" max="10262" width="9" style="861"/>
    <col min="10263" max="10263" width="11.875" style="861" bestFit="1" customWidth="1"/>
    <col min="10264" max="10264" width="14.125" style="861" bestFit="1" customWidth="1"/>
    <col min="10265" max="10265" width="16.375" style="861" bestFit="1" customWidth="1"/>
    <col min="10266" max="10496" width="9" style="861"/>
    <col min="10497" max="10497" width="7.875" style="861" bestFit="1" customWidth="1"/>
    <col min="10498" max="10498" width="18.125" style="861" bestFit="1" customWidth="1"/>
    <col min="10499" max="10499" width="28" style="861" bestFit="1" customWidth="1"/>
    <col min="10500" max="10500" width="10.875" style="861" bestFit="1" customWidth="1"/>
    <col min="10501" max="10501" width="20.75" style="861" bestFit="1" customWidth="1"/>
    <col min="10502" max="10502" width="16.375" style="861" bestFit="1" customWidth="1"/>
    <col min="10503" max="10503" width="26.25" style="861" bestFit="1" customWidth="1"/>
    <col min="10504" max="10504" width="9.75" style="861" bestFit="1" customWidth="1"/>
    <col min="10505" max="10505" width="18.125" style="861" bestFit="1" customWidth="1"/>
    <col min="10506" max="10506" width="13.875" style="861" bestFit="1" customWidth="1"/>
    <col min="10507" max="10507" width="19.125" style="861" bestFit="1" customWidth="1"/>
    <col min="10508" max="10508" width="5.75" style="861" bestFit="1" customWidth="1"/>
    <col min="10509" max="10509" width="7.75" style="861" bestFit="1" customWidth="1"/>
    <col min="10510" max="10511" width="7.125" style="861" bestFit="1" customWidth="1"/>
    <col min="10512" max="10512" width="7.75" style="861" bestFit="1" customWidth="1"/>
    <col min="10513" max="10514" width="7.125" style="861" bestFit="1" customWidth="1"/>
    <col min="10515" max="10515" width="19.625" style="861" bestFit="1" customWidth="1"/>
    <col min="10516" max="10517" width="5.75" style="861" bestFit="1" customWidth="1"/>
    <col min="10518" max="10518" width="9" style="861"/>
    <col min="10519" max="10519" width="11.875" style="861" bestFit="1" customWidth="1"/>
    <col min="10520" max="10520" width="14.125" style="861" bestFit="1" customWidth="1"/>
    <col min="10521" max="10521" width="16.375" style="861" bestFit="1" customWidth="1"/>
    <col min="10522" max="10752" width="9" style="861"/>
    <col min="10753" max="10753" width="7.875" style="861" bestFit="1" customWidth="1"/>
    <col min="10754" max="10754" width="18.125" style="861" bestFit="1" customWidth="1"/>
    <col min="10755" max="10755" width="28" style="861" bestFit="1" customWidth="1"/>
    <col min="10756" max="10756" width="10.875" style="861" bestFit="1" customWidth="1"/>
    <col min="10757" max="10757" width="20.75" style="861" bestFit="1" customWidth="1"/>
    <col min="10758" max="10758" width="16.375" style="861" bestFit="1" customWidth="1"/>
    <col min="10759" max="10759" width="26.25" style="861" bestFit="1" customWidth="1"/>
    <col min="10760" max="10760" width="9.75" style="861" bestFit="1" customWidth="1"/>
    <col min="10761" max="10761" width="18.125" style="861" bestFit="1" customWidth="1"/>
    <col min="10762" max="10762" width="13.875" style="861" bestFit="1" customWidth="1"/>
    <col min="10763" max="10763" width="19.125" style="861" bestFit="1" customWidth="1"/>
    <col min="10764" max="10764" width="5.75" style="861" bestFit="1" customWidth="1"/>
    <col min="10765" max="10765" width="7.75" style="861" bestFit="1" customWidth="1"/>
    <col min="10766" max="10767" width="7.125" style="861" bestFit="1" customWidth="1"/>
    <col min="10768" max="10768" width="7.75" style="861" bestFit="1" customWidth="1"/>
    <col min="10769" max="10770" width="7.125" style="861" bestFit="1" customWidth="1"/>
    <col min="10771" max="10771" width="19.625" style="861" bestFit="1" customWidth="1"/>
    <col min="10772" max="10773" width="5.75" style="861" bestFit="1" customWidth="1"/>
    <col min="10774" max="10774" width="9" style="861"/>
    <col min="10775" max="10775" width="11.875" style="861" bestFit="1" customWidth="1"/>
    <col min="10776" max="10776" width="14.125" style="861" bestFit="1" customWidth="1"/>
    <col min="10777" max="10777" width="16.375" style="861" bestFit="1" customWidth="1"/>
    <col min="10778" max="11008" width="9" style="861"/>
    <col min="11009" max="11009" width="7.875" style="861" bestFit="1" customWidth="1"/>
    <col min="11010" max="11010" width="18.125" style="861" bestFit="1" customWidth="1"/>
    <col min="11011" max="11011" width="28" style="861" bestFit="1" customWidth="1"/>
    <col min="11012" max="11012" width="10.875" style="861" bestFit="1" customWidth="1"/>
    <col min="11013" max="11013" width="20.75" style="861" bestFit="1" customWidth="1"/>
    <col min="11014" max="11014" width="16.375" style="861" bestFit="1" customWidth="1"/>
    <col min="11015" max="11015" width="26.25" style="861" bestFit="1" customWidth="1"/>
    <col min="11016" max="11016" width="9.75" style="861" bestFit="1" customWidth="1"/>
    <col min="11017" max="11017" width="18.125" style="861" bestFit="1" customWidth="1"/>
    <col min="11018" max="11018" width="13.875" style="861" bestFit="1" customWidth="1"/>
    <col min="11019" max="11019" width="19.125" style="861" bestFit="1" customWidth="1"/>
    <col min="11020" max="11020" width="5.75" style="861" bestFit="1" customWidth="1"/>
    <col min="11021" max="11021" width="7.75" style="861" bestFit="1" customWidth="1"/>
    <col min="11022" max="11023" width="7.125" style="861" bestFit="1" customWidth="1"/>
    <col min="11024" max="11024" width="7.75" style="861" bestFit="1" customWidth="1"/>
    <col min="11025" max="11026" width="7.125" style="861" bestFit="1" customWidth="1"/>
    <col min="11027" max="11027" width="19.625" style="861" bestFit="1" customWidth="1"/>
    <col min="11028" max="11029" width="5.75" style="861" bestFit="1" customWidth="1"/>
    <col min="11030" max="11030" width="9" style="861"/>
    <col min="11031" max="11031" width="11.875" style="861" bestFit="1" customWidth="1"/>
    <col min="11032" max="11032" width="14.125" style="861" bestFit="1" customWidth="1"/>
    <col min="11033" max="11033" width="16.375" style="861" bestFit="1" customWidth="1"/>
    <col min="11034" max="11264" width="9" style="861"/>
    <col min="11265" max="11265" width="7.875" style="861" bestFit="1" customWidth="1"/>
    <col min="11266" max="11266" width="18.125" style="861" bestFit="1" customWidth="1"/>
    <col min="11267" max="11267" width="28" style="861" bestFit="1" customWidth="1"/>
    <col min="11268" max="11268" width="10.875" style="861" bestFit="1" customWidth="1"/>
    <col min="11269" max="11269" width="20.75" style="861" bestFit="1" customWidth="1"/>
    <col min="11270" max="11270" width="16.375" style="861" bestFit="1" customWidth="1"/>
    <col min="11271" max="11271" width="26.25" style="861" bestFit="1" customWidth="1"/>
    <col min="11272" max="11272" width="9.75" style="861" bestFit="1" customWidth="1"/>
    <col min="11273" max="11273" width="18.125" style="861" bestFit="1" customWidth="1"/>
    <col min="11274" max="11274" width="13.875" style="861" bestFit="1" customWidth="1"/>
    <col min="11275" max="11275" width="19.125" style="861" bestFit="1" customWidth="1"/>
    <col min="11276" max="11276" width="5.75" style="861" bestFit="1" customWidth="1"/>
    <col min="11277" max="11277" width="7.75" style="861" bestFit="1" customWidth="1"/>
    <col min="11278" max="11279" width="7.125" style="861" bestFit="1" customWidth="1"/>
    <col min="11280" max="11280" width="7.75" style="861" bestFit="1" customWidth="1"/>
    <col min="11281" max="11282" width="7.125" style="861" bestFit="1" customWidth="1"/>
    <col min="11283" max="11283" width="19.625" style="861" bestFit="1" customWidth="1"/>
    <col min="11284" max="11285" width="5.75" style="861" bestFit="1" customWidth="1"/>
    <col min="11286" max="11286" width="9" style="861"/>
    <col min="11287" max="11287" width="11.875" style="861" bestFit="1" customWidth="1"/>
    <col min="11288" max="11288" width="14.125" style="861" bestFit="1" customWidth="1"/>
    <col min="11289" max="11289" width="16.375" style="861" bestFit="1" customWidth="1"/>
    <col min="11290" max="11520" width="9" style="861"/>
    <col min="11521" max="11521" width="7.875" style="861" bestFit="1" customWidth="1"/>
    <col min="11522" max="11522" width="18.125" style="861" bestFit="1" customWidth="1"/>
    <col min="11523" max="11523" width="28" style="861" bestFit="1" customWidth="1"/>
    <col min="11524" max="11524" width="10.875" style="861" bestFit="1" customWidth="1"/>
    <col min="11525" max="11525" width="20.75" style="861" bestFit="1" customWidth="1"/>
    <col min="11526" max="11526" width="16.375" style="861" bestFit="1" customWidth="1"/>
    <col min="11527" max="11527" width="26.25" style="861" bestFit="1" customWidth="1"/>
    <col min="11528" max="11528" width="9.75" style="861" bestFit="1" customWidth="1"/>
    <col min="11529" max="11529" width="18.125" style="861" bestFit="1" customWidth="1"/>
    <col min="11530" max="11530" width="13.875" style="861" bestFit="1" customWidth="1"/>
    <col min="11531" max="11531" width="19.125" style="861" bestFit="1" customWidth="1"/>
    <col min="11532" max="11532" width="5.75" style="861" bestFit="1" customWidth="1"/>
    <col min="11533" max="11533" width="7.75" style="861" bestFit="1" customWidth="1"/>
    <col min="11534" max="11535" width="7.125" style="861" bestFit="1" customWidth="1"/>
    <col min="11536" max="11536" width="7.75" style="861" bestFit="1" customWidth="1"/>
    <col min="11537" max="11538" width="7.125" style="861" bestFit="1" customWidth="1"/>
    <col min="11539" max="11539" width="19.625" style="861" bestFit="1" customWidth="1"/>
    <col min="11540" max="11541" width="5.75" style="861" bestFit="1" customWidth="1"/>
    <col min="11542" max="11542" width="9" style="861"/>
    <col min="11543" max="11543" width="11.875" style="861" bestFit="1" customWidth="1"/>
    <col min="11544" max="11544" width="14.125" style="861" bestFit="1" customWidth="1"/>
    <col min="11545" max="11545" width="16.375" style="861" bestFit="1" customWidth="1"/>
    <col min="11546" max="11776" width="9" style="861"/>
    <col min="11777" max="11777" width="7.875" style="861" bestFit="1" customWidth="1"/>
    <col min="11778" max="11778" width="18.125" style="861" bestFit="1" customWidth="1"/>
    <col min="11779" max="11779" width="28" style="861" bestFit="1" customWidth="1"/>
    <col min="11780" max="11780" width="10.875" style="861" bestFit="1" customWidth="1"/>
    <col min="11781" max="11781" width="20.75" style="861" bestFit="1" customWidth="1"/>
    <col min="11782" max="11782" width="16.375" style="861" bestFit="1" customWidth="1"/>
    <col min="11783" max="11783" width="26.25" style="861" bestFit="1" customWidth="1"/>
    <col min="11784" max="11784" width="9.75" style="861" bestFit="1" customWidth="1"/>
    <col min="11785" max="11785" width="18.125" style="861" bestFit="1" customWidth="1"/>
    <col min="11786" max="11786" width="13.875" style="861" bestFit="1" customWidth="1"/>
    <col min="11787" max="11787" width="19.125" style="861" bestFit="1" customWidth="1"/>
    <col min="11788" max="11788" width="5.75" style="861" bestFit="1" customWidth="1"/>
    <col min="11789" max="11789" width="7.75" style="861" bestFit="1" customWidth="1"/>
    <col min="11790" max="11791" width="7.125" style="861" bestFit="1" customWidth="1"/>
    <col min="11792" max="11792" width="7.75" style="861" bestFit="1" customWidth="1"/>
    <col min="11793" max="11794" width="7.125" style="861" bestFit="1" customWidth="1"/>
    <col min="11795" max="11795" width="19.625" style="861" bestFit="1" customWidth="1"/>
    <col min="11796" max="11797" width="5.75" style="861" bestFit="1" customWidth="1"/>
    <col min="11798" max="11798" width="9" style="861"/>
    <col min="11799" max="11799" width="11.875" style="861" bestFit="1" customWidth="1"/>
    <col min="11800" max="11800" width="14.125" style="861" bestFit="1" customWidth="1"/>
    <col min="11801" max="11801" width="16.375" style="861" bestFit="1" customWidth="1"/>
    <col min="11802" max="12032" width="9" style="861"/>
    <col min="12033" max="12033" width="7.875" style="861" bestFit="1" customWidth="1"/>
    <col min="12034" max="12034" width="18.125" style="861" bestFit="1" customWidth="1"/>
    <col min="12035" max="12035" width="28" style="861" bestFit="1" customWidth="1"/>
    <col min="12036" max="12036" width="10.875" style="861" bestFit="1" customWidth="1"/>
    <col min="12037" max="12037" width="20.75" style="861" bestFit="1" customWidth="1"/>
    <col min="12038" max="12038" width="16.375" style="861" bestFit="1" customWidth="1"/>
    <col min="12039" max="12039" width="26.25" style="861" bestFit="1" customWidth="1"/>
    <col min="12040" max="12040" width="9.75" style="861" bestFit="1" customWidth="1"/>
    <col min="12041" max="12041" width="18.125" style="861" bestFit="1" customWidth="1"/>
    <col min="12042" max="12042" width="13.875" style="861" bestFit="1" customWidth="1"/>
    <col min="12043" max="12043" width="19.125" style="861" bestFit="1" customWidth="1"/>
    <col min="12044" max="12044" width="5.75" style="861" bestFit="1" customWidth="1"/>
    <col min="12045" max="12045" width="7.75" style="861" bestFit="1" customWidth="1"/>
    <col min="12046" max="12047" width="7.125" style="861" bestFit="1" customWidth="1"/>
    <col min="12048" max="12048" width="7.75" style="861" bestFit="1" customWidth="1"/>
    <col min="12049" max="12050" width="7.125" style="861" bestFit="1" customWidth="1"/>
    <col min="12051" max="12051" width="19.625" style="861" bestFit="1" customWidth="1"/>
    <col min="12052" max="12053" width="5.75" style="861" bestFit="1" customWidth="1"/>
    <col min="12054" max="12054" width="9" style="861"/>
    <col min="12055" max="12055" width="11.875" style="861" bestFit="1" customWidth="1"/>
    <col min="12056" max="12056" width="14.125" style="861" bestFit="1" customWidth="1"/>
    <col min="12057" max="12057" width="16.375" style="861" bestFit="1" customWidth="1"/>
    <col min="12058" max="12288" width="9" style="861"/>
    <col min="12289" max="12289" width="7.875" style="861" bestFit="1" customWidth="1"/>
    <col min="12290" max="12290" width="18.125" style="861" bestFit="1" customWidth="1"/>
    <col min="12291" max="12291" width="28" style="861" bestFit="1" customWidth="1"/>
    <col min="12292" max="12292" width="10.875" style="861" bestFit="1" customWidth="1"/>
    <col min="12293" max="12293" width="20.75" style="861" bestFit="1" customWidth="1"/>
    <col min="12294" max="12294" width="16.375" style="861" bestFit="1" customWidth="1"/>
    <col min="12295" max="12295" width="26.25" style="861" bestFit="1" customWidth="1"/>
    <col min="12296" max="12296" width="9.75" style="861" bestFit="1" customWidth="1"/>
    <col min="12297" max="12297" width="18.125" style="861" bestFit="1" customWidth="1"/>
    <col min="12298" max="12298" width="13.875" style="861" bestFit="1" customWidth="1"/>
    <col min="12299" max="12299" width="19.125" style="861" bestFit="1" customWidth="1"/>
    <col min="12300" max="12300" width="5.75" style="861" bestFit="1" customWidth="1"/>
    <col min="12301" max="12301" width="7.75" style="861" bestFit="1" customWidth="1"/>
    <col min="12302" max="12303" width="7.125" style="861" bestFit="1" customWidth="1"/>
    <col min="12304" max="12304" width="7.75" style="861" bestFit="1" customWidth="1"/>
    <col min="12305" max="12306" width="7.125" style="861" bestFit="1" customWidth="1"/>
    <col min="12307" max="12307" width="19.625" style="861" bestFit="1" customWidth="1"/>
    <col min="12308" max="12309" width="5.75" style="861" bestFit="1" customWidth="1"/>
    <col min="12310" max="12310" width="9" style="861"/>
    <col min="12311" max="12311" width="11.875" style="861" bestFit="1" customWidth="1"/>
    <col min="12312" max="12312" width="14.125" style="861" bestFit="1" customWidth="1"/>
    <col min="12313" max="12313" width="16.375" style="861" bestFit="1" customWidth="1"/>
    <col min="12314" max="12544" width="9" style="861"/>
    <col min="12545" max="12545" width="7.875" style="861" bestFit="1" customWidth="1"/>
    <col min="12546" max="12546" width="18.125" style="861" bestFit="1" customWidth="1"/>
    <col min="12547" max="12547" width="28" style="861" bestFit="1" customWidth="1"/>
    <col min="12548" max="12548" width="10.875" style="861" bestFit="1" customWidth="1"/>
    <col min="12549" max="12549" width="20.75" style="861" bestFit="1" customWidth="1"/>
    <col min="12550" max="12550" width="16.375" style="861" bestFit="1" customWidth="1"/>
    <col min="12551" max="12551" width="26.25" style="861" bestFit="1" customWidth="1"/>
    <col min="12552" max="12552" width="9.75" style="861" bestFit="1" customWidth="1"/>
    <col min="12553" max="12553" width="18.125" style="861" bestFit="1" customWidth="1"/>
    <col min="12554" max="12554" width="13.875" style="861" bestFit="1" customWidth="1"/>
    <col min="12555" max="12555" width="19.125" style="861" bestFit="1" customWidth="1"/>
    <col min="12556" max="12556" width="5.75" style="861" bestFit="1" customWidth="1"/>
    <col min="12557" max="12557" width="7.75" style="861" bestFit="1" customWidth="1"/>
    <col min="12558" max="12559" width="7.125" style="861" bestFit="1" customWidth="1"/>
    <col min="12560" max="12560" width="7.75" style="861" bestFit="1" customWidth="1"/>
    <col min="12561" max="12562" width="7.125" style="861" bestFit="1" customWidth="1"/>
    <col min="12563" max="12563" width="19.625" style="861" bestFit="1" customWidth="1"/>
    <col min="12564" max="12565" width="5.75" style="861" bestFit="1" customWidth="1"/>
    <col min="12566" max="12566" width="9" style="861"/>
    <col min="12567" max="12567" width="11.875" style="861" bestFit="1" customWidth="1"/>
    <col min="12568" max="12568" width="14.125" style="861" bestFit="1" customWidth="1"/>
    <col min="12569" max="12569" width="16.375" style="861" bestFit="1" customWidth="1"/>
    <col min="12570" max="12800" width="9" style="861"/>
    <col min="12801" max="12801" width="7.875" style="861" bestFit="1" customWidth="1"/>
    <col min="12802" max="12802" width="18.125" style="861" bestFit="1" customWidth="1"/>
    <col min="12803" max="12803" width="28" style="861" bestFit="1" customWidth="1"/>
    <col min="12804" max="12804" width="10.875" style="861" bestFit="1" customWidth="1"/>
    <col min="12805" max="12805" width="20.75" style="861" bestFit="1" customWidth="1"/>
    <col min="12806" max="12806" width="16.375" style="861" bestFit="1" customWidth="1"/>
    <col min="12807" max="12807" width="26.25" style="861" bestFit="1" customWidth="1"/>
    <col min="12808" max="12808" width="9.75" style="861" bestFit="1" customWidth="1"/>
    <col min="12809" max="12809" width="18.125" style="861" bestFit="1" customWidth="1"/>
    <col min="12810" max="12810" width="13.875" style="861" bestFit="1" customWidth="1"/>
    <col min="12811" max="12811" width="19.125" style="861" bestFit="1" customWidth="1"/>
    <col min="12812" max="12812" width="5.75" style="861" bestFit="1" customWidth="1"/>
    <col min="12813" max="12813" width="7.75" style="861" bestFit="1" customWidth="1"/>
    <col min="12814" max="12815" width="7.125" style="861" bestFit="1" customWidth="1"/>
    <col min="12816" max="12816" width="7.75" style="861" bestFit="1" customWidth="1"/>
    <col min="12817" max="12818" width="7.125" style="861" bestFit="1" customWidth="1"/>
    <col min="12819" max="12819" width="19.625" style="861" bestFit="1" customWidth="1"/>
    <col min="12820" max="12821" width="5.75" style="861" bestFit="1" customWidth="1"/>
    <col min="12822" max="12822" width="9" style="861"/>
    <col min="12823" max="12823" width="11.875" style="861" bestFit="1" customWidth="1"/>
    <col min="12824" max="12824" width="14.125" style="861" bestFit="1" customWidth="1"/>
    <col min="12825" max="12825" width="16.375" style="861" bestFit="1" customWidth="1"/>
    <col min="12826" max="13056" width="9" style="861"/>
    <col min="13057" max="13057" width="7.875" style="861" bestFit="1" customWidth="1"/>
    <col min="13058" max="13058" width="18.125" style="861" bestFit="1" customWidth="1"/>
    <col min="13059" max="13059" width="28" style="861" bestFit="1" customWidth="1"/>
    <col min="13060" max="13060" width="10.875" style="861" bestFit="1" customWidth="1"/>
    <col min="13061" max="13061" width="20.75" style="861" bestFit="1" customWidth="1"/>
    <col min="13062" max="13062" width="16.375" style="861" bestFit="1" customWidth="1"/>
    <col min="13063" max="13063" width="26.25" style="861" bestFit="1" customWidth="1"/>
    <col min="13064" max="13064" width="9.75" style="861" bestFit="1" customWidth="1"/>
    <col min="13065" max="13065" width="18.125" style="861" bestFit="1" customWidth="1"/>
    <col min="13066" max="13066" width="13.875" style="861" bestFit="1" customWidth="1"/>
    <col min="13067" max="13067" width="19.125" style="861" bestFit="1" customWidth="1"/>
    <col min="13068" max="13068" width="5.75" style="861" bestFit="1" customWidth="1"/>
    <col min="13069" max="13069" width="7.75" style="861" bestFit="1" customWidth="1"/>
    <col min="13070" max="13071" width="7.125" style="861" bestFit="1" customWidth="1"/>
    <col min="13072" max="13072" width="7.75" style="861" bestFit="1" customWidth="1"/>
    <col min="13073" max="13074" width="7.125" style="861" bestFit="1" customWidth="1"/>
    <col min="13075" max="13075" width="19.625" style="861" bestFit="1" customWidth="1"/>
    <col min="13076" max="13077" width="5.75" style="861" bestFit="1" customWidth="1"/>
    <col min="13078" max="13078" width="9" style="861"/>
    <col min="13079" max="13079" width="11.875" style="861" bestFit="1" customWidth="1"/>
    <col min="13080" max="13080" width="14.125" style="861" bestFit="1" customWidth="1"/>
    <col min="13081" max="13081" width="16.375" style="861" bestFit="1" customWidth="1"/>
    <col min="13082" max="13312" width="9" style="861"/>
    <col min="13313" max="13313" width="7.875" style="861" bestFit="1" customWidth="1"/>
    <col min="13314" max="13314" width="18.125" style="861" bestFit="1" customWidth="1"/>
    <col min="13315" max="13315" width="28" style="861" bestFit="1" customWidth="1"/>
    <col min="13316" max="13316" width="10.875" style="861" bestFit="1" customWidth="1"/>
    <col min="13317" max="13317" width="20.75" style="861" bestFit="1" customWidth="1"/>
    <col min="13318" max="13318" width="16.375" style="861" bestFit="1" customWidth="1"/>
    <col min="13319" max="13319" width="26.25" style="861" bestFit="1" customWidth="1"/>
    <col min="13320" max="13320" width="9.75" style="861" bestFit="1" customWidth="1"/>
    <col min="13321" max="13321" width="18.125" style="861" bestFit="1" customWidth="1"/>
    <col min="13322" max="13322" width="13.875" style="861" bestFit="1" customWidth="1"/>
    <col min="13323" max="13323" width="19.125" style="861" bestFit="1" customWidth="1"/>
    <col min="13324" max="13324" width="5.75" style="861" bestFit="1" customWidth="1"/>
    <col min="13325" max="13325" width="7.75" style="861" bestFit="1" customWidth="1"/>
    <col min="13326" max="13327" width="7.125" style="861" bestFit="1" customWidth="1"/>
    <col min="13328" max="13328" width="7.75" style="861" bestFit="1" customWidth="1"/>
    <col min="13329" max="13330" width="7.125" style="861" bestFit="1" customWidth="1"/>
    <col min="13331" max="13331" width="19.625" style="861" bestFit="1" customWidth="1"/>
    <col min="13332" max="13333" width="5.75" style="861" bestFit="1" customWidth="1"/>
    <col min="13334" max="13334" width="9" style="861"/>
    <col min="13335" max="13335" width="11.875" style="861" bestFit="1" customWidth="1"/>
    <col min="13336" max="13336" width="14.125" style="861" bestFit="1" customWidth="1"/>
    <col min="13337" max="13337" width="16.375" style="861" bestFit="1" customWidth="1"/>
    <col min="13338" max="13568" width="9" style="861"/>
    <col min="13569" max="13569" width="7.875" style="861" bestFit="1" customWidth="1"/>
    <col min="13570" max="13570" width="18.125" style="861" bestFit="1" customWidth="1"/>
    <col min="13571" max="13571" width="28" style="861" bestFit="1" customWidth="1"/>
    <col min="13572" max="13572" width="10.875" style="861" bestFit="1" customWidth="1"/>
    <col min="13573" max="13573" width="20.75" style="861" bestFit="1" customWidth="1"/>
    <col min="13574" max="13574" width="16.375" style="861" bestFit="1" customWidth="1"/>
    <col min="13575" max="13575" width="26.25" style="861" bestFit="1" customWidth="1"/>
    <col min="13576" max="13576" width="9.75" style="861" bestFit="1" customWidth="1"/>
    <col min="13577" max="13577" width="18.125" style="861" bestFit="1" customWidth="1"/>
    <col min="13578" max="13578" width="13.875" style="861" bestFit="1" customWidth="1"/>
    <col min="13579" max="13579" width="19.125" style="861" bestFit="1" customWidth="1"/>
    <col min="13580" max="13580" width="5.75" style="861" bestFit="1" customWidth="1"/>
    <col min="13581" max="13581" width="7.75" style="861" bestFit="1" customWidth="1"/>
    <col min="13582" max="13583" width="7.125" style="861" bestFit="1" customWidth="1"/>
    <col min="13584" max="13584" width="7.75" style="861" bestFit="1" customWidth="1"/>
    <col min="13585" max="13586" width="7.125" style="861" bestFit="1" customWidth="1"/>
    <col min="13587" max="13587" width="19.625" style="861" bestFit="1" customWidth="1"/>
    <col min="13588" max="13589" width="5.75" style="861" bestFit="1" customWidth="1"/>
    <col min="13590" max="13590" width="9" style="861"/>
    <col min="13591" max="13591" width="11.875" style="861" bestFit="1" customWidth="1"/>
    <col min="13592" max="13592" width="14.125" style="861" bestFit="1" customWidth="1"/>
    <col min="13593" max="13593" width="16.375" style="861" bestFit="1" customWidth="1"/>
    <col min="13594" max="13824" width="9" style="861"/>
    <col min="13825" max="13825" width="7.875" style="861" bestFit="1" customWidth="1"/>
    <col min="13826" max="13826" width="18.125" style="861" bestFit="1" customWidth="1"/>
    <col min="13827" max="13827" width="28" style="861" bestFit="1" customWidth="1"/>
    <col min="13828" max="13828" width="10.875" style="861" bestFit="1" customWidth="1"/>
    <col min="13829" max="13829" width="20.75" style="861" bestFit="1" customWidth="1"/>
    <col min="13830" max="13830" width="16.375" style="861" bestFit="1" customWidth="1"/>
    <col min="13831" max="13831" width="26.25" style="861" bestFit="1" customWidth="1"/>
    <col min="13832" max="13832" width="9.75" style="861" bestFit="1" customWidth="1"/>
    <col min="13833" max="13833" width="18.125" style="861" bestFit="1" customWidth="1"/>
    <col min="13834" max="13834" width="13.875" style="861" bestFit="1" customWidth="1"/>
    <col min="13835" max="13835" width="19.125" style="861" bestFit="1" customWidth="1"/>
    <col min="13836" max="13836" width="5.75" style="861" bestFit="1" customWidth="1"/>
    <col min="13837" max="13837" width="7.75" style="861" bestFit="1" customWidth="1"/>
    <col min="13838" max="13839" width="7.125" style="861" bestFit="1" customWidth="1"/>
    <col min="13840" max="13840" width="7.75" style="861" bestFit="1" customWidth="1"/>
    <col min="13841" max="13842" width="7.125" style="861" bestFit="1" customWidth="1"/>
    <col min="13843" max="13843" width="19.625" style="861" bestFit="1" customWidth="1"/>
    <col min="13844" max="13845" width="5.75" style="861" bestFit="1" customWidth="1"/>
    <col min="13846" max="13846" width="9" style="861"/>
    <col min="13847" max="13847" width="11.875" style="861" bestFit="1" customWidth="1"/>
    <col min="13848" max="13848" width="14.125" style="861" bestFit="1" customWidth="1"/>
    <col min="13849" max="13849" width="16.375" style="861" bestFit="1" customWidth="1"/>
    <col min="13850" max="14080" width="9" style="861"/>
    <col min="14081" max="14081" width="7.875" style="861" bestFit="1" customWidth="1"/>
    <col min="14082" max="14082" width="18.125" style="861" bestFit="1" customWidth="1"/>
    <col min="14083" max="14083" width="28" style="861" bestFit="1" customWidth="1"/>
    <col min="14084" max="14084" width="10.875" style="861" bestFit="1" customWidth="1"/>
    <col min="14085" max="14085" width="20.75" style="861" bestFit="1" customWidth="1"/>
    <col min="14086" max="14086" width="16.375" style="861" bestFit="1" customWidth="1"/>
    <col min="14087" max="14087" width="26.25" style="861" bestFit="1" customWidth="1"/>
    <col min="14088" max="14088" width="9.75" style="861" bestFit="1" customWidth="1"/>
    <col min="14089" max="14089" width="18.125" style="861" bestFit="1" customWidth="1"/>
    <col min="14090" max="14090" width="13.875" style="861" bestFit="1" customWidth="1"/>
    <col min="14091" max="14091" width="19.125" style="861" bestFit="1" customWidth="1"/>
    <col min="14092" max="14092" width="5.75" style="861" bestFit="1" customWidth="1"/>
    <col min="14093" max="14093" width="7.75" style="861" bestFit="1" customWidth="1"/>
    <col min="14094" max="14095" width="7.125" style="861" bestFit="1" customWidth="1"/>
    <col min="14096" max="14096" width="7.75" style="861" bestFit="1" customWidth="1"/>
    <col min="14097" max="14098" width="7.125" style="861" bestFit="1" customWidth="1"/>
    <col min="14099" max="14099" width="19.625" style="861" bestFit="1" customWidth="1"/>
    <col min="14100" max="14101" width="5.75" style="861" bestFit="1" customWidth="1"/>
    <col min="14102" max="14102" width="9" style="861"/>
    <col min="14103" max="14103" width="11.875" style="861" bestFit="1" customWidth="1"/>
    <col min="14104" max="14104" width="14.125" style="861" bestFit="1" customWidth="1"/>
    <col min="14105" max="14105" width="16.375" style="861" bestFit="1" customWidth="1"/>
    <col min="14106" max="14336" width="9" style="861"/>
    <col min="14337" max="14337" width="7.875" style="861" bestFit="1" customWidth="1"/>
    <col min="14338" max="14338" width="18.125" style="861" bestFit="1" customWidth="1"/>
    <col min="14339" max="14339" width="28" style="861" bestFit="1" customWidth="1"/>
    <col min="14340" max="14340" width="10.875" style="861" bestFit="1" customWidth="1"/>
    <col min="14341" max="14341" width="20.75" style="861" bestFit="1" customWidth="1"/>
    <col min="14342" max="14342" width="16.375" style="861" bestFit="1" customWidth="1"/>
    <col min="14343" max="14343" width="26.25" style="861" bestFit="1" customWidth="1"/>
    <col min="14344" max="14344" width="9.75" style="861" bestFit="1" customWidth="1"/>
    <col min="14345" max="14345" width="18.125" style="861" bestFit="1" customWidth="1"/>
    <col min="14346" max="14346" width="13.875" style="861" bestFit="1" customWidth="1"/>
    <col min="14347" max="14347" width="19.125" style="861" bestFit="1" customWidth="1"/>
    <col min="14348" max="14348" width="5.75" style="861" bestFit="1" customWidth="1"/>
    <col min="14349" max="14349" width="7.75" style="861" bestFit="1" customWidth="1"/>
    <col min="14350" max="14351" width="7.125" style="861" bestFit="1" customWidth="1"/>
    <col min="14352" max="14352" width="7.75" style="861" bestFit="1" customWidth="1"/>
    <col min="14353" max="14354" width="7.125" style="861" bestFit="1" customWidth="1"/>
    <col min="14355" max="14355" width="19.625" style="861" bestFit="1" customWidth="1"/>
    <col min="14356" max="14357" width="5.75" style="861" bestFit="1" customWidth="1"/>
    <col min="14358" max="14358" width="9" style="861"/>
    <col min="14359" max="14359" width="11.875" style="861" bestFit="1" customWidth="1"/>
    <col min="14360" max="14360" width="14.125" style="861" bestFit="1" customWidth="1"/>
    <col min="14361" max="14361" width="16.375" style="861" bestFit="1" customWidth="1"/>
    <col min="14362" max="14592" width="9" style="861"/>
    <col min="14593" max="14593" width="7.875" style="861" bestFit="1" customWidth="1"/>
    <col min="14594" max="14594" width="18.125" style="861" bestFit="1" customWidth="1"/>
    <col min="14595" max="14595" width="28" style="861" bestFit="1" customWidth="1"/>
    <col min="14596" max="14596" width="10.875" style="861" bestFit="1" customWidth="1"/>
    <col min="14597" max="14597" width="20.75" style="861" bestFit="1" customWidth="1"/>
    <col min="14598" max="14598" width="16.375" style="861" bestFit="1" customWidth="1"/>
    <col min="14599" max="14599" width="26.25" style="861" bestFit="1" customWidth="1"/>
    <col min="14600" max="14600" width="9.75" style="861" bestFit="1" customWidth="1"/>
    <col min="14601" max="14601" width="18.125" style="861" bestFit="1" customWidth="1"/>
    <col min="14602" max="14602" width="13.875" style="861" bestFit="1" customWidth="1"/>
    <col min="14603" max="14603" width="19.125" style="861" bestFit="1" customWidth="1"/>
    <col min="14604" max="14604" width="5.75" style="861" bestFit="1" customWidth="1"/>
    <col min="14605" max="14605" width="7.75" style="861" bestFit="1" customWidth="1"/>
    <col min="14606" max="14607" width="7.125" style="861" bestFit="1" customWidth="1"/>
    <col min="14608" max="14608" width="7.75" style="861" bestFit="1" customWidth="1"/>
    <col min="14609" max="14610" width="7.125" style="861" bestFit="1" customWidth="1"/>
    <col min="14611" max="14611" width="19.625" style="861" bestFit="1" customWidth="1"/>
    <col min="14612" max="14613" width="5.75" style="861" bestFit="1" customWidth="1"/>
    <col min="14614" max="14614" width="9" style="861"/>
    <col min="14615" max="14615" width="11.875" style="861" bestFit="1" customWidth="1"/>
    <col min="14616" max="14616" width="14.125" style="861" bestFit="1" customWidth="1"/>
    <col min="14617" max="14617" width="16.375" style="861" bestFit="1" customWidth="1"/>
    <col min="14618" max="14848" width="9" style="861"/>
    <col min="14849" max="14849" width="7.875" style="861" bestFit="1" customWidth="1"/>
    <col min="14850" max="14850" width="18.125" style="861" bestFit="1" customWidth="1"/>
    <col min="14851" max="14851" width="28" style="861" bestFit="1" customWidth="1"/>
    <col min="14852" max="14852" width="10.875" style="861" bestFit="1" customWidth="1"/>
    <col min="14853" max="14853" width="20.75" style="861" bestFit="1" customWidth="1"/>
    <col min="14854" max="14854" width="16.375" style="861" bestFit="1" customWidth="1"/>
    <col min="14855" max="14855" width="26.25" style="861" bestFit="1" customWidth="1"/>
    <col min="14856" max="14856" width="9.75" style="861" bestFit="1" customWidth="1"/>
    <col min="14857" max="14857" width="18.125" style="861" bestFit="1" customWidth="1"/>
    <col min="14858" max="14858" width="13.875" style="861" bestFit="1" customWidth="1"/>
    <col min="14859" max="14859" width="19.125" style="861" bestFit="1" customWidth="1"/>
    <col min="14860" max="14860" width="5.75" style="861" bestFit="1" customWidth="1"/>
    <col min="14861" max="14861" width="7.75" style="861" bestFit="1" customWidth="1"/>
    <col min="14862" max="14863" width="7.125" style="861" bestFit="1" customWidth="1"/>
    <col min="14864" max="14864" width="7.75" style="861" bestFit="1" customWidth="1"/>
    <col min="14865" max="14866" width="7.125" style="861" bestFit="1" customWidth="1"/>
    <col min="14867" max="14867" width="19.625" style="861" bestFit="1" customWidth="1"/>
    <col min="14868" max="14869" width="5.75" style="861" bestFit="1" customWidth="1"/>
    <col min="14870" max="14870" width="9" style="861"/>
    <col min="14871" max="14871" width="11.875" style="861" bestFit="1" customWidth="1"/>
    <col min="14872" max="14872" width="14.125" style="861" bestFit="1" customWidth="1"/>
    <col min="14873" max="14873" width="16.375" style="861" bestFit="1" customWidth="1"/>
    <col min="14874" max="15104" width="9" style="861"/>
    <col min="15105" max="15105" width="7.875" style="861" bestFit="1" customWidth="1"/>
    <col min="15106" max="15106" width="18.125" style="861" bestFit="1" customWidth="1"/>
    <col min="15107" max="15107" width="28" style="861" bestFit="1" customWidth="1"/>
    <col min="15108" max="15108" width="10.875" style="861" bestFit="1" customWidth="1"/>
    <col min="15109" max="15109" width="20.75" style="861" bestFit="1" customWidth="1"/>
    <col min="15110" max="15110" width="16.375" style="861" bestFit="1" customWidth="1"/>
    <col min="15111" max="15111" width="26.25" style="861" bestFit="1" customWidth="1"/>
    <col min="15112" max="15112" width="9.75" style="861" bestFit="1" customWidth="1"/>
    <col min="15113" max="15113" width="18.125" style="861" bestFit="1" customWidth="1"/>
    <col min="15114" max="15114" width="13.875" style="861" bestFit="1" customWidth="1"/>
    <col min="15115" max="15115" width="19.125" style="861" bestFit="1" customWidth="1"/>
    <col min="15116" max="15116" width="5.75" style="861" bestFit="1" customWidth="1"/>
    <col min="15117" max="15117" width="7.75" style="861" bestFit="1" customWidth="1"/>
    <col min="15118" max="15119" width="7.125" style="861" bestFit="1" customWidth="1"/>
    <col min="15120" max="15120" width="7.75" style="861" bestFit="1" customWidth="1"/>
    <col min="15121" max="15122" width="7.125" style="861" bestFit="1" customWidth="1"/>
    <col min="15123" max="15123" width="19.625" style="861" bestFit="1" customWidth="1"/>
    <col min="15124" max="15125" width="5.75" style="861" bestFit="1" customWidth="1"/>
    <col min="15126" max="15126" width="9" style="861"/>
    <col min="15127" max="15127" width="11.875" style="861" bestFit="1" customWidth="1"/>
    <col min="15128" max="15128" width="14.125" style="861" bestFit="1" customWidth="1"/>
    <col min="15129" max="15129" width="16.375" style="861" bestFit="1" customWidth="1"/>
    <col min="15130" max="15360" width="9" style="861"/>
    <col min="15361" max="15361" width="7.875" style="861" bestFit="1" customWidth="1"/>
    <col min="15362" max="15362" width="18.125" style="861" bestFit="1" customWidth="1"/>
    <col min="15363" max="15363" width="28" style="861" bestFit="1" customWidth="1"/>
    <col min="15364" max="15364" width="10.875" style="861" bestFit="1" customWidth="1"/>
    <col min="15365" max="15365" width="20.75" style="861" bestFit="1" customWidth="1"/>
    <col min="15366" max="15366" width="16.375" style="861" bestFit="1" customWidth="1"/>
    <col min="15367" max="15367" width="26.25" style="861" bestFit="1" customWidth="1"/>
    <col min="15368" max="15368" width="9.75" style="861" bestFit="1" customWidth="1"/>
    <col min="15369" max="15369" width="18.125" style="861" bestFit="1" customWidth="1"/>
    <col min="15370" max="15370" width="13.875" style="861" bestFit="1" customWidth="1"/>
    <col min="15371" max="15371" width="19.125" style="861" bestFit="1" customWidth="1"/>
    <col min="15372" max="15372" width="5.75" style="861" bestFit="1" customWidth="1"/>
    <col min="15373" max="15373" width="7.75" style="861" bestFit="1" customWidth="1"/>
    <col min="15374" max="15375" width="7.125" style="861" bestFit="1" customWidth="1"/>
    <col min="15376" max="15376" width="7.75" style="861" bestFit="1" customWidth="1"/>
    <col min="15377" max="15378" width="7.125" style="861" bestFit="1" customWidth="1"/>
    <col min="15379" max="15379" width="19.625" style="861" bestFit="1" customWidth="1"/>
    <col min="15380" max="15381" width="5.75" style="861" bestFit="1" customWidth="1"/>
    <col min="15382" max="15382" width="9" style="861"/>
    <col min="15383" max="15383" width="11.875" style="861" bestFit="1" customWidth="1"/>
    <col min="15384" max="15384" width="14.125" style="861" bestFit="1" customWidth="1"/>
    <col min="15385" max="15385" width="16.375" style="861" bestFit="1" customWidth="1"/>
    <col min="15386" max="15616" width="9" style="861"/>
    <col min="15617" max="15617" width="7.875" style="861" bestFit="1" customWidth="1"/>
    <col min="15618" max="15618" width="18.125" style="861" bestFit="1" customWidth="1"/>
    <col min="15619" max="15619" width="28" style="861" bestFit="1" customWidth="1"/>
    <col min="15620" max="15620" width="10.875" style="861" bestFit="1" customWidth="1"/>
    <col min="15621" max="15621" width="20.75" style="861" bestFit="1" customWidth="1"/>
    <col min="15622" max="15622" width="16.375" style="861" bestFit="1" customWidth="1"/>
    <col min="15623" max="15623" width="26.25" style="861" bestFit="1" customWidth="1"/>
    <col min="15624" max="15624" width="9.75" style="861" bestFit="1" customWidth="1"/>
    <col min="15625" max="15625" width="18.125" style="861" bestFit="1" customWidth="1"/>
    <col min="15626" max="15626" width="13.875" style="861" bestFit="1" customWidth="1"/>
    <col min="15627" max="15627" width="19.125" style="861" bestFit="1" customWidth="1"/>
    <col min="15628" max="15628" width="5.75" style="861" bestFit="1" customWidth="1"/>
    <col min="15629" max="15629" width="7.75" style="861" bestFit="1" customWidth="1"/>
    <col min="15630" max="15631" width="7.125" style="861" bestFit="1" customWidth="1"/>
    <col min="15632" max="15632" width="7.75" style="861" bestFit="1" customWidth="1"/>
    <col min="15633" max="15634" width="7.125" style="861" bestFit="1" customWidth="1"/>
    <col min="15635" max="15635" width="19.625" style="861" bestFit="1" customWidth="1"/>
    <col min="15636" max="15637" width="5.75" style="861" bestFit="1" customWidth="1"/>
    <col min="15638" max="15638" width="9" style="861"/>
    <col min="15639" max="15639" width="11.875" style="861" bestFit="1" customWidth="1"/>
    <col min="15640" max="15640" width="14.125" style="861" bestFit="1" customWidth="1"/>
    <col min="15641" max="15641" width="16.375" style="861" bestFit="1" customWidth="1"/>
    <col min="15642" max="15872" width="9" style="861"/>
    <col min="15873" max="15873" width="7.875" style="861" bestFit="1" customWidth="1"/>
    <col min="15874" max="15874" width="18.125" style="861" bestFit="1" customWidth="1"/>
    <col min="15875" max="15875" width="28" style="861" bestFit="1" customWidth="1"/>
    <col min="15876" max="15876" width="10.875" style="861" bestFit="1" customWidth="1"/>
    <col min="15877" max="15877" width="20.75" style="861" bestFit="1" customWidth="1"/>
    <col min="15878" max="15878" width="16.375" style="861" bestFit="1" customWidth="1"/>
    <col min="15879" max="15879" width="26.25" style="861" bestFit="1" customWidth="1"/>
    <col min="15880" max="15880" width="9.75" style="861" bestFit="1" customWidth="1"/>
    <col min="15881" max="15881" width="18.125" style="861" bestFit="1" customWidth="1"/>
    <col min="15882" max="15882" width="13.875" style="861" bestFit="1" customWidth="1"/>
    <col min="15883" max="15883" width="19.125" style="861" bestFit="1" customWidth="1"/>
    <col min="15884" max="15884" width="5.75" style="861" bestFit="1" customWidth="1"/>
    <col min="15885" max="15885" width="7.75" style="861" bestFit="1" customWidth="1"/>
    <col min="15886" max="15887" width="7.125" style="861" bestFit="1" customWidth="1"/>
    <col min="15888" max="15888" width="7.75" style="861" bestFit="1" customWidth="1"/>
    <col min="15889" max="15890" width="7.125" style="861" bestFit="1" customWidth="1"/>
    <col min="15891" max="15891" width="19.625" style="861" bestFit="1" customWidth="1"/>
    <col min="15892" max="15893" width="5.75" style="861" bestFit="1" customWidth="1"/>
    <col min="15894" max="15894" width="9" style="861"/>
    <col min="15895" max="15895" width="11.875" style="861" bestFit="1" customWidth="1"/>
    <col min="15896" max="15896" width="14.125" style="861" bestFit="1" customWidth="1"/>
    <col min="15897" max="15897" width="16.375" style="861" bestFit="1" customWidth="1"/>
    <col min="15898" max="16128" width="9" style="861"/>
    <col min="16129" max="16129" width="7.875" style="861" bestFit="1" customWidth="1"/>
    <col min="16130" max="16130" width="18.125" style="861" bestFit="1" customWidth="1"/>
    <col min="16131" max="16131" width="28" style="861" bestFit="1" customWidth="1"/>
    <col min="16132" max="16132" width="10.875" style="861" bestFit="1" customWidth="1"/>
    <col min="16133" max="16133" width="20.75" style="861" bestFit="1" customWidth="1"/>
    <col min="16134" max="16134" width="16.375" style="861" bestFit="1" customWidth="1"/>
    <col min="16135" max="16135" width="26.25" style="861" bestFit="1" customWidth="1"/>
    <col min="16136" max="16136" width="9.75" style="861" bestFit="1" customWidth="1"/>
    <col min="16137" max="16137" width="18.125" style="861" bestFit="1" customWidth="1"/>
    <col min="16138" max="16138" width="13.875" style="861" bestFit="1" customWidth="1"/>
    <col min="16139" max="16139" width="19.125" style="861" bestFit="1" customWidth="1"/>
    <col min="16140" max="16140" width="5.75" style="861" bestFit="1" customWidth="1"/>
    <col min="16141" max="16141" width="7.75" style="861" bestFit="1" customWidth="1"/>
    <col min="16142" max="16143" width="7.125" style="861" bestFit="1" customWidth="1"/>
    <col min="16144" max="16144" width="7.75" style="861" bestFit="1" customWidth="1"/>
    <col min="16145" max="16146" width="7.125" style="861" bestFit="1" customWidth="1"/>
    <col min="16147" max="16147" width="19.625" style="861" bestFit="1" customWidth="1"/>
    <col min="16148" max="16149" width="5.75" style="861" bestFit="1" customWidth="1"/>
    <col min="16150" max="16150" width="9" style="861"/>
    <col min="16151" max="16151" width="11.875" style="861" bestFit="1" customWidth="1"/>
    <col min="16152" max="16152" width="14.125" style="861" bestFit="1" customWidth="1"/>
    <col min="16153" max="16153" width="16.375" style="861" bestFit="1" customWidth="1"/>
    <col min="16154" max="16384" width="9" style="861"/>
  </cols>
  <sheetData>
    <row r="1" spans="1:25">
      <c r="A1" s="953" t="s">
        <v>4426</v>
      </c>
      <c r="B1" s="953" t="s">
        <v>4427</v>
      </c>
      <c r="C1" s="953" t="s">
        <v>4428</v>
      </c>
      <c r="D1" s="953" t="s">
        <v>4429</v>
      </c>
      <c r="E1" s="953" t="s">
        <v>4430</v>
      </c>
      <c r="F1" s="953" t="s">
        <v>4431</v>
      </c>
      <c r="G1" s="953" t="s">
        <v>4432</v>
      </c>
      <c r="H1" s="953" t="s">
        <v>4433</v>
      </c>
      <c r="I1" s="953" t="s">
        <v>4434</v>
      </c>
      <c r="J1" s="953" t="s">
        <v>4435</v>
      </c>
      <c r="K1" s="953" t="s">
        <v>4442</v>
      </c>
      <c r="L1" s="953" t="s">
        <v>4226</v>
      </c>
      <c r="M1" s="953" t="s">
        <v>4443</v>
      </c>
      <c r="N1" s="953" t="s">
        <v>4444</v>
      </c>
      <c r="O1" s="953" t="s">
        <v>4445</v>
      </c>
      <c r="P1" s="953" t="s">
        <v>4446</v>
      </c>
      <c r="Q1" s="953" t="s">
        <v>4447</v>
      </c>
      <c r="R1" s="953" t="s">
        <v>4448</v>
      </c>
      <c r="S1" s="953" t="s">
        <v>4449</v>
      </c>
      <c r="T1" s="953" t="s">
        <v>4450</v>
      </c>
      <c r="U1" s="953" t="s">
        <v>4451</v>
      </c>
      <c r="V1" s="953" t="s">
        <v>4452</v>
      </c>
      <c r="W1" s="953" t="s">
        <v>4453</v>
      </c>
      <c r="X1" s="953" t="s">
        <v>4454</v>
      </c>
      <c r="Y1" s="953" t="s">
        <v>4455</v>
      </c>
    </row>
    <row r="2" spans="1:25" s="804" customFormat="1" ht="31.5" customHeight="1">
      <c r="A2" s="993" t="str">
        <f>IF(電申申込書!V20="","",SUBSTITUTE(電申申込書!V20,"-",""))</f>
        <v/>
      </c>
      <c r="B2" s="993">
        <f>電申申込書!L20</f>
        <v>0</v>
      </c>
      <c r="C2" s="995"/>
      <c r="D2" s="995"/>
      <c r="E2" s="995"/>
      <c r="F2" s="993">
        <f>電申申込書!E20</f>
        <v>0</v>
      </c>
      <c r="G2" s="995" t="s">
        <v>4352</v>
      </c>
      <c r="H2" s="995"/>
      <c r="I2" s="1001"/>
      <c r="J2" s="1002" t="str">
        <f>IF(電申申込書!V20="","",電申申込書!V20)</f>
        <v/>
      </c>
      <c r="K2" s="1003" t="str">
        <f>IF(電申申込書!P20="","",電申申込書!P20)</f>
        <v/>
      </c>
    </row>
    <row r="4" spans="1:25">
      <c r="A4" s="861" t="str">
        <f>第二面!K28</f>
        <v/>
      </c>
    </row>
  </sheetData>
  <phoneticPr fontId="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5337-83E3-42EA-B647-8DFB3D2E834E}">
  <sheetPr>
    <tabColor theme="1" tint="0.34998626667073579"/>
  </sheetPr>
  <dimension ref="A1:Y4"/>
  <sheetViews>
    <sheetView workbookViewId="0">
      <selection activeCell="AD2" sqref="AD2"/>
    </sheetView>
  </sheetViews>
  <sheetFormatPr defaultRowHeight="13.5"/>
  <cols>
    <col min="1" max="1" width="7.875" style="861" bestFit="1" customWidth="1"/>
    <col min="2" max="2" width="18.125" style="861" bestFit="1" customWidth="1"/>
    <col min="3" max="3" width="28" style="861" bestFit="1" customWidth="1"/>
    <col min="4" max="4" width="10.875" style="861" bestFit="1" customWidth="1"/>
    <col min="5" max="5" width="20.75" style="861" bestFit="1" customWidth="1"/>
    <col min="6" max="6" width="16.375" style="861" bestFit="1" customWidth="1"/>
    <col min="7" max="7" width="26.25" style="861" bestFit="1" customWidth="1"/>
    <col min="8" max="8" width="9.75" style="861" bestFit="1" customWidth="1"/>
    <col min="9" max="9" width="18.125" style="861" bestFit="1" customWidth="1"/>
    <col min="10" max="10" width="13.875" style="861" bestFit="1" customWidth="1"/>
    <col min="11" max="11" width="19.125" style="861" bestFit="1" customWidth="1"/>
    <col min="12" max="12" width="5.75" style="861" bestFit="1" customWidth="1"/>
    <col min="13" max="13" width="7.75" style="861" bestFit="1" customWidth="1"/>
    <col min="14" max="15" width="7.125" style="861" bestFit="1" customWidth="1"/>
    <col min="16" max="16" width="7.75" style="861" bestFit="1" customWidth="1"/>
    <col min="17" max="18" width="7.125" style="861" bestFit="1" customWidth="1"/>
    <col min="19" max="19" width="19.625" style="861" bestFit="1" customWidth="1"/>
    <col min="20" max="21" width="5.75" style="861" bestFit="1" customWidth="1"/>
    <col min="22" max="22" width="9" style="861"/>
    <col min="23" max="23" width="11.875" style="861" bestFit="1" customWidth="1"/>
    <col min="24" max="24" width="14.125" style="861" bestFit="1" customWidth="1"/>
    <col min="25" max="25" width="16.375" style="861" bestFit="1" customWidth="1"/>
    <col min="26" max="256" width="9" style="861"/>
    <col min="257" max="257" width="7.875" style="861" bestFit="1" customWidth="1"/>
    <col min="258" max="258" width="18.125" style="861" bestFit="1" customWidth="1"/>
    <col min="259" max="259" width="28" style="861" bestFit="1" customWidth="1"/>
    <col min="260" max="260" width="10.875" style="861" bestFit="1" customWidth="1"/>
    <col min="261" max="261" width="20.75" style="861" bestFit="1" customWidth="1"/>
    <col min="262" max="262" width="16.375" style="861" bestFit="1" customWidth="1"/>
    <col min="263" max="263" width="26.25" style="861" bestFit="1" customWidth="1"/>
    <col min="264" max="264" width="9.75" style="861" bestFit="1" customWidth="1"/>
    <col min="265" max="265" width="18.125" style="861" bestFit="1" customWidth="1"/>
    <col min="266" max="266" width="13.875" style="861" bestFit="1" customWidth="1"/>
    <col min="267" max="267" width="19.125" style="861" bestFit="1" customWidth="1"/>
    <col min="268" max="268" width="5.75" style="861" bestFit="1" customWidth="1"/>
    <col min="269" max="269" width="7.75" style="861" bestFit="1" customWidth="1"/>
    <col min="270" max="271" width="7.125" style="861" bestFit="1" customWidth="1"/>
    <col min="272" max="272" width="7.75" style="861" bestFit="1" customWidth="1"/>
    <col min="273" max="274" width="7.125" style="861" bestFit="1" customWidth="1"/>
    <col min="275" max="275" width="19.625" style="861" bestFit="1" customWidth="1"/>
    <col min="276" max="277" width="5.75" style="861" bestFit="1" customWidth="1"/>
    <col min="278" max="278" width="9" style="861"/>
    <col min="279" max="279" width="11.875" style="861" bestFit="1" customWidth="1"/>
    <col min="280" max="280" width="14.125" style="861" bestFit="1" customWidth="1"/>
    <col min="281" max="281" width="16.375" style="861" bestFit="1" customWidth="1"/>
    <col min="282" max="512" width="9" style="861"/>
    <col min="513" max="513" width="7.875" style="861" bestFit="1" customWidth="1"/>
    <col min="514" max="514" width="18.125" style="861" bestFit="1" customWidth="1"/>
    <col min="515" max="515" width="28" style="861" bestFit="1" customWidth="1"/>
    <col min="516" max="516" width="10.875" style="861" bestFit="1" customWidth="1"/>
    <col min="517" max="517" width="20.75" style="861" bestFit="1" customWidth="1"/>
    <col min="518" max="518" width="16.375" style="861" bestFit="1" customWidth="1"/>
    <col min="519" max="519" width="26.25" style="861" bestFit="1" customWidth="1"/>
    <col min="520" max="520" width="9.75" style="861" bestFit="1" customWidth="1"/>
    <col min="521" max="521" width="18.125" style="861" bestFit="1" customWidth="1"/>
    <col min="522" max="522" width="13.875" style="861" bestFit="1" customWidth="1"/>
    <col min="523" max="523" width="19.125" style="861" bestFit="1" customWidth="1"/>
    <col min="524" max="524" width="5.75" style="861" bestFit="1" customWidth="1"/>
    <col min="525" max="525" width="7.75" style="861" bestFit="1" customWidth="1"/>
    <col min="526" max="527" width="7.125" style="861" bestFit="1" customWidth="1"/>
    <col min="528" max="528" width="7.75" style="861" bestFit="1" customWidth="1"/>
    <col min="529" max="530" width="7.125" style="861" bestFit="1" customWidth="1"/>
    <col min="531" max="531" width="19.625" style="861" bestFit="1" customWidth="1"/>
    <col min="532" max="533" width="5.75" style="861" bestFit="1" customWidth="1"/>
    <col min="534" max="534" width="9" style="861"/>
    <col min="535" max="535" width="11.875" style="861" bestFit="1" customWidth="1"/>
    <col min="536" max="536" width="14.125" style="861" bestFit="1" customWidth="1"/>
    <col min="537" max="537" width="16.375" style="861" bestFit="1" customWidth="1"/>
    <col min="538" max="768" width="9" style="861"/>
    <col min="769" max="769" width="7.875" style="861" bestFit="1" customWidth="1"/>
    <col min="770" max="770" width="18.125" style="861" bestFit="1" customWidth="1"/>
    <col min="771" max="771" width="28" style="861" bestFit="1" customWidth="1"/>
    <col min="772" max="772" width="10.875" style="861" bestFit="1" customWidth="1"/>
    <col min="773" max="773" width="20.75" style="861" bestFit="1" customWidth="1"/>
    <col min="774" max="774" width="16.375" style="861" bestFit="1" customWidth="1"/>
    <col min="775" max="775" width="26.25" style="861" bestFit="1" customWidth="1"/>
    <col min="776" max="776" width="9.75" style="861" bestFit="1" customWidth="1"/>
    <col min="777" max="777" width="18.125" style="861" bestFit="1" customWidth="1"/>
    <col min="778" max="778" width="13.875" style="861" bestFit="1" customWidth="1"/>
    <col min="779" max="779" width="19.125" style="861" bestFit="1" customWidth="1"/>
    <col min="780" max="780" width="5.75" style="861" bestFit="1" customWidth="1"/>
    <col min="781" max="781" width="7.75" style="861" bestFit="1" customWidth="1"/>
    <col min="782" max="783" width="7.125" style="861" bestFit="1" customWidth="1"/>
    <col min="784" max="784" width="7.75" style="861" bestFit="1" customWidth="1"/>
    <col min="785" max="786" width="7.125" style="861" bestFit="1" customWidth="1"/>
    <col min="787" max="787" width="19.625" style="861" bestFit="1" customWidth="1"/>
    <col min="788" max="789" width="5.75" style="861" bestFit="1" customWidth="1"/>
    <col min="790" max="790" width="9" style="861"/>
    <col min="791" max="791" width="11.875" style="861" bestFit="1" customWidth="1"/>
    <col min="792" max="792" width="14.125" style="861" bestFit="1" customWidth="1"/>
    <col min="793" max="793" width="16.375" style="861" bestFit="1" customWidth="1"/>
    <col min="794" max="1024" width="9" style="861"/>
    <col min="1025" max="1025" width="7.875" style="861" bestFit="1" customWidth="1"/>
    <col min="1026" max="1026" width="18.125" style="861" bestFit="1" customWidth="1"/>
    <col min="1027" max="1027" width="28" style="861" bestFit="1" customWidth="1"/>
    <col min="1028" max="1028" width="10.875" style="861" bestFit="1" customWidth="1"/>
    <col min="1029" max="1029" width="20.75" style="861" bestFit="1" customWidth="1"/>
    <col min="1030" max="1030" width="16.375" style="861" bestFit="1" customWidth="1"/>
    <col min="1031" max="1031" width="26.25" style="861" bestFit="1" customWidth="1"/>
    <col min="1032" max="1032" width="9.75" style="861" bestFit="1" customWidth="1"/>
    <col min="1033" max="1033" width="18.125" style="861" bestFit="1" customWidth="1"/>
    <col min="1034" max="1034" width="13.875" style="861" bestFit="1" customWidth="1"/>
    <col min="1035" max="1035" width="19.125" style="861" bestFit="1" customWidth="1"/>
    <col min="1036" max="1036" width="5.75" style="861" bestFit="1" customWidth="1"/>
    <col min="1037" max="1037" width="7.75" style="861" bestFit="1" customWidth="1"/>
    <col min="1038" max="1039" width="7.125" style="861" bestFit="1" customWidth="1"/>
    <col min="1040" max="1040" width="7.75" style="861" bestFit="1" customWidth="1"/>
    <col min="1041" max="1042" width="7.125" style="861" bestFit="1" customWidth="1"/>
    <col min="1043" max="1043" width="19.625" style="861" bestFit="1" customWidth="1"/>
    <col min="1044" max="1045" width="5.75" style="861" bestFit="1" customWidth="1"/>
    <col min="1046" max="1046" width="9" style="861"/>
    <col min="1047" max="1047" width="11.875" style="861" bestFit="1" customWidth="1"/>
    <col min="1048" max="1048" width="14.125" style="861" bestFit="1" customWidth="1"/>
    <col min="1049" max="1049" width="16.375" style="861" bestFit="1" customWidth="1"/>
    <col min="1050" max="1280" width="9" style="861"/>
    <col min="1281" max="1281" width="7.875" style="861" bestFit="1" customWidth="1"/>
    <col min="1282" max="1282" width="18.125" style="861" bestFit="1" customWidth="1"/>
    <col min="1283" max="1283" width="28" style="861" bestFit="1" customWidth="1"/>
    <col min="1284" max="1284" width="10.875" style="861" bestFit="1" customWidth="1"/>
    <col min="1285" max="1285" width="20.75" style="861" bestFit="1" customWidth="1"/>
    <col min="1286" max="1286" width="16.375" style="861" bestFit="1" customWidth="1"/>
    <col min="1287" max="1287" width="26.25" style="861" bestFit="1" customWidth="1"/>
    <col min="1288" max="1288" width="9.75" style="861" bestFit="1" customWidth="1"/>
    <col min="1289" max="1289" width="18.125" style="861" bestFit="1" customWidth="1"/>
    <col min="1290" max="1290" width="13.875" style="861" bestFit="1" customWidth="1"/>
    <col min="1291" max="1291" width="19.125" style="861" bestFit="1" customWidth="1"/>
    <col min="1292" max="1292" width="5.75" style="861" bestFit="1" customWidth="1"/>
    <col min="1293" max="1293" width="7.75" style="861" bestFit="1" customWidth="1"/>
    <col min="1294" max="1295" width="7.125" style="861" bestFit="1" customWidth="1"/>
    <col min="1296" max="1296" width="7.75" style="861" bestFit="1" customWidth="1"/>
    <col min="1297" max="1298" width="7.125" style="861" bestFit="1" customWidth="1"/>
    <col min="1299" max="1299" width="19.625" style="861" bestFit="1" customWidth="1"/>
    <col min="1300" max="1301" width="5.75" style="861" bestFit="1" customWidth="1"/>
    <col min="1302" max="1302" width="9" style="861"/>
    <col min="1303" max="1303" width="11.875" style="861" bestFit="1" customWidth="1"/>
    <col min="1304" max="1304" width="14.125" style="861" bestFit="1" customWidth="1"/>
    <col min="1305" max="1305" width="16.375" style="861" bestFit="1" customWidth="1"/>
    <col min="1306" max="1536" width="9" style="861"/>
    <col min="1537" max="1537" width="7.875" style="861" bestFit="1" customWidth="1"/>
    <col min="1538" max="1538" width="18.125" style="861" bestFit="1" customWidth="1"/>
    <col min="1539" max="1539" width="28" style="861" bestFit="1" customWidth="1"/>
    <col min="1540" max="1540" width="10.875" style="861" bestFit="1" customWidth="1"/>
    <col min="1541" max="1541" width="20.75" style="861" bestFit="1" customWidth="1"/>
    <col min="1542" max="1542" width="16.375" style="861" bestFit="1" customWidth="1"/>
    <col min="1543" max="1543" width="26.25" style="861" bestFit="1" customWidth="1"/>
    <col min="1544" max="1544" width="9.75" style="861" bestFit="1" customWidth="1"/>
    <col min="1545" max="1545" width="18.125" style="861" bestFit="1" customWidth="1"/>
    <col min="1546" max="1546" width="13.875" style="861" bestFit="1" customWidth="1"/>
    <col min="1547" max="1547" width="19.125" style="861" bestFit="1" customWidth="1"/>
    <col min="1548" max="1548" width="5.75" style="861" bestFit="1" customWidth="1"/>
    <col min="1549" max="1549" width="7.75" style="861" bestFit="1" customWidth="1"/>
    <col min="1550" max="1551" width="7.125" style="861" bestFit="1" customWidth="1"/>
    <col min="1552" max="1552" width="7.75" style="861" bestFit="1" customWidth="1"/>
    <col min="1553" max="1554" width="7.125" style="861" bestFit="1" customWidth="1"/>
    <col min="1555" max="1555" width="19.625" style="861" bestFit="1" customWidth="1"/>
    <col min="1556" max="1557" width="5.75" style="861" bestFit="1" customWidth="1"/>
    <col min="1558" max="1558" width="9" style="861"/>
    <col min="1559" max="1559" width="11.875" style="861" bestFit="1" customWidth="1"/>
    <col min="1560" max="1560" width="14.125" style="861" bestFit="1" customWidth="1"/>
    <col min="1561" max="1561" width="16.375" style="861" bestFit="1" customWidth="1"/>
    <col min="1562" max="1792" width="9" style="861"/>
    <col min="1793" max="1793" width="7.875" style="861" bestFit="1" customWidth="1"/>
    <col min="1794" max="1794" width="18.125" style="861" bestFit="1" customWidth="1"/>
    <col min="1795" max="1795" width="28" style="861" bestFit="1" customWidth="1"/>
    <col min="1796" max="1796" width="10.875" style="861" bestFit="1" customWidth="1"/>
    <col min="1797" max="1797" width="20.75" style="861" bestFit="1" customWidth="1"/>
    <col min="1798" max="1798" width="16.375" style="861" bestFit="1" customWidth="1"/>
    <col min="1799" max="1799" width="26.25" style="861" bestFit="1" customWidth="1"/>
    <col min="1800" max="1800" width="9.75" style="861" bestFit="1" customWidth="1"/>
    <col min="1801" max="1801" width="18.125" style="861" bestFit="1" customWidth="1"/>
    <col min="1802" max="1802" width="13.875" style="861" bestFit="1" customWidth="1"/>
    <col min="1803" max="1803" width="19.125" style="861" bestFit="1" customWidth="1"/>
    <col min="1804" max="1804" width="5.75" style="861" bestFit="1" customWidth="1"/>
    <col min="1805" max="1805" width="7.75" style="861" bestFit="1" customWidth="1"/>
    <col min="1806" max="1807" width="7.125" style="861" bestFit="1" customWidth="1"/>
    <col min="1808" max="1808" width="7.75" style="861" bestFit="1" customWidth="1"/>
    <col min="1809" max="1810" width="7.125" style="861" bestFit="1" customWidth="1"/>
    <col min="1811" max="1811" width="19.625" style="861" bestFit="1" customWidth="1"/>
    <col min="1812" max="1813" width="5.75" style="861" bestFit="1" customWidth="1"/>
    <col min="1814" max="1814" width="9" style="861"/>
    <col min="1815" max="1815" width="11.875" style="861" bestFit="1" customWidth="1"/>
    <col min="1816" max="1816" width="14.125" style="861" bestFit="1" customWidth="1"/>
    <col min="1817" max="1817" width="16.375" style="861" bestFit="1" customWidth="1"/>
    <col min="1818" max="2048" width="9" style="861"/>
    <col min="2049" max="2049" width="7.875" style="861" bestFit="1" customWidth="1"/>
    <col min="2050" max="2050" width="18.125" style="861" bestFit="1" customWidth="1"/>
    <col min="2051" max="2051" width="28" style="861" bestFit="1" customWidth="1"/>
    <col min="2052" max="2052" width="10.875" style="861" bestFit="1" customWidth="1"/>
    <col min="2053" max="2053" width="20.75" style="861" bestFit="1" customWidth="1"/>
    <col min="2054" max="2054" width="16.375" style="861" bestFit="1" customWidth="1"/>
    <col min="2055" max="2055" width="26.25" style="861" bestFit="1" customWidth="1"/>
    <col min="2056" max="2056" width="9.75" style="861" bestFit="1" customWidth="1"/>
    <col min="2057" max="2057" width="18.125" style="861" bestFit="1" customWidth="1"/>
    <col min="2058" max="2058" width="13.875" style="861" bestFit="1" customWidth="1"/>
    <col min="2059" max="2059" width="19.125" style="861" bestFit="1" customWidth="1"/>
    <col min="2060" max="2060" width="5.75" style="861" bestFit="1" customWidth="1"/>
    <col min="2061" max="2061" width="7.75" style="861" bestFit="1" customWidth="1"/>
    <col min="2062" max="2063" width="7.125" style="861" bestFit="1" customWidth="1"/>
    <col min="2064" max="2064" width="7.75" style="861" bestFit="1" customWidth="1"/>
    <col min="2065" max="2066" width="7.125" style="861" bestFit="1" customWidth="1"/>
    <col min="2067" max="2067" width="19.625" style="861" bestFit="1" customWidth="1"/>
    <col min="2068" max="2069" width="5.75" style="861" bestFit="1" customWidth="1"/>
    <col min="2070" max="2070" width="9" style="861"/>
    <col min="2071" max="2071" width="11.875" style="861" bestFit="1" customWidth="1"/>
    <col min="2072" max="2072" width="14.125" style="861" bestFit="1" customWidth="1"/>
    <col min="2073" max="2073" width="16.375" style="861" bestFit="1" customWidth="1"/>
    <col min="2074" max="2304" width="9" style="861"/>
    <col min="2305" max="2305" width="7.875" style="861" bestFit="1" customWidth="1"/>
    <col min="2306" max="2306" width="18.125" style="861" bestFit="1" customWidth="1"/>
    <col min="2307" max="2307" width="28" style="861" bestFit="1" customWidth="1"/>
    <col min="2308" max="2308" width="10.875" style="861" bestFit="1" customWidth="1"/>
    <col min="2309" max="2309" width="20.75" style="861" bestFit="1" customWidth="1"/>
    <col min="2310" max="2310" width="16.375" style="861" bestFit="1" customWidth="1"/>
    <col min="2311" max="2311" width="26.25" style="861" bestFit="1" customWidth="1"/>
    <col min="2312" max="2312" width="9.75" style="861" bestFit="1" customWidth="1"/>
    <col min="2313" max="2313" width="18.125" style="861" bestFit="1" customWidth="1"/>
    <col min="2314" max="2314" width="13.875" style="861" bestFit="1" customWidth="1"/>
    <col min="2315" max="2315" width="19.125" style="861" bestFit="1" customWidth="1"/>
    <col min="2316" max="2316" width="5.75" style="861" bestFit="1" customWidth="1"/>
    <col min="2317" max="2317" width="7.75" style="861" bestFit="1" customWidth="1"/>
    <col min="2318" max="2319" width="7.125" style="861" bestFit="1" customWidth="1"/>
    <col min="2320" max="2320" width="7.75" style="861" bestFit="1" customWidth="1"/>
    <col min="2321" max="2322" width="7.125" style="861" bestFit="1" customWidth="1"/>
    <col min="2323" max="2323" width="19.625" style="861" bestFit="1" customWidth="1"/>
    <col min="2324" max="2325" width="5.75" style="861" bestFit="1" customWidth="1"/>
    <col min="2326" max="2326" width="9" style="861"/>
    <col min="2327" max="2327" width="11.875" style="861" bestFit="1" customWidth="1"/>
    <col min="2328" max="2328" width="14.125" style="861" bestFit="1" customWidth="1"/>
    <col min="2329" max="2329" width="16.375" style="861" bestFit="1" customWidth="1"/>
    <col min="2330" max="2560" width="9" style="861"/>
    <col min="2561" max="2561" width="7.875" style="861" bestFit="1" customWidth="1"/>
    <col min="2562" max="2562" width="18.125" style="861" bestFit="1" customWidth="1"/>
    <col min="2563" max="2563" width="28" style="861" bestFit="1" customWidth="1"/>
    <col min="2564" max="2564" width="10.875" style="861" bestFit="1" customWidth="1"/>
    <col min="2565" max="2565" width="20.75" style="861" bestFit="1" customWidth="1"/>
    <col min="2566" max="2566" width="16.375" style="861" bestFit="1" customWidth="1"/>
    <col min="2567" max="2567" width="26.25" style="861" bestFit="1" customWidth="1"/>
    <col min="2568" max="2568" width="9.75" style="861" bestFit="1" customWidth="1"/>
    <col min="2569" max="2569" width="18.125" style="861" bestFit="1" customWidth="1"/>
    <col min="2570" max="2570" width="13.875" style="861" bestFit="1" customWidth="1"/>
    <col min="2571" max="2571" width="19.125" style="861" bestFit="1" customWidth="1"/>
    <col min="2572" max="2572" width="5.75" style="861" bestFit="1" customWidth="1"/>
    <col min="2573" max="2573" width="7.75" style="861" bestFit="1" customWidth="1"/>
    <col min="2574" max="2575" width="7.125" style="861" bestFit="1" customWidth="1"/>
    <col min="2576" max="2576" width="7.75" style="861" bestFit="1" customWidth="1"/>
    <col min="2577" max="2578" width="7.125" style="861" bestFit="1" customWidth="1"/>
    <col min="2579" max="2579" width="19.625" style="861" bestFit="1" customWidth="1"/>
    <col min="2580" max="2581" width="5.75" style="861" bestFit="1" customWidth="1"/>
    <col min="2582" max="2582" width="9" style="861"/>
    <col min="2583" max="2583" width="11.875" style="861" bestFit="1" customWidth="1"/>
    <col min="2584" max="2584" width="14.125" style="861" bestFit="1" customWidth="1"/>
    <col min="2585" max="2585" width="16.375" style="861" bestFit="1" customWidth="1"/>
    <col min="2586" max="2816" width="9" style="861"/>
    <col min="2817" max="2817" width="7.875" style="861" bestFit="1" customWidth="1"/>
    <col min="2818" max="2818" width="18.125" style="861" bestFit="1" customWidth="1"/>
    <col min="2819" max="2819" width="28" style="861" bestFit="1" customWidth="1"/>
    <col min="2820" max="2820" width="10.875" style="861" bestFit="1" customWidth="1"/>
    <col min="2821" max="2821" width="20.75" style="861" bestFit="1" customWidth="1"/>
    <col min="2822" max="2822" width="16.375" style="861" bestFit="1" customWidth="1"/>
    <col min="2823" max="2823" width="26.25" style="861" bestFit="1" customWidth="1"/>
    <col min="2824" max="2824" width="9.75" style="861" bestFit="1" customWidth="1"/>
    <col min="2825" max="2825" width="18.125" style="861" bestFit="1" customWidth="1"/>
    <col min="2826" max="2826" width="13.875" style="861" bestFit="1" customWidth="1"/>
    <col min="2827" max="2827" width="19.125" style="861" bestFit="1" customWidth="1"/>
    <col min="2828" max="2828" width="5.75" style="861" bestFit="1" customWidth="1"/>
    <col min="2829" max="2829" width="7.75" style="861" bestFit="1" customWidth="1"/>
    <col min="2830" max="2831" width="7.125" style="861" bestFit="1" customWidth="1"/>
    <col min="2832" max="2832" width="7.75" style="861" bestFit="1" customWidth="1"/>
    <col min="2833" max="2834" width="7.125" style="861" bestFit="1" customWidth="1"/>
    <col min="2835" max="2835" width="19.625" style="861" bestFit="1" customWidth="1"/>
    <col min="2836" max="2837" width="5.75" style="861" bestFit="1" customWidth="1"/>
    <col min="2838" max="2838" width="9" style="861"/>
    <col min="2839" max="2839" width="11.875" style="861" bestFit="1" customWidth="1"/>
    <col min="2840" max="2840" width="14.125" style="861" bestFit="1" customWidth="1"/>
    <col min="2841" max="2841" width="16.375" style="861" bestFit="1" customWidth="1"/>
    <col min="2842" max="3072" width="9" style="861"/>
    <col min="3073" max="3073" width="7.875" style="861" bestFit="1" customWidth="1"/>
    <col min="3074" max="3074" width="18.125" style="861" bestFit="1" customWidth="1"/>
    <col min="3075" max="3075" width="28" style="861" bestFit="1" customWidth="1"/>
    <col min="3076" max="3076" width="10.875" style="861" bestFit="1" customWidth="1"/>
    <col min="3077" max="3077" width="20.75" style="861" bestFit="1" customWidth="1"/>
    <col min="3078" max="3078" width="16.375" style="861" bestFit="1" customWidth="1"/>
    <col min="3079" max="3079" width="26.25" style="861" bestFit="1" customWidth="1"/>
    <col min="3080" max="3080" width="9.75" style="861" bestFit="1" customWidth="1"/>
    <col min="3081" max="3081" width="18.125" style="861" bestFit="1" customWidth="1"/>
    <col min="3082" max="3082" width="13.875" style="861" bestFit="1" customWidth="1"/>
    <col min="3083" max="3083" width="19.125" style="861" bestFit="1" customWidth="1"/>
    <col min="3084" max="3084" width="5.75" style="861" bestFit="1" customWidth="1"/>
    <col min="3085" max="3085" width="7.75" style="861" bestFit="1" customWidth="1"/>
    <col min="3086" max="3087" width="7.125" style="861" bestFit="1" customWidth="1"/>
    <col min="3088" max="3088" width="7.75" style="861" bestFit="1" customWidth="1"/>
    <col min="3089" max="3090" width="7.125" style="861" bestFit="1" customWidth="1"/>
    <col min="3091" max="3091" width="19.625" style="861" bestFit="1" customWidth="1"/>
    <col min="3092" max="3093" width="5.75" style="861" bestFit="1" customWidth="1"/>
    <col min="3094" max="3094" width="9" style="861"/>
    <col min="3095" max="3095" width="11.875" style="861" bestFit="1" customWidth="1"/>
    <col min="3096" max="3096" width="14.125" style="861" bestFit="1" customWidth="1"/>
    <col min="3097" max="3097" width="16.375" style="861" bestFit="1" customWidth="1"/>
    <col min="3098" max="3328" width="9" style="861"/>
    <col min="3329" max="3329" width="7.875" style="861" bestFit="1" customWidth="1"/>
    <col min="3330" max="3330" width="18.125" style="861" bestFit="1" customWidth="1"/>
    <col min="3331" max="3331" width="28" style="861" bestFit="1" customWidth="1"/>
    <col min="3332" max="3332" width="10.875" style="861" bestFit="1" customWidth="1"/>
    <col min="3333" max="3333" width="20.75" style="861" bestFit="1" customWidth="1"/>
    <col min="3334" max="3334" width="16.375" style="861" bestFit="1" customWidth="1"/>
    <col min="3335" max="3335" width="26.25" style="861" bestFit="1" customWidth="1"/>
    <col min="3336" max="3336" width="9.75" style="861" bestFit="1" customWidth="1"/>
    <col min="3337" max="3337" width="18.125" style="861" bestFit="1" customWidth="1"/>
    <col min="3338" max="3338" width="13.875" style="861" bestFit="1" customWidth="1"/>
    <col min="3339" max="3339" width="19.125" style="861" bestFit="1" customWidth="1"/>
    <col min="3340" max="3340" width="5.75" style="861" bestFit="1" customWidth="1"/>
    <col min="3341" max="3341" width="7.75" style="861" bestFit="1" customWidth="1"/>
    <col min="3342" max="3343" width="7.125" style="861" bestFit="1" customWidth="1"/>
    <col min="3344" max="3344" width="7.75" style="861" bestFit="1" customWidth="1"/>
    <col min="3345" max="3346" width="7.125" style="861" bestFit="1" customWidth="1"/>
    <col min="3347" max="3347" width="19.625" style="861" bestFit="1" customWidth="1"/>
    <col min="3348" max="3349" width="5.75" style="861" bestFit="1" customWidth="1"/>
    <col min="3350" max="3350" width="9" style="861"/>
    <col min="3351" max="3351" width="11.875" style="861" bestFit="1" customWidth="1"/>
    <col min="3352" max="3352" width="14.125" style="861" bestFit="1" customWidth="1"/>
    <col min="3353" max="3353" width="16.375" style="861" bestFit="1" customWidth="1"/>
    <col min="3354" max="3584" width="9" style="861"/>
    <col min="3585" max="3585" width="7.875" style="861" bestFit="1" customWidth="1"/>
    <col min="3586" max="3586" width="18.125" style="861" bestFit="1" customWidth="1"/>
    <col min="3587" max="3587" width="28" style="861" bestFit="1" customWidth="1"/>
    <col min="3588" max="3588" width="10.875" style="861" bestFit="1" customWidth="1"/>
    <col min="3589" max="3589" width="20.75" style="861" bestFit="1" customWidth="1"/>
    <col min="3590" max="3590" width="16.375" style="861" bestFit="1" customWidth="1"/>
    <col min="3591" max="3591" width="26.25" style="861" bestFit="1" customWidth="1"/>
    <col min="3592" max="3592" width="9.75" style="861" bestFit="1" customWidth="1"/>
    <col min="3593" max="3593" width="18.125" style="861" bestFit="1" customWidth="1"/>
    <col min="3594" max="3594" width="13.875" style="861" bestFit="1" customWidth="1"/>
    <col min="3595" max="3595" width="19.125" style="861" bestFit="1" customWidth="1"/>
    <col min="3596" max="3596" width="5.75" style="861" bestFit="1" customWidth="1"/>
    <col min="3597" max="3597" width="7.75" style="861" bestFit="1" customWidth="1"/>
    <col min="3598" max="3599" width="7.125" style="861" bestFit="1" customWidth="1"/>
    <col min="3600" max="3600" width="7.75" style="861" bestFit="1" customWidth="1"/>
    <col min="3601" max="3602" width="7.125" style="861" bestFit="1" customWidth="1"/>
    <col min="3603" max="3603" width="19.625" style="861" bestFit="1" customWidth="1"/>
    <col min="3604" max="3605" width="5.75" style="861" bestFit="1" customWidth="1"/>
    <col min="3606" max="3606" width="9" style="861"/>
    <col min="3607" max="3607" width="11.875" style="861" bestFit="1" customWidth="1"/>
    <col min="3608" max="3608" width="14.125" style="861" bestFit="1" customWidth="1"/>
    <col min="3609" max="3609" width="16.375" style="861" bestFit="1" customWidth="1"/>
    <col min="3610" max="3840" width="9" style="861"/>
    <col min="3841" max="3841" width="7.875" style="861" bestFit="1" customWidth="1"/>
    <col min="3842" max="3842" width="18.125" style="861" bestFit="1" customWidth="1"/>
    <col min="3843" max="3843" width="28" style="861" bestFit="1" customWidth="1"/>
    <col min="3844" max="3844" width="10.875" style="861" bestFit="1" customWidth="1"/>
    <col min="3845" max="3845" width="20.75" style="861" bestFit="1" customWidth="1"/>
    <col min="3846" max="3846" width="16.375" style="861" bestFit="1" customWidth="1"/>
    <col min="3847" max="3847" width="26.25" style="861" bestFit="1" customWidth="1"/>
    <col min="3848" max="3848" width="9.75" style="861" bestFit="1" customWidth="1"/>
    <col min="3849" max="3849" width="18.125" style="861" bestFit="1" customWidth="1"/>
    <col min="3850" max="3850" width="13.875" style="861" bestFit="1" customWidth="1"/>
    <col min="3851" max="3851" width="19.125" style="861" bestFit="1" customWidth="1"/>
    <col min="3852" max="3852" width="5.75" style="861" bestFit="1" customWidth="1"/>
    <col min="3853" max="3853" width="7.75" style="861" bestFit="1" customWidth="1"/>
    <col min="3854" max="3855" width="7.125" style="861" bestFit="1" customWidth="1"/>
    <col min="3856" max="3856" width="7.75" style="861" bestFit="1" customWidth="1"/>
    <col min="3857" max="3858" width="7.125" style="861" bestFit="1" customWidth="1"/>
    <col min="3859" max="3859" width="19.625" style="861" bestFit="1" customWidth="1"/>
    <col min="3860" max="3861" width="5.75" style="861" bestFit="1" customWidth="1"/>
    <col min="3862" max="3862" width="9" style="861"/>
    <col min="3863" max="3863" width="11.875" style="861" bestFit="1" customWidth="1"/>
    <col min="3864" max="3864" width="14.125" style="861" bestFit="1" customWidth="1"/>
    <col min="3865" max="3865" width="16.375" style="861" bestFit="1" customWidth="1"/>
    <col min="3866" max="4096" width="9" style="861"/>
    <col min="4097" max="4097" width="7.875" style="861" bestFit="1" customWidth="1"/>
    <col min="4098" max="4098" width="18.125" style="861" bestFit="1" customWidth="1"/>
    <col min="4099" max="4099" width="28" style="861" bestFit="1" customWidth="1"/>
    <col min="4100" max="4100" width="10.875" style="861" bestFit="1" customWidth="1"/>
    <col min="4101" max="4101" width="20.75" style="861" bestFit="1" customWidth="1"/>
    <col min="4102" max="4102" width="16.375" style="861" bestFit="1" customWidth="1"/>
    <col min="4103" max="4103" width="26.25" style="861" bestFit="1" customWidth="1"/>
    <col min="4104" max="4104" width="9.75" style="861" bestFit="1" customWidth="1"/>
    <col min="4105" max="4105" width="18.125" style="861" bestFit="1" customWidth="1"/>
    <col min="4106" max="4106" width="13.875" style="861" bestFit="1" customWidth="1"/>
    <col min="4107" max="4107" width="19.125" style="861" bestFit="1" customWidth="1"/>
    <col min="4108" max="4108" width="5.75" style="861" bestFit="1" customWidth="1"/>
    <col min="4109" max="4109" width="7.75" style="861" bestFit="1" customWidth="1"/>
    <col min="4110" max="4111" width="7.125" style="861" bestFit="1" customWidth="1"/>
    <col min="4112" max="4112" width="7.75" style="861" bestFit="1" customWidth="1"/>
    <col min="4113" max="4114" width="7.125" style="861" bestFit="1" customWidth="1"/>
    <col min="4115" max="4115" width="19.625" style="861" bestFit="1" customWidth="1"/>
    <col min="4116" max="4117" width="5.75" style="861" bestFit="1" customWidth="1"/>
    <col min="4118" max="4118" width="9" style="861"/>
    <col min="4119" max="4119" width="11.875" style="861" bestFit="1" customWidth="1"/>
    <col min="4120" max="4120" width="14.125" style="861" bestFit="1" customWidth="1"/>
    <col min="4121" max="4121" width="16.375" style="861" bestFit="1" customWidth="1"/>
    <col min="4122" max="4352" width="9" style="861"/>
    <col min="4353" max="4353" width="7.875" style="861" bestFit="1" customWidth="1"/>
    <col min="4354" max="4354" width="18.125" style="861" bestFit="1" customWidth="1"/>
    <col min="4355" max="4355" width="28" style="861" bestFit="1" customWidth="1"/>
    <col min="4356" max="4356" width="10.875" style="861" bestFit="1" customWidth="1"/>
    <col min="4357" max="4357" width="20.75" style="861" bestFit="1" customWidth="1"/>
    <col min="4358" max="4358" width="16.375" style="861" bestFit="1" customWidth="1"/>
    <col min="4359" max="4359" width="26.25" style="861" bestFit="1" customWidth="1"/>
    <col min="4360" max="4360" width="9.75" style="861" bestFit="1" customWidth="1"/>
    <col min="4361" max="4361" width="18.125" style="861" bestFit="1" customWidth="1"/>
    <col min="4362" max="4362" width="13.875" style="861" bestFit="1" customWidth="1"/>
    <col min="4363" max="4363" width="19.125" style="861" bestFit="1" customWidth="1"/>
    <col min="4364" max="4364" width="5.75" style="861" bestFit="1" customWidth="1"/>
    <col min="4365" max="4365" width="7.75" style="861" bestFit="1" customWidth="1"/>
    <col min="4366" max="4367" width="7.125" style="861" bestFit="1" customWidth="1"/>
    <col min="4368" max="4368" width="7.75" style="861" bestFit="1" customWidth="1"/>
    <col min="4369" max="4370" width="7.125" style="861" bestFit="1" customWidth="1"/>
    <col min="4371" max="4371" width="19.625" style="861" bestFit="1" customWidth="1"/>
    <col min="4372" max="4373" width="5.75" style="861" bestFit="1" customWidth="1"/>
    <col min="4374" max="4374" width="9" style="861"/>
    <col min="4375" max="4375" width="11.875" style="861" bestFit="1" customWidth="1"/>
    <col min="4376" max="4376" width="14.125" style="861" bestFit="1" customWidth="1"/>
    <col min="4377" max="4377" width="16.375" style="861" bestFit="1" customWidth="1"/>
    <col min="4378" max="4608" width="9" style="861"/>
    <col min="4609" max="4609" width="7.875" style="861" bestFit="1" customWidth="1"/>
    <col min="4610" max="4610" width="18.125" style="861" bestFit="1" customWidth="1"/>
    <col min="4611" max="4611" width="28" style="861" bestFit="1" customWidth="1"/>
    <col min="4612" max="4612" width="10.875" style="861" bestFit="1" customWidth="1"/>
    <col min="4613" max="4613" width="20.75" style="861" bestFit="1" customWidth="1"/>
    <col min="4614" max="4614" width="16.375" style="861" bestFit="1" customWidth="1"/>
    <col min="4615" max="4615" width="26.25" style="861" bestFit="1" customWidth="1"/>
    <col min="4616" max="4616" width="9.75" style="861" bestFit="1" customWidth="1"/>
    <col min="4617" max="4617" width="18.125" style="861" bestFit="1" customWidth="1"/>
    <col min="4618" max="4618" width="13.875" style="861" bestFit="1" customWidth="1"/>
    <col min="4619" max="4619" width="19.125" style="861" bestFit="1" customWidth="1"/>
    <col min="4620" max="4620" width="5.75" style="861" bestFit="1" customWidth="1"/>
    <col min="4621" max="4621" width="7.75" style="861" bestFit="1" customWidth="1"/>
    <col min="4622" max="4623" width="7.125" style="861" bestFit="1" customWidth="1"/>
    <col min="4624" max="4624" width="7.75" style="861" bestFit="1" customWidth="1"/>
    <col min="4625" max="4626" width="7.125" style="861" bestFit="1" customWidth="1"/>
    <col min="4627" max="4627" width="19.625" style="861" bestFit="1" customWidth="1"/>
    <col min="4628" max="4629" width="5.75" style="861" bestFit="1" customWidth="1"/>
    <col min="4630" max="4630" width="9" style="861"/>
    <col min="4631" max="4631" width="11.875" style="861" bestFit="1" customWidth="1"/>
    <col min="4632" max="4632" width="14.125" style="861" bestFit="1" customWidth="1"/>
    <col min="4633" max="4633" width="16.375" style="861" bestFit="1" customWidth="1"/>
    <col min="4634" max="4864" width="9" style="861"/>
    <col min="4865" max="4865" width="7.875" style="861" bestFit="1" customWidth="1"/>
    <col min="4866" max="4866" width="18.125" style="861" bestFit="1" customWidth="1"/>
    <col min="4867" max="4867" width="28" style="861" bestFit="1" customWidth="1"/>
    <col min="4868" max="4868" width="10.875" style="861" bestFit="1" customWidth="1"/>
    <col min="4869" max="4869" width="20.75" style="861" bestFit="1" customWidth="1"/>
    <col min="4870" max="4870" width="16.375" style="861" bestFit="1" customWidth="1"/>
    <col min="4871" max="4871" width="26.25" style="861" bestFit="1" customWidth="1"/>
    <col min="4872" max="4872" width="9.75" style="861" bestFit="1" customWidth="1"/>
    <col min="4873" max="4873" width="18.125" style="861" bestFit="1" customWidth="1"/>
    <col min="4874" max="4874" width="13.875" style="861" bestFit="1" customWidth="1"/>
    <col min="4875" max="4875" width="19.125" style="861" bestFit="1" customWidth="1"/>
    <col min="4876" max="4876" width="5.75" style="861" bestFit="1" customWidth="1"/>
    <col min="4877" max="4877" width="7.75" style="861" bestFit="1" customWidth="1"/>
    <col min="4878" max="4879" width="7.125" style="861" bestFit="1" customWidth="1"/>
    <col min="4880" max="4880" width="7.75" style="861" bestFit="1" customWidth="1"/>
    <col min="4881" max="4882" width="7.125" style="861" bestFit="1" customWidth="1"/>
    <col min="4883" max="4883" width="19.625" style="861" bestFit="1" customWidth="1"/>
    <col min="4884" max="4885" width="5.75" style="861" bestFit="1" customWidth="1"/>
    <col min="4886" max="4886" width="9" style="861"/>
    <col min="4887" max="4887" width="11.875" style="861" bestFit="1" customWidth="1"/>
    <col min="4888" max="4888" width="14.125" style="861" bestFit="1" customWidth="1"/>
    <col min="4889" max="4889" width="16.375" style="861" bestFit="1" customWidth="1"/>
    <col min="4890" max="5120" width="9" style="861"/>
    <col min="5121" max="5121" width="7.875" style="861" bestFit="1" customWidth="1"/>
    <col min="5122" max="5122" width="18.125" style="861" bestFit="1" customWidth="1"/>
    <col min="5123" max="5123" width="28" style="861" bestFit="1" customWidth="1"/>
    <col min="5124" max="5124" width="10.875" style="861" bestFit="1" customWidth="1"/>
    <col min="5125" max="5125" width="20.75" style="861" bestFit="1" customWidth="1"/>
    <col min="5126" max="5126" width="16.375" style="861" bestFit="1" customWidth="1"/>
    <col min="5127" max="5127" width="26.25" style="861" bestFit="1" customWidth="1"/>
    <col min="5128" max="5128" width="9.75" style="861" bestFit="1" customWidth="1"/>
    <col min="5129" max="5129" width="18.125" style="861" bestFit="1" customWidth="1"/>
    <col min="5130" max="5130" width="13.875" style="861" bestFit="1" customWidth="1"/>
    <col min="5131" max="5131" width="19.125" style="861" bestFit="1" customWidth="1"/>
    <col min="5132" max="5132" width="5.75" style="861" bestFit="1" customWidth="1"/>
    <col min="5133" max="5133" width="7.75" style="861" bestFit="1" customWidth="1"/>
    <col min="5134" max="5135" width="7.125" style="861" bestFit="1" customWidth="1"/>
    <col min="5136" max="5136" width="7.75" style="861" bestFit="1" customWidth="1"/>
    <col min="5137" max="5138" width="7.125" style="861" bestFit="1" customWidth="1"/>
    <col min="5139" max="5139" width="19.625" style="861" bestFit="1" customWidth="1"/>
    <col min="5140" max="5141" width="5.75" style="861" bestFit="1" customWidth="1"/>
    <col min="5142" max="5142" width="9" style="861"/>
    <col min="5143" max="5143" width="11.875" style="861" bestFit="1" customWidth="1"/>
    <col min="5144" max="5144" width="14.125" style="861" bestFit="1" customWidth="1"/>
    <col min="5145" max="5145" width="16.375" style="861" bestFit="1" customWidth="1"/>
    <col min="5146" max="5376" width="9" style="861"/>
    <col min="5377" max="5377" width="7.875" style="861" bestFit="1" customWidth="1"/>
    <col min="5378" max="5378" width="18.125" style="861" bestFit="1" customWidth="1"/>
    <col min="5379" max="5379" width="28" style="861" bestFit="1" customWidth="1"/>
    <col min="5380" max="5380" width="10.875" style="861" bestFit="1" customWidth="1"/>
    <col min="5381" max="5381" width="20.75" style="861" bestFit="1" customWidth="1"/>
    <col min="5382" max="5382" width="16.375" style="861" bestFit="1" customWidth="1"/>
    <col min="5383" max="5383" width="26.25" style="861" bestFit="1" customWidth="1"/>
    <col min="5384" max="5384" width="9.75" style="861" bestFit="1" customWidth="1"/>
    <col min="5385" max="5385" width="18.125" style="861" bestFit="1" customWidth="1"/>
    <col min="5386" max="5386" width="13.875" style="861" bestFit="1" customWidth="1"/>
    <col min="5387" max="5387" width="19.125" style="861" bestFit="1" customWidth="1"/>
    <col min="5388" max="5388" width="5.75" style="861" bestFit="1" customWidth="1"/>
    <col min="5389" max="5389" width="7.75" style="861" bestFit="1" customWidth="1"/>
    <col min="5390" max="5391" width="7.125" style="861" bestFit="1" customWidth="1"/>
    <col min="5392" max="5392" width="7.75" style="861" bestFit="1" customWidth="1"/>
    <col min="5393" max="5394" width="7.125" style="861" bestFit="1" customWidth="1"/>
    <col min="5395" max="5395" width="19.625" style="861" bestFit="1" customWidth="1"/>
    <col min="5396" max="5397" width="5.75" style="861" bestFit="1" customWidth="1"/>
    <col min="5398" max="5398" width="9" style="861"/>
    <col min="5399" max="5399" width="11.875" style="861" bestFit="1" customWidth="1"/>
    <col min="5400" max="5400" width="14.125" style="861" bestFit="1" customWidth="1"/>
    <col min="5401" max="5401" width="16.375" style="861" bestFit="1" customWidth="1"/>
    <col min="5402" max="5632" width="9" style="861"/>
    <col min="5633" max="5633" width="7.875" style="861" bestFit="1" customWidth="1"/>
    <col min="5634" max="5634" width="18.125" style="861" bestFit="1" customWidth="1"/>
    <col min="5635" max="5635" width="28" style="861" bestFit="1" customWidth="1"/>
    <col min="5636" max="5636" width="10.875" style="861" bestFit="1" customWidth="1"/>
    <col min="5637" max="5637" width="20.75" style="861" bestFit="1" customWidth="1"/>
    <col min="5638" max="5638" width="16.375" style="861" bestFit="1" customWidth="1"/>
    <col min="5639" max="5639" width="26.25" style="861" bestFit="1" customWidth="1"/>
    <col min="5640" max="5640" width="9.75" style="861" bestFit="1" customWidth="1"/>
    <col min="5641" max="5641" width="18.125" style="861" bestFit="1" customWidth="1"/>
    <col min="5642" max="5642" width="13.875" style="861" bestFit="1" customWidth="1"/>
    <col min="5643" max="5643" width="19.125" style="861" bestFit="1" customWidth="1"/>
    <col min="5644" max="5644" width="5.75" style="861" bestFit="1" customWidth="1"/>
    <col min="5645" max="5645" width="7.75" style="861" bestFit="1" customWidth="1"/>
    <col min="5646" max="5647" width="7.125" style="861" bestFit="1" customWidth="1"/>
    <col min="5648" max="5648" width="7.75" style="861" bestFit="1" customWidth="1"/>
    <col min="5649" max="5650" width="7.125" style="861" bestFit="1" customWidth="1"/>
    <col min="5651" max="5651" width="19.625" style="861" bestFit="1" customWidth="1"/>
    <col min="5652" max="5653" width="5.75" style="861" bestFit="1" customWidth="1"/>
    <col min="5654" max="5654" width="9" style="861"/>
    <col min="5655" max="5655" width="11.875" style="861" bestFit="1" customWidth="1"/>
    <col min="5656" max="5656" width="14.125" style="861" bestFit="1" customWidth="1"/>
    <col min="5657" max="5657" width="16.375" style="861" bestFit="1" customWidth="1"/>
    <col min="5658" max="5888" width="9" style="861"/>
    <col min="5889" max="5889" width="7.875" style="861" bestFit="1" customWidth="1"/>
    <col min="5890" max="5890" width="18.125" style="861" bestFit="1" customWidth="1"/>
    <col min="5891" max="5891" width="28" style="861" bestFit="1" customWidth="1"/>
    <col min="5892" max="5892" width="10.875" style="861" bestFit="1" customWidth="1"/>
    <col min="5893" max="5893" width="20.75" style="861" bestFit="1" customWidth="1"/>
    <col min="5894" max="5894" width="16.375" style="861" bestFit="1" customWidth="1"/>
    <col min="5895" max="5895" width="26.25" style="861" bestFit="1" customWidth="1"/>
    <col min="5896" max="5896" width="9.75" style="861" bestFit="1" customWidth="1"/>
    <col min="5897" max="5897" width="18.125" style="861" bestFit="1" customWidth="1"/>
    <col min="5898" max="5898" width="13.875" style="861" bestFit="1" customWidth="1"/>
    <col min="5899" max="5899" width="19.125" style="861" bestFit="1" customWidth="1"/>
    <col min="5900" max="5900" width="5.75" style="861" bestFit="1" customWidth="1"/>
    <col min="5901" max="5901" width="7.75" style="861" bestFit="1" customWidth="1"/>
    <col min="5902" max="5903" width="7.125" style="861" bestFit="1" customWidth="1"/>
    <col min="5904" max="5904" width="7.75" style="861" bestFit="1" customWidth="1"/>
    <col min="5905" max="5906" width="7.125" style="861" bestFit="1" customWidth="1"/>
    <col min="5907" max="5907" width="19.625" style="861" bestFit="1" customWidth="1"/>
    <col min="5908" max="5909" width="5.75" style="861" bestFit="1" customWidth="1"/>
    <col min="5910" max="5910" width="9" style="861"/>
    <col min="5911" max="5911" width="11.875" style="861" bestFit="1" customWidth="1"/>
    <col min="5912" max="5912" width="14.125" style="861" bestFit="1" customWidth="1"/>
    <col min="5913" max="5913" width="16.375" style="861" bestFit="1" customWidth="1"/>
    <col min="5914" max="6144" width="9" style="861"/>
    <col min="6145" max="6145" width="7.875" style="861" bestFit="1" customWidth="1"/>
    <col min="6146" max="6146" width="18.125" style="861" bestFit="1" customWidth="1"/>
    <col min="6147" max="6147" width="28" style="861" bestFit="1" customWidth="1"/>
    <col min="6148" max="6148" width="10.875" style="861" bestFit="1" customWidth="1"/>
    <col min="6149" max="6149" width="20.75" style="861" bestFit="1" customWidth="1"/>
    <col min="6150" max="6150" width="16.375" style="861" bestFit="1" customWidth="1"/>
    <col min="6151" max="6151" width="26.25" style="861" bestFit="1" customWidth="1"/>
    <col min="6152" max="6152" width="9.75" style="861" bestFit="1" customWidth="1"/>
    <col min="6153" max="6153" width="18.125" style="861" bestFit="1" customWidth="1"/>
    <col min="6154" max="6154" width="13.875" style="861" bestFit="1" customWidth="1"/>
    <col min="6155" max="6155" width="19.125" style="861" bestFit="1" customWidth="1"/>
    <col min="6156" max="6156" width="5.75" style="861" bestFit="1" customWidth="1"/>
    <col min="6157" max="6157" width="7.75" style="861" bestFit="1" customWidth="1"/>
    <col min="6158" max="6159" width="7.125" style="861" bestFit="1" customWidth="1"/>
    <col min="6160" max="6160" width="7.75" style="861" bestFit="1" customWidth="1"/>
    <col min="6161" max="6162" width="7.125" style="861" bestFit="1" customWidth="1"/>
    <col min="6163" max="6163" width="19.625" style="861" bestFit="1" customWidth="1"/>
    <col min="6164" max="6165" width="5.75" style="861" bestFit="1" customWidth="1"/>
    <col min="6166" max="6166" width="9" style="861"/>
    <col min="6167" max="6167" width="11.875" style="861" bestFit="1" customWidth="1"/>
    <col min="6168" max="6168" width="14.125" style="861" bestFit="1" customWidth="1"/>
    <col min="6169" max="6169" width="16.375" style="861" bestFit="1" customWidth="1"/>
    <col min="6170" max="6400" width="9" style="861"/>
    <col min="6401" max="6401" width="7.875" style="861" bestFit="1" customWidth="1"/>
    <col min="6402" max="6402" width="18.125" style="861" bestFit="1" customWidth="1"/>
    <col min="6403" max="6403" width="28" style="861" bestFit="1" customWidth="1"/>
    <col min="6404" max="6404" width="10.875" style="861" bestFit="1" customWidth="1"/>
    <col min="6405" max="6405" width="20.75" style="861" bestFit="1" customWidth="1"/>
    <col min="6406" max="6406" width="16.375" style="861" bestFit="1" customWidth="1"/>
    <col min="6407" max="6407" width="26.25" style="861" bestFit="1" customWidth="1"/>
    <col min="6408" max="6408" width="9.75" style="861" bestFit="1" customWidth="1"/>
    <col min="6409" max="6409" width="18.125" style="861" bestFit="1" customWidth="1"/>
    <col min="6410" max="6410" width="13.875" style="861" bestFit="1" customWidth="1"/>
    <col min="6411" max="6411" width="19.125" style="861" bestFit="1" customWidth="1"/>
    <col min="6412" max="6412" width="5.75" style="861" bestFit="1" customWidth="1"/>
    <col min="6413" max="6413" width="7.75" style="861" bestFit="1" customWidth="1"/>
    <col min="6414" max="6415" width="7.125" style="861" bestFit="1" customWidth="1"/>
    <col min="6416" max="6416" width="7.75" style="861" bestFit="1" customWidth="1"/>
    <col min="6417" max="6418" width="7.125" style="861" bestFit="1" customWidth="1"/>
    <col min="6419" max="6419" width="19.625" style="861" bestFit="1" customWidth="1"/>
    <col min="6420" max="6421" width="5.75" style="861" bestFit="1" customWidth="1"/>
    <col min="6422" max="6422" width="9" style="861"/>
    <col min="6423" max="6423" width="11.875" style="861" bestFit="1" customWidth="1"/>
    <col min="6424" max="6424" width="14.125" style="861" bestFit="1" customWidth="1"/>
    <col min="6425" max="6425" width="16.375" style="861" bestFit="1" customWidth="1"/>
    <col min="6426" max="6656" width="9" style="861"/>
    <col min="6657" max="6657" width="7.875" style="861" bestFit="1" customWidth="1"/>
    <col min="6658" max="6658" width="18.125" style="861" bestFit="1" customWidth="1"/>
    <col min="6659" max="6659" width="28" style="861" bestFit="1" customWidth="1"/>
    <col min="6660" max="6660" width="10.875" style="861" bestFit="1" customWidth="1"/>
    <col min="6661" max="6661" width="20.75" style="861" bestFit="1" customWidth="1"/>
    <col min="6662" max="6662" width="16.375" style="861" bestFit="1" customWidth="1"/>
    <col min="6663" max="6663" width="26.25" style="861" bestFit="1" customWidth="1"/>
    <col min="6664" max="6664" width="9.75" style="861" bestFit="1" customWidth="1"/>
    <col min="6665" max="6665" width="18.125" style="861" bestFit="1" customWidth="1"/>
    <col min="6666" max="6666" width="13.875" style="861" bestFit="1" customWidth="1"/>
    <col min="6667" max="6667" width="19.125" style="861" bestFit="1" customWidth="1"/>
    <col min="6668" max="6668" width="5.75" style="861" bestFit="1" customWidth="1"/>
    <col min="6669" max="6669" width="7.75" style="861" bestFit="1" customWidth="1"/>
    <col min="6670" max="6671" width="7.125" style="861" bestFit="1" customWidth="1"/>
    <col min="6672" max="6672" width="7.75" style="861" bestFit="1" customWidth="1"/>
    <col min="6673" max="6674" width="7.125" style="861" bestFit="1" customWidth="1"/>
    <col min="6675" max="6675" width="19.625" style="861" bestFit="1" customWidth="1"/>
    <col min="6676" max="6677" width="5.75" style="861" bestFit="1" customWidth="1"/>
    <col min="6678" max="6678" width="9" style="861"/>
    <col min="6679" max="6679" width="11.875" style="861" bestFit="1" customWidth="1"/>
    <col min="6680" max="6680" width="14.125" style="861" bestFit="1" customWidth="1"/>
    <col min="6681" max="6681" width="16.375" style="861" bestFit="1" customWidth="1"/>
    <col min="6682" max="6912" width="9" style="861"/>
    <col min="6913" max="6913" width="7.875" style="861" bestFit="1" customWidth="1"/>
    <col min="6914" max="6914" width="18.125" style="861" bestFit="1" customWidth="1"/>
    <col min="6915" max="6915" width="28" style="861" bestFit="1" customWidth="1"/>
    <col min="6916" max="6916" width="10.875" style="861" bestFit="1" customWidth="1"/>
    <col min="6917" max="6917" width="20.75" style="861" bestFit="1" customWidth="1"/>
    <col min="6918" max="6918" width="16.375" style="861" bestFit="1" customWidth="1"/>
    <col min="6919" max="6919" width="26.25" style="861" bestFit="1" customWidth="1"/>
    <col min="6920" max="6920" width="9.75" style="861" bestFit="1" customWidth="1"/>
    <col min="6921" max="6921" width="18.125" style="861" bestFit="1" customWidth="1"/>
    <col min="6922" max="6922" width="13.875" style="861" bestFit="1" customWidth="1"/>
    <col min="6923" max="6923" width="19.125" style="861" bestFit="1" customWidth="1"/>
    <col min="6924" max="6924" width="5.75" style="861" bestFit="1" customWidth="1"/>
    <col min="6925" max="6925" width="7.75" style="861" bestFit="1" customWidth="1"/>
    <col min="6926" max="6927" width="7.125" style="861" bestFit="1" customWidth="1"/>
    <col min="6928" max="6928" width="7.75" style="861" bestFit="1" customWidth="1"/>
    <col min="6929" max="6930" width="7.125" style="861" bestFit="1" customWidth="1"/>
    <col min="6931" max="6931" width="19.625" style="861" bestFit="1" customWidth="1"/>
    <col min="6932" max="6933" width="5.75" style="861" bestFit="1" customWidth="1"/>
    <col min="6934" max="6934" width="9" style="861"/>
    <col min="6935" max="6935" width="11.875" style="861" bestFit="1" customWidth="1"/>
    <col min="6936" max="6936" width="14.125" style="861" bestFit="1" customWidth="1"/>
    <col min="6937" max="6937" width="16.375" style="861" bestFit="1" customWidth="1"/>
    <col min="6938" max="7168" width="9" style="861"/>
    <col min="7169" max="7169" width="7.875" style="861" bestFit="1" customWidth="1"/>
    <col min="7170" max="7170" width="18.125" style="861" bestFit="1" customWidth="1"/>
    <col min="7171" max="7171" width="28" style="861" bestFit="1" customWidth="1"/>
    <col min="7172" max="7172" width="10.875" style="861" bestFit="1" customWidth="1"/>
    <col min="7173" max="7173" width="20.75" style="861" bestFit="1" customWidth="1"/>
    <col min="7174" max="7174" width="16.375" style="861" bestFit="1" customWidth="1"/>
    <col min="7175" max="7175" width="26.25" style="861" bestFit="1" customWidth="1"/>
    <col min="7176" max="7176" width="9.75" style="861" bestFit="1" customWidth="1"/>
    <col min="7177" max="7177" width="18.125" style="861" bestFit="1" customWidth="1"/>
    <col min="7178" max="7178" width="13.875" style="861" bestFit="1" customWidth="1"/>
    <col min="7179" max="7179" width="19.125" style="861" bestFit="1" customWidth="1"/>
    <col min="7180" max="7180" width="5.75" style="861" bestFit="1" customWidth="1"/>
    <col min="7181" max="7181" width="7.75" style="861" bestFit="1" customWidth="1"/>
    <col min="7182" max="7183" width="7.125" style="861" bestFit="1" customWidth="1"/>
    <col min="7184" max="7184" width="7.75" style="861" bestFit="1" customWidth="1"/>
    <col min="7185" max="7186" width="7.125" style="861" bestFit="1" customWidth="1"/>
    <col min="7187" max="7187" width="19.625" style="861" bestFit="1" customWidth="1"/>
    <col min="7188" max="7189" width="5.75" style="861" bestFit="1" customWidth="1"/>
    <col min="7190" max="7190" width="9" style="861"/>
    <col min="7191" max="7191" width="11.875" style="861" bestFit="1" customWidth="1"/>
    <col min="7192" max="7192" width="14.125" style="861" bestFit="1" customWidth="1"/>
    <col min="7193" max="7193" width="16.375" style="861" bestFit="1" customWidth="1"/>
    <col min="7194" max="7424" width="9" style="861"/>
    <col min="7425" max="7425" width="7.875" style="861" bestFit="1" customWidth="1"/>
    <col min="7426" max="7426" width="18.125" style="861" bestFit="1" customWidth="1"/>
    <col min="7427" max="7427" width="28" style="861" bestFit="1" customWidth="1"/>
    <col min="7428" max="7428" width="10.875" style="861" bestFit="1" customWidth="1"/>
    <col min="7429" max="7429" width="20.75" style="861" bestFit="1" customWidth="1"/>
    <col min="7430" max="7430" width="16.375" style="861" bestFit="1" customWidth="1"/>
    <col min="7431" max="7431" width="26.25" style="861" bestFit="1" customWidth="1"/>
    <col min="7432" max="7432" width="9.75" style="861" bestFit="1" customWidth="1"/>
    <col min="7433" max="7433" width="18.125" style="861" bestFit="1" customWidth="1"/>
    <col min="7434" max="7434" width="13.875" style="861" bestFit="1" customWidth="1"/>
    <col min="7435" max="7435" width="19.125" style="861" bestFit="1" customWidth="1"/>
    <col min="7436" max="7436" width="5.75" style="861" bestFit="1" customWidth="1"/>
    <col min="7437" max="7437" width="7.75" style="861" bestFit="1" customWidth="1"/>
    <col min="7438" max="7439" width="7.125" style="861" bestFit="1" customWidth="1"/>
    <col min="7440" max="7440" width="7.75" style="861" bestFit="1" customWidth="1"/>
    <col min="7441" max="7442" width="7.125" style="861" bestFit="1" customWidth="1"/>
    <col min="7443" max="7443" width="19.625" style="861" bestFit="1" customWidth="1"/>
    <col min="7444" max="7445" width="5.75" style="861" bestFit="1" customWidth="1"/>
    <col min="7446" max="7446" width="9" style="861"/>
    <col min="7447" max="7447" width="11.875" style="861" bestFit="1" customWidth="1"/>
    <col min="7448" max="7448" width="14.125" style="861" bestFit="1" customWidth="1"/>
    <col min="7449" max="7449" width="16.375" style="861" bestFit="1" customWidth="1"/>
    <col min="7450" max="7680" width="9" style="861"/>
    <col min="7681" max="7681" width="7.875" style="861" bestFit="1" customWidth="1"/>
    <col min="7682" max="7682" width="18.125" style="861" bestFit="1" customWidth="1"/>
    <col min="7683" max="7683" width="28" style="861" bestFit="1" customWidth="1"/>
    <col min="7684" max="7684" width="10.875" style="861" bestFit="1" customWidth="1"/>
    <col min="7685" max="7685" width="20.75" style="861" bestFit="1" customWidth="1"/>
    <col min="7686" max="7686" width="16.375" style="861" bestFit="1" customWidth="1"/>
    <col min="7687" max="7687" width="26.25" style="861" bestFit="1" customWidth="1"/>
    <col min="7688" max="7688" width="9.75" style="861" bestFit="1" customWidth="1"/>
    <col min="7689" max="7689" width="18.125" style="861" bestFit="1" customWidth="1"/>
    <col min="7690" max="7690" width="13.875" style="861" bestFit="1" customWidth="1"/>
    <col min="7691" max="7691" width="19.125" style="861" bestFit="1" customWidth="1"/>
    <col min="7692" max="7692" width="5.75" style="861" bestFit="1" customWidth="1"/>
    <col min="7693" max="7693" width="7.75" style="861" bestFit="1" customWidth="1"/>
    <col min="7694" max="7695" width="7.125" style="861" bestFit="1" customWidth="1"/>
    <col min="7696" max="7696" width="7.75" style="861" bestFit="1" customWidth="1"/>
    <col min="7697" max="7698" width="7.125" style="861" bestFit="1" customWidth="1"/>
    <col min="7699" max="7699" width="19.625" style="861" bestFit="1" customWidth="1"/>
    <col min="7700" max="7701" width="5.75" style="861" bestFit="1" customWidth="1"/>
    <col min="7702" max="7702" width="9" style="861"/>
    <col min="7703" max="7703" width="11.875" style="861" bestFit="1" customWidth="1"/>
    <col min="7704" max="7704" width="14.125" style="861" bestFit="1" customWidth="1"/>
    <col min="7705" max="7705" width="16.375" style="861" bestFit="1" customWidth="1"/>
    <col min="7706" max="7936" width="9" style="861"/>
    <col min="7937" max="7937" width="7.875" style="861" bestFit="1" customWidth="1"/>
    <col min="7938" max="7938" width="18.125" style="861" bestFit="1" customWidth="1"/>
    <col min="7939" max="7939" width="28" style="861" bestFit="1" customWidth="1"/>
    <col min="7940" max="7940" width="10.875" style="861" bestFit="1" customWidth="1"/>
    <col min="7941" max="7941" width="20.75" style="861" bestFit="1" customWidth="1"/>
    <col min="7942" max="7942" width="16.375" style="861" bestFit="1" customWidth="1"/>
    <col min="7943" max="7943" width="26.25" style="861" bestFit="1" customWidth="1"/>
    <col min="7944" max="7944" width="9.75" style="861" bestFit="1" customWidth="1"/>
    <col min="7945" max="7945" width="18.125" style="861" bestFit="1" customWidth="1"/>
    <col min="7946" max="7946" width="13.875" style="861" bestFit="1" customWidth="1"/>
    <col min="7947" max="7947" width="19.125" style="861" bestFit="1" customWidth="1"/>
    <col min="7948" max="7948" width="5.75" style="861" bestFit="1" customWidth="1"/>
    <col min="7949" max="7949" width="7.75" style="861" bestFit="1" customWidth="1"/>
    <col min="7950" max="7951" width="7.125" style="861" bestFit="1" customWidth="1"/>
    <col min="7952" max="7952" width="7.75" style="861" bestFit="1" customWidth="1"/>
    <col min="7953" max="7954" width="7.125" style="861" bestFit="1" customWidth="1"/>
    <col min="7955" max="7955" width="19.625" style="861" bestFit="1" customWidth="1"/>
    <col min="7956" max="7957" width="5.75" style="861" bestFit="1" customWidth="1"/>
    <col min="7958" max="7958" width="9" style="861"/>
    <col min="7959" max="7959" width="11.875" style="861" bestFit="1" customWidth="1"/>
    <col min="7960" max="7960" width="14.125" style="861" bestFit="1" customWidth="1"/>
    <col min="7961" max="7961" width="16.375" style="861" bestFit="1" customWidth="1"/>
    <col min="7962" max="8192" width="9" style="861"/>
    <col min="8193" max="8193" width="7.875" style="861" bestFit="1" customWidth="1"/>
    <col min="8194" max="8194" width="18.125" style="861" bestFit="1" customWidth="1"/>
    <col min="8195" max="8195" width="28" style="861" bestFit="1" customWidth="1"/>
    <col min="8196" max="8196" width="10.875" style="861" bestFit="1" customWidth="1"/>
    <col min="8197" max="8197" width="20.75" style="861" bestFit="1" customWidth="1"/>
    <col min="8198" max="8198" width="16.375" style="861" bestFit="1" customWidth="1"/>
    <col min="8199" max="8199" width="26.25" style="861" bestFit="1" customWidth="1"/>
    <col min="8200" max="8200" width="9.75" style="861" bestFit="1" customWidth="1"/>
    <col min="8201" max="8201" width="18.125" style="861" bestFit="1" customWidth="1"/>
    <col min="8202" max="8202" width="13.875" style="861" bestFit="1" customWidth="1"/>
    <col min="8203" max="8203" width="19.125" style="861" bestFit="1" customWidth="1"/>
    <col min="8204" max="8204" width="5.75" style="861" bestFit="1" customWidth="1"/>
    <col min="8205" max="8205" width="7.75" style="861" bestFit="1" customWidth="1"/>
    <col min="8206" max="8207" width="7.125" style="861" bestFit="1" customWidth="1"/>
    <col min="8208" max="8208" width="7.75" style="861" bestFit="1" customWidth="1"/>
    <col min="8209" max="8210" width="7.125" style="861" bestFit="1" customWidth="1"/>
    <col min="8211" max="8211" width="19.625" style="861" bestFit="1" customWidth="1"/>
    <col min="8212" max="8213" width="5.75" style="861" bestFit="1" customWidth="1"/>
    <col min="8214" max="8214" width="9" style="861"/>
    <col min="8215" max="8215" width="11.875" style="861" bestFit="1" customWidth="1"/>
    <col min="8216" max="8216" width="14.125" style="861" bestFit="1" customWidth="1"/>
    <col min="8217" max="8217" width="16.375" style="861" bestFit="1" customWidth="1"/>
    <col min="8218" max="8448" width="9" style="861"/>
    <col min="8449" max="8449" width="7.875" style="861" bestFit="1" customWidth="1"/>
    <col min="8450" max="8450" width="18.125" style="861" bestFit="1" customWidth="1"/>
    <col min="8451" max="8451" width="28" style="861" bestFit="1" customWidth="1"/>
    <col min="8452" max="8452" width="10.875" style="861" bestFit="1" customWidth="1"/>
    <col min="8453" max="8453" width="20.75" style="861" bestFit="1" customWidth="1"/>
    <col min="8454" max="8454" width="16.375" style="861" bestFit="1" customWidth="1"/>
    <col min="8455" max="8455" width="26.25" style="861" bestFit="1" customWidth="1"/>
    <col min="8456" max="8456" width="9.75" style="861" bestFit="1" customWidth="1"/>
    <col min="8457" max="8457" width="18.125" style="861" bestFit="1" customWidth="1"/>
    <col min="8458" max="8458" width="13.875" style="861" bestFit="1" customWidth="1"/>
    <col min="8459" max="8459" width="19.125" style="861" bestFit="1" customWidth="1"/>
    <col min="8460" max="8460" width="5.75" style="861" bestFit="1" customWidth="1"/>
    <col min="8461" max="8461" width="7.75" style="861" bestFit="1" customWidth="1"/>
    <col min="8462" max="8463" width="7.125" style="861" bestFit="1" customWidth="1"/>
    <col min="8464" max="8464" width="7.75" style="861" bestFit="1" customWidth="1"/>
    <col min="8465" max="8466" width="7.125" style="861" bestFit="1" customWidth="1"/>
    <col min="8467" max="8467" width="19.625" style="861" bestFit="1" customWidth="1"/>
    <col min="8468" max="8469" width="5.75" style="861" bestFit="1" customWidth="1"/>
    <col min="8470" max="8470" width="9" style="861"/>
    <col min="8471" max="8471" width="11.875" style="861" bestFit="1" customWidth="1"/>
    <col min="8472" max="8472" width="14.125" style="861" bestFit="1" customWidth="1"/>
    <col min="8473" max="8473" width="16.375" style="861" bestFit="1" customWidth="1"/>
    <col min="8474" max="8704" width="9" style="861"/>
    <col min="8705" max="8705" width="7.875" style="861" bestFit="1" customWidth="1"/>
    <col min="8706" max="8706" width="18.125" style="861" bestFit="1" customWidth="1"/>
    <col min="8707" max="8707" width="28" style="861" bestFit="1" customWidth="1"/>
    <col min="8708" max="8708" width="10.875" style="861" bestFit="1" customWidth="1"/>
    <col min="8709" max="8709" width="20.75" style="861" bestFit="1" customWidth="1"/>
    <col min="8710" max="8710" width="16.375" style="861" bestFit="1" customWidth="1"/>
    <col min="8711" max="8711" width="26.25" style="861" bestFit="1" customWidth="1"/>
    <col min="8712" max="8712" width="9.75" style="861" bestFit="1" customWidth="1"/>
    <col min="8713" max="8713" width="18.125" style="861" bestFit="1" customWidth="1"/>
    <col min="8714" max="8714" width="13.875" style="861" bestFit="1" customWidth="1"/>
    <col min="8715" max="8715" width="19.125" style="861" bestFit="1" customWidth="1"/>
    <col min="8716" max="8716" width="5.75" style="861" bestFit="1" customWidth="1"/>
    <col min="8717" max="8717" width="7.75" style="861" bestFit="1" customWidth="1"/>
    <col min="8718" max="8719" width="7.125" style="861" bestFit="1" customWidth="1"/>
    <col min="8720" max="8720" width="7.75" style="861" bestFit="1" customWidth="1"/>
    <col min="8721" max="8722" width="7.125" style="861" bestFit="1" customWidth="1"/>
    <col min="8723" max="8723" width="19.625" style="861" bestFit="1" customWidth="1"/>
    <col min="8724" max="8725" width="5.75" style="861" bestFit="1" customWidth="1"/>
    <col min="8726" max="8726" width="9" style="861"/>
    <col min="8727" max="8727" width="11.875" style="861" bestFit="1" customWidth="1"/>
    <col min="8728" max="8728" width="14.125" style="861" bestFit="1" customWidth="1"/>
    <col min="8729" max="8729" width="16.375" style="861" bestFit="1" customWidth="1"/>
    <col min="8730" max="8960" width="9" style="861"/>
    <col min="8961" max="8961" width="7.875" style="861" bestFit="1" customWidth="1"/>
    <col min="8962" max="8962" width="18.125" style="861" bestFit="1" customWidth="1"/>
    <col min="8963" max="8963" width="28" style="861" bestFit="1" customWidth="1"/>
    <col min="8964" max="8964" width="10.875" style="861" bestFit="1" customWidth="1"/>
    <col min="8965" max="8965" width="20.75" style="861" bestFit="1" customWidth="1"/>
    <col min="8966" max="8966" width="16.375" style="861" bestFit="1" customWidth="1"/>
    <col min="8967" max="8967" width="26.25" style="861" bestFit="1" customWidth="1"/>
    <col min="8968" max="8968" width="9.75" style="861" bestFit="1" customWidth="1"/>
    <col min="8969" max="8969" width="18.125" style="861" bestFit="1" customWidth="1"/>
    <col min="8970" max="8970" width="13.875" style="861" bestFit="1" customWidth="1"/>
    <col min="8971" max="8971" width="19.125" style="861" bestFit="1" customWidth="1"/>
    <col min="8972" max="8972" width="5.75" style="861" bestFit="1" customWidth="1"/>
    <col min="8973" max="8973" width="7.75" style="861" bestFit="1" customWidth="1"/>
    <col min="8974" max="8975" width="7.125" style="861" bestFit="1" customWidth="1"/>
    <col min="8976" max="8976" width="7.75" style="861" bestFit="1" customWidth="1"/>
    <col min="8977" max="8978" width="7.125" style="861" bestFit="1" customWidth="1"/>
    <col min="8979" max="8979" width="19.625" style="861" bestFit="1" customWidth="1"/>
    <col min="8980" max="8981" width="5.75" style="861" bestFit="1" customWidth="1"/>
    <col min="8982" max="8982" width="9" style="861"/>
    <col min="8983" max="8983" width="11.875" style="861" bestFit="1" customWidth="1"/>
    <col min="8984" max="8984" width="14.125" style="861" bestFit="1" customWidth="1"/>
    <col min="8985" max="8985" width="16.375" style="861" bestFit="1" customWidth="1"/>
    <col min="8986" max="9216" width="9" style="861"/>
    <col min="9217" max="9217" width="7.875" style="861" bestFit="1" customWidth="1"/>
    <col min="9218" max="9218" width="18.125" style="861" bestFit="1" customWidth="1"/>
    <col min="9219" max="9219" width="28" style="861" bestFit="1" customWidth="1"/>
    <col min="9220" max="9220" width="10.875" style="861" bestFit="1" customWidth="1"/>
    <col min="9221" max="9221" width="20.75" style="861" bestFit="1" customWidth="1"/>
    <col min="9222" max="9222" width="16.375" style="861" bestFit="1" customWidth="1"/>
    <col min="9223" max="9223" width="26.25" style="861" bestFit="1" customWidth="1"/>
    <col min="9224" max="9224" width="9.75" style="861" bestFit="1" customWidth="1"/>
    <col min="9225" max="9225" width="18.125" style="861" bestFit="1" customWidth="1"/>
    <col min="9226" max="9226" width="13.875" style="861" bestFit="1" customWidth="1"/>
    <col min="9227" max="9227" width="19.125" style="861" bestFit="1" customWidth="1"/>
    <col min="9228" max="9228" width="5.75" style="861" bestFit="1" customWidth="1"/>
    <col min="9229" max="9229" width="7.75" style="861" bestFit="1" customWidth="1"/>
    <col min="9230" max="9231" width="7.125" style="861" bestFit="1" customWidth="1"/>
    <col min="9232" max="9232" width="7.75" style="861" bestFit="1" customWidth="1"/>
    <col min="9233" max="9234" width="7.125" style="861" bestFit="1" customWidth="1"/>
    <col min="9235" max="9235" width="19.625" style="861" bestFit="1" customWidth="1"/>
    <col min="9236" max="9237" width="5.75" style="861" bestFit="1" customWidth="1"/>
    <col min="9238" max="9238" width="9" style="861"/>
    <col min="9239" max="9239" width="11.875" style="861" bestFit="1" customWidth="1"/>
    <col min="9240" max="9240" width="14.125" style="861" bestFit="1" customWidth="1"/>
    <col min="9241" max="9241" width="16.375" style="861" bestFit="1" customWidth="1"/>
    <col min="9242" max="9472" width="9" style="861"/>
    <col min="9473" max="9473" width="7.875" style="861" bestFit="1" customWidth="1"/>
    <col min="9474" max="9474" width="18.125" style="861" bestFit="1" customWidth="1"/>
    <col min="9475" max="9475" width="28" style="861" bestFit="1" customWidth="1"/>
    <col min="9476" max="9476" width="10.875" style="861" bestFit="1" customWidth="1"/>
    <col min="9477" max="9477" width="20.75" style="861" bestFit="1" customWidth="1"/>
    <col min="9478" max="9478" width="16.375" style="861" bestFit="1" customWidth="1"/>
    <col min="9479" max="9479" width="26.25" style="861" bestFit="1" customWidth="1"/>
    <col min="9480" max="9480" width="9.75" style="861" bestFit="1" customWidth="1"/>
    <col min="9481" max="9481" width="18.125" style="861" bestFit="1" customWidth="1"/>
    <col min="9482" max="9482" width="13.875" style="861" bestFit="1" customWidth="1"/>
    <col min="9483" max="9483" width="19.125" style="861" bestFit="1" customWidth="1"/>
    <col min="9484" max="9484" width="5.75" style="861" bestFit="1" customWidth="1"/>
    <col min="9485" max="9485" width="7.75" style="861" bestFit="1" customWidth="1"/>
    <col min="9486" max="9487" width="7.125" style="861" bestFit="1" customWidth="1"/>
    <col min="9488" max="9488" width="7.75" style="861" bestFit="1" customWidth="1"/>
    <col min="9489" max="9490" width="7.125" style="861" bestFit="1" customWidth="1"/>
    <col min="9491" max="9491" width="19.625" style="861" bestFit="1" customWidth="1"/>
    <col min="9492" max="9493" width="5.75" style="861" bestFit="1" customWidth="1"/>
    <col min="9494" max="9494" width="9" style="861"/>
    <col min="9495" max="9495" width="11.875" style="861" bestFit="1" customWidth="1"/>
    <col min="9496" max="9496" width="14.125" style="861" bestFit="1" customWidth="1"/>
    <col min="9497" max="9497" width="16.375" style="861" bestFit="1" customWidth="1"/>
    <col min="9498" max="9728" width="9" style="861"/>
    <col min="9729" max="9729" width="7.875" style="861" bestFit="1" customWidth="1"/>
    <col min="9730" max="9730" width="18.125" style="861" bestFit="1" customWidth="1"/>
    <col min="9731" max="9731" width="28" style="861" bestFit="1" customWidth="1"/>
    <col min="9732" max="9732" width="10.875" style="861" bestFit="1" customWidth="1"/>
    <col min="9733" max="9733" width="20.75" style="861" bestFit="1" customWidth="1"/>
    <col min="9734" max="9734" width="16.375" style="861" bestFit="1" customWidth="1"/>
    <col min="9735" max="9735" width="26.25" style="861" bestFit="1" customWidth="1"/>
    <col min="9736" max="9736" width="9.75" style="861" bestFit="1" customWidth="1"/>
    <col min="9737" max="9737" width="18.125" style="861" bestFit="1" customWidth="1"/>
    <col min="9738" max="9738" width="13.875" style="861" bestFit="1" customWidth="1"/>
    <col min="9739" max="9739" width="19.125" style="861" bestFit="1" customWidth="1"/>
    <col min="9740" max="9740" width="5.75" style="861" bestFit="1" customWidth="1"/>
    <col min="9741" max="9741" width="7.75" style="861" bestFit="1" customWidth="1"/>
    <col min="9742" max="9743" width="7.125" style="861" bestFit="1" customWidth="1"/>
    <col min="9744" max="9744" width="7.75" style="861" bestFit="1" customWidth="1"/>
    <col min="9745" max="9746" width="7.125" style="861" bestFit="1" customWidth="1"/>
    <col min="9747" max="9747" width="19.625" style="861" bestFit="1" customWidth="1"/>
    <col min="9748" max="9749" width="5.75" style="861" bestFit="1" customWidth="1"/>
    <col min="9750" max="9750" width="9" style="861"/>
    <col min="9751" max="9751" width="11.875" style="861" bestFit="1" customWidth="1"/>
    <col min="9752" max="9752" width="14.125" style="861" bestFit="1" customWidth="1"/>
    <col min="9753" max="9753" width="16.375" style="861" bestFit="1" customWidth="1"/>
    <col min="9754" max="9984" width="9" style="861"/>
    <col min="9985" max="9985" width="7.875" style="861" bestFit="1" customWidth="1"/>
    <col min="9986" max="9986" width="18.125" style="861" bestFit="1" customWidth="1"/>
    <col min="9987" max="9987" width="28" style="861" bestFit="1" customWidth="1"/>
    <col min="9988" max="9988" width="10.875" style="861" bestFit="1" customWidth="1"/>
    <col min="9989" max="9989" width="20.75" style="861" bestFit="1" customWidth="1"/>
    <col min="9990" max="9990" width="16.375" style="861" bestFit="1" customWidth="1"/>
    <col min="9991" max="9991" width="26.25" style="861" bestFit="1" customWidth="1"/>
    <col min="9992" max="9992" width="9.75" style="861" bestFit="1" customWidth="1"/>
    <col min="9993" max="9993" width="18.125" style="861" bestFit="1" customWidth="1"/>
    <col min="9994" max="9994" width="13.875" style="861" bestFit="1" customWidth="1"/>
    <col min="9995" max="9995" width="19.125" style="861" bestFit="1" customWidth="1"/>
    <col min="9996" max="9996" width="5.75" style="861" bestFit="1" customWidth="1"/>
    <col min="9997" max="9997" width="7.75" style="861" bestFit="1" customWidth="1"/>
    <col min="9998" max="9999" width="7.125" style="861" bestFit="1" customWidth="1"/>
    <col min="10000" max="10000" width="7.75" style="861" bestFit="1" customWidth="1"/>
    <col min="10001" max="10002" width="7.125" style="861" bestFit="1" customWidth="1"/>
    <col min="10003" max="10003" width="19.625" style="861" bestFit="1" customWidth="1"/>
    <col min="10004" max="10005" width="5.75" style="861" bestFit="1" customWidth="1"/>
    <col min="10006" max="10006" width="9" style="861"/>
    <col min="10007" max="10007" width="11.875" style="861" bestFit="1" customWidth="1"/>
    <col min="10008" max="10008" width="14.125" style="861" bestFit="1" customWidth="1"/>
    <col min="10009" max="10009" width="16.375" style="861" bestFit="1" customWidth="1"/>
    <col min="10010" max="10240" width="9" style="861"/>
    <col min="10241" max="10241" width="7.875" style="861" bestFit="1" customWidth="1"/>
    <col min="10242" max="10242" width="18.125" style="861" bestFit="1" customWidth="1"/>
    <col min="10243" max="10243" width="28" style="861" bestFit="1" customWidth="1"/>
    <col min="10244" max="10244" width="10.875" style="861" bestFit="1" customWidth="1"/>
    <col min="10245" max="10245" width="20.75" style="861" bestFit="1" customWidth="1"/>
    <col min="10246" max="10246" width="16.375" style="861" bestFit="1" customWidth="1"/>
    <col min="10247" max="10247" width="26.25" style="861" bestFit="1" customWidth="1"/>
    <col min="10248" max="10248" width="9.75" style="861" bestFit="1" customWidth="1"/>
    <col min="10249" max="10249" width="18.125" style="861" bestFit="1" customWidth="1"/>
    <col min="10250" max="10250" width="13.875" style="861" bestFit="1" customWidth="1"/>
    <col min="10251" max="10251" width="19.125" style="861" bestFit="1" customWidth="1"/>
    <col min="10252" max="10252" width="5.75" style="861" bestFit="1" customWidth="1"/>
    <col min="10253" max="10253" width="7.75" style="861" bestFit="1" customWidth="1"/>
    <col min="10254" max="10255" width="7.125" style="861" bestFit="1" customWidth="1"/>
    <col min="10256" max="10256" width="7.75" style="861" bestFit="1" customWidth="1"/>
    <col min="10257" max="10258" width="7.125" style="861" bestFit="1" customWidth="1"/>
    <col min="10259" max="10259" width="19.625" style="861" bestFit="1" customWidth="1"/>
    <col min="10260" max="10261" width="5.75" style="861" bestFit="1" customWidth="1"/>
    <col min="10262" max="10262" width="9" style="861"/>
    <col min="10263" max="10263" width="11.875" style="861" bestFit="1" customWidth="1"/>
    <col min="10264" max="10264" width="14.125" style="861" bestFit="1" customWidth="1"/>
    <col min="10265" max="10265" width="16.375" style="861" bestFit="1" customWidth="1"/>
    <col min="10266" max="10496" width="9" style="861"/>
    <col min="10497" max="10497" width="7.875" style="861" bestFit="1" customWidth="1"/>
    <col min="10498" max="10498" width="18.125" style="861" bestFit="1" customWidth="1"/>
    <col min="10499" max="10499" width="28" style="861" bestFit="1" customWidth="1"/>
    <col min="10500" max="10500" width="10.875" style="861" bestFit="1" customWidth="1"/>
    <col min="10501" max="10501" width="20.75" style="861" bestFit="1" customWidth="1"/>
    <col min="10502" max="10502" width="16.375" style="861" bestFit="1" customWidth="1"/>
    <col min="10503" max="10503" width="26.25" style="861" bestFit="1" customWidth="1"/>
    <col min="10504" max="10504" width="9.75" style="861" bestFit="1" customWidth="1"/>
    <col min="10505" max="10505" width="18.125" style="861" bestFit="1" customWidth="1"/>
    <col min="10506" max="10506" width="13.875" style="861" bestFit="1" customWidth="1"/>
    <col min="10507" max="10507" width="19.125" style="861" bestFit="1" customWidth="1"/>
    <col min="10508" max="10508" width="5.75" style="861" bestFit="1" customWidth="1"/>
    <col min="10509" max="10509" width="7.75" style="861" bestFit="1" customWidth="1"/>
    <col min="10510" max="10511" width="7.125" style="861" bestFit="1" customWidth="1"/>
    <col min="10512" max="10512" width="7.75" style="861" bestFit="1" customWidth="1"/>
    <col min="10513" max="10514" width="7.125" style="861" bestFit="1" customWidth="1"/>
    <col min="10515" max="10515" width="19.625" style="861" bestFit="1" customWidth="1"/>
    <col min="10516" max="10517" width="5.75" style="861" bestFit="1" customWidth="1"/>
    <col min="10518" max="10518" width="9" style="861"/>
    <col min="10519" max="10519" width="11.875" style="861" bestFit="1" customWidth="1"/>
    <col min="10520" max="10520" width="14.125" style="861" bestFit="1" customWidth="1"/>
    <col min="10521" max="10521" width="16.375" style="861" bestFit="1" customWidth="1"/>
    <col min="10522" max="10752" width="9" style="861"/>
    <col min="10753" max="10753" width="7.875" style="861" bestFit="1" customWidth="1"/>
    <col min="10754" max="10754" width="18.125" style="861" bestFit="1" customWidth="1"/>
    <col min="10755" max="10755" width="28" style="861" bestFit="1" customWidth="1"/>
    <col min="10756" max="10756" width="10.875" style="861" bestFit="1" customWidth="1"/>
    <col min="10757" max="10757" width="20.75" style="861" bestFit="1" customWidth="1"/>
    <col min="10758" max="10758" width="16.375" style="861" bestFit="1" customWidth="1"/>
    <col min="10759" max="10759" width="26.25" style="861" bestFit="1" customWidth="1"/>
    <col min="10760" max="10760" width="9.75" style="861" bestFit="1" customWidth="1"/>
    <col min="10761" max="10761" width="18.125" style="861" bestFit="1" customWidth="1"/>
    <col min="10762" max="10762" width="13.875" style="861" bestFit="1" customWidth="1"/>
    <col min="10763" max="10763" width="19.125" style="861" bestFit="1" customWidth="1"/>
    <col min="10764" max="10764" width="5.75" style="861" bestFit="1" customWidth="1"/>
    <col min="10765" max="10765" width="7.75" style="861" bestFit="1" customWidth="1"/>
    <col min="10766" max="10767" width="7.125" style="861" bestFit="1" customWidth="1"/>
    <col min="10768" max="10768" width="7.75" style="861" bestFit="1" customWidth="1"/>
    <col min="10769" max="10770" width="7.125" style="861" bestFit="1" customWidth="1"/>
    <col min="10771" max="10771" width="19.625" style="861" bestFit="1" customWidth="1"/>
    <col min="10772" max="10773" width="5.75" style="861" bestFit="1" customWidth="1"/>
    <col min="10774" max="10774" width="9" style="861"/>
    <col min="10775" max="10775" width="11.875" style="861" bestFit="1" customWidth="1"/>
    <col min="10776" max="10776" width="14.125" style="861" bestFit="1" customWidth="1"/>
    <col min="10777" max="10777" width="16.375" style="861" bestFit="1" customWidth="1"/>
    <col min="10778" max="11008" width="9" style="861"/>
    <col min="11009" max="11009" width="7.875" style="861" bestFit="1" customWidth="1"/>
    <col min="11010" max="11010" width="18.125" style="861" bestFit="1" customWidth="1"/>
    <col min="11011" max="11011" width="28" style="861" bestFit="1" customWidth="1"/>
    <col min="11012" max="11012" width="10.875" style="861" bestFit="1" customWidth="1"/>
    <col min="11013" max="11013" width="20.75" style="861" bestFit="1" customWidth="1"/>
    <col min="11014" max="11014" width="16.375" style="861" bestFit="1" customWidth="1"/>
    <col min="11015" max="11015" width="26.25" style="861" bestFit="1" customWidth="1"/>
    <col min="11016" max="11016" width="9.75" style="861" bestFit="1" customWidth="1"/>
    <col min="11017" max="11017" width="18.125" style="861" bestFit="1" customWidth="1"/>
    <col min="11018" max="11018" width="13.875" style="861" bestFit="1" customWidth="1"/>
    <col min="11019" max="11019" width="19.125" style="861" bestFit="1" customWidth="1"/>
    <col min="11020" max="11020" width="5.75" style="861" bestFit="1" customWidth="1"/>
    <col min="11021" max="11021" width="7.75" style="861" bestFit="1" customWidth="1"/>
    <col min="11022" max="11023" width="7.125" style="861" bestFit="1" customWidth="1"/>
    <col min="11024" max="11024" width="7.75" style="861" bestFit="1" customWidth="1"/>
    <col min="11025" max="11026" width="7.125" style="861" bestFit="1" customWidth="1"/>
    <col min="11027" max="11027" width="19.625" style="861" bestFit="1" customWidth="1"/>
    <col min="11028" max="11029" width="5.75" style="861" bestFit="1" customWidth="1"/>
    <col min="11030" max="11030" width="9" style="861"/>
    <col min="11031" max="11031" width="11.875" style="861" bestFit="1" customWidth="1"/>
    <col min="11032" max="11032" width="14.125" style="861" bestFit="1" customWidth="1"/>
    <col min="11033" max="11033" width="16.375" style="861" bestFit="1" customWidth="1"/>
    <col min="11034" max="11264" width="9" style="861"/>
    <col min="11265" max="11265" width="7.875" style="861" bestFit="1" customWidth="1"/>
    <col min="11266" max="11266" width="18.125" style="861" bestFit="1" customWidth="1"/>
    <col min="11267" max="11267" width="28" style="861" bestFit="1" customWidth="1"/>
    <col min="11268" max="11268" width="10.875" style="861" bestFit="1" customWidth="1"/>
    <col min="11269" max="11269" width="20.75" style="861" bestFit="1" customWidth="1"/>
    <col min="11270" max="11270" width="16.375" style="861" bestFit="1" customWidth="1"/>
    <col min="11271" max="11271" width="26.25" style="861" bestFit="1" customWidth="1"/>
    <col min="11272" max="11272" width="9.75" style="861" bestFit="1" customWidth="1"/>
    <col min="11273" max="11273" width="18.125" style="861" bestFit="1" customWidth="1"/>
    <col min="11274" max="11274" width="13.875" style="861" bestFit="1" customWidth="1"/>
    <col min="11275" max="11275" width="19.125" style="861" bestFit="1" customWidth="1"/>
    <col min="11276" max="11276" width="5.75" style="861" bestFit="1" customWidth="1"/>
    <col min="11277" max="11277" width="7.75" style="861" bestFit="1" customWidth="1"/>
    <col min="11278" max="11279" width="7.125" style="861" bestFit="1" customWidth="1"/>
    <col min="11280" max="11280" width="7.75" style="861" bestFit="1" customWidth="1"/>
    <col min="11281" max="11282" width="7.125" style="861" bestFit="1" customWidth="1"/>
    <col min="11283" max="11283" width="19.625" style="861" bestFit="1" customWidth="1"/>
    <col min="11284" max="11285" width="5.75" style="861" bestFit="1" customWidth="1"/>
    <col min="11286" max="11286" width="9" style="861"/>
    <col min="11287" max="11287" width="11.875" style="861" bestFit="1" customWidth="1"/>
    <col min="11288" max="11288" width="14.125" style="861" bestFit="1" customWidth="1"/>
    <col min="11289" max="11289" width="16.375" style="861" bestFit="1" customWidth="1"/>
    <col min="11290" max="11520" width="9" style="861"/>
    <col min="11521" max="11521" width="7.875" style="861" bestFit="1" customWidth="1"/>
    <col min="11522" max="11522" width="18.125" style="861" bestFit="1" customWidth="1"/>
    <col min="11523" max="11523" width="28" style="861" bestFit="1" customWidth="1"/>
    <col min="11524" max="11524" width="10.875" style="861" bestFit="1" customWidth="1"/>
    <col min="11525" max="11525" width="20.75" style="861" bestFit="1" customWidth="1"/>
    <col min="11526" max="11526" width="16.375" style="861" bestFit="1" customWidth="1"/>
    <col min="11527" max="11527" width="26.25" style="861" bestFit="1" customWidth="1"/>
    <col min="11528" max="11528" width="9.75" style="861" bestFit="1" customWidth="1"/>
    <col min="11529" max="11529" width="18.125" style="861" bestFit="1" customWidth="1"/>
    <col min="11530" max="11530" width="13.875" style="861" bestFit="1" customWidth="1"/>
    <col min="11531" max="11531" width="19.125" style="861" bestFit="1" customWidth="1"/>
    <col min="11532" max="11532" width="5.75" style="861" bestFit="1" customWidth="1"/>
    <col min="11533" max="11533" width="7.75" style="861" bestFit="1" customWidth="1"/>
    <col min="11534" max="11535" width="7.125" style="861" bestFit="1" customWidth="1"/>
    <col min="11536" max="11536" width="7.75" style="861" bestFit="1" customWidth="1"/>
    <col min="11537" max="11538" width="7.125" style="861" bestFit="1" customWidth="1"/>
    <col min="11539" max="11539" width="19.625" style="861" bestFit="1" customWidth="1"/>
    <col min="11540" max="11541" width="5.75" style="861" bestFit="1" customWidth="1"/>
    <col min="11542" max="11542" width="9" style="861"/>
    <col min="11543" max="11543" width="11.875" style="861" bestFit="1" customWidth="1"/>
    <col min="11544" max="11544" width="14.125" style="861" bestFit="1" customWidth="1"/>
    <col min="11545" max="11545" width="16.375" style="861" bestFit="1" customWidth="1"/>
    <col min="11546" max="11776" width="9" style="861"/>
    <col min="11777" max="11777" width="7.875" style="861" bestFit="1" customWidth="1"/>
    <col min="11778" max="11778" width="18.125" style="861" bestFit="1" customWidth="1"/>
    <col min="11779" max="11779" width="28" style="861" bestFit="1" customWidth="1"/>
    <col min="11780" max="11780" width="10.875" style="861" bestFit="1" customWidth="1"/>
    <col min="11781" max="11781" width="20.75" style="861" bestFit="1" customWidth="1"/>
    <col min="11782" max="11782" width="16.375" style="861" bestFit="1" customWidth="1"/>
    <col min="11783" max="11783" width="26.25" style="861" bestFit="1" customWidth="1"/>
    <col min="11784" max="11784" width="9.75" style="861" bestFit="1" customWidth="1"/>
    <col min="11785" max="11785" width="18.125" style="861" bestFit="1" customWidth="1"/>
    <col min="11786" max="11786" width="13.875" style="861" bestFit="1" customWidth="1"/>
    <col min="11787" max="11787" width="19.125" style="861" bestFit="1" customWidth="1"/>
    <col min="11788" max="11788" width="5.75" style="861" bestFit="1" customWidth="1"/>
    <col min="11789" max="11789" width="7.75" style="861" bestFit="1" customWidth="1"/>
    <col min="11790" max="11791" width="7.125" style="861" bestFit="1" customWidth="1"/>
    <col min="11792" max="11792" width="7.75" style="861" bestFit="1" customWidth="1"/>
    <col min="11793" max="11794" width="7.125" style="861" bestFit="1" customWidth="1"/>
    <col min="11795" max="11795" width="19.625" style="861" bestFit="1" customWidth="1"/>
    <col min="11796" max="11797" width="5.75" style="861" bestFit="1" customWidth="1"/>
    <col min="11798" max="11798" width="9" style="861"/>
    <col min="11799" max="11799" width="11.875" style="861" bestFit="1" customWidth="1"/>
    <col min="11800" max="11800" width="14.125" style="861" bestFit="1" customWidth="1"/>
    <col min="11801" max="11801" width="16.375" style="861" bestFit="1" customWidth="1"/>
    <col min="11802" max="12032" width="9" style="861"/>
    <col min="12033" max="12033" width="7.875" style="861" bestFit="1" customWidth="1"/>
    <col min="12034" max="12034" width="18.125" style="861" bestFit="1" customWidth="1"/>
    <col min="12035" max="12035" width="28" style="861" bestFit="1" customWidth="1"/>
    <col min="12036" max="12036" width="10.875" style="861" bestFit="1" customWidth="1"/>
    <col min="12037" max="12037" width="20.75" style="861" bestFit="1" customWidth="1"/>
    <col min="12038" max="12038" width="16.375" style="861" bestFit="1" customWidth="1"/>
    <col min="12039" max="12039" width="26.25" style="861" bestFit="1" customWidth="1"/>
    <col min="12040" max="12040" width="9.75" style="861" bestFit="1" customWidth="1"/>
    <col min="12041" max="12041" width="18.125" style="861" bestFit="1" customWidth="1"/>
    <col min="12042" max="12042" width="13.875" style="861" bestFit="1" customWidth="1"/>
    <col min="12043" max="12043" width="19.125" style="861" bestFit="1" customWidth="1"/>
    <col min="12044" max="12044" width="5.75" style="861" bestFit="1" customWidth="1"/>
    <col min="12045" max="12045" width="7.75" style="861" bestFit="1" customWidth="1"/>
    <col min="12046" max="12047" width="7.125" style="861" bestFit="1" customWidth="1"/>
    <col min="12048" max="12048" width="7.75" style="861" bestFit="1" customWidth="1"/>
    <col min="12049" max="12050" width="7.125" style="861" bestFit="1" customWidth="1"/>
    <col min="12051" max="12051" width="19.625" style="861" bestFit="1" customWidth="1"/>
    <col min="12052" max="12053" width="5.75" style="861" bestFit="1" customWidth="1"/>
    <col min="12054" max="12054" width="9" style="861"/>
    <col min="12055" max="12055" width="11.875" style="861" bestFit="1" customWidth="1"/>
    <col min="12056" max="12056" width="14.125" style="861" bestFit="1" customWidth="1"/>
    <col min="12057" max="12057" width="16.375" style="861" bestFit="1" customWidth="1"/>
    <col min="12058" max="12288" width="9" style="861"/>
    <col min="12289" max="12289" width="7.875" style="861" bestFit="1" customWidth="1"/>
    <col min="12290" max="12290" width="18.125" style="861" bestFit="1" customWidth="1"/>
    <col min="12291" max="12291" width="28" style="861" bestFit="1" customWidth="1"/>
    <col min="12292" max="12292" width="10.875" style="861" bestFit="1" customWidth="1"/>
    <col min="12293" max="12293" width="20.75" style="861" bestFit="1" customWidth="1"/>
    <col min="12294" max="12294" width="16.375" style="861" bestFit="1" customWidth="1"/>
    <col min="12295" max="12295" width="26.25" style="861" bestFit="1" customWidth="1"/>
    <col min="12296" max="12296" width="9.75" style="861" bestFit="1" customWidth="1"/>
    <col min="12297" max="12297" width="18.125" style="861" bestFit="1" customWidth="1"/>
    <col min="12298" max="12298" width="13.875" style="861" bestFit="1" customWidth="1"/>
    <col min="12299" max="12299" width="19.125" style="861" bestFit="1" customWidth="1"/>
    <col min="12300" max="12300" width="5.75" style="861" bestFit="1" customWidth="1"/>
    <col min="12301" max="12301" width="7.75" style="861" bestFit="1" customWidth="1"/>
    <col min="12302" max="12303" width="7.125" style="861" bestFit="1" customWidth="1"/>
    <col min="12304" max="12304" width="7.75" style="861" bestFit="1" customWidth="1"/>
    <col min="12305" max="12306" width="7.125" style="861" bestFit="1" customWidth="1"/>
    <col min="12307" max="12307" width="19.625" style="861" bestFit="1" customWidth="1"/>
    <col min="12308" max="12309" width="5.75" style="861" bestFit="1" customWidth="1"/>
    <col min="12310" max="12310" width="9" style="861"/>
    <col min="12311" max="12311" width="11.875" style="861" bestFit="1" customWidth="1"/>
    <col min="12312" max="12312" width="14.125" style="861" bestFit="1" customWidth="1"/>
    <col min="12313" max="12313" width="16.375" style="861" bestFit="1" customWidth="1"/>
    <col min="12314" max="12544" width="9" style="861"/>
    <col min="12545" max="12545" width="7.875" style="861" bestFit="1" customWidth="1"/>
    <col min="12546" max="12546" width="18.125" style="861" bestFit="1" customWidth="1"/>
    <col min="12547" max="12547" width="28" style="861" bestFit="1" customWidth="1"/>
    <col min="12548" max="12548" width="10.875" style="861" bestFit="1" customWidth="1"/>
    <col min="12549" max="12549" width="20.75" style="861" bestFit="1" customWidth="1"/>
    <col min="12550" max="12550" width="16.375" style="861" bestFit="1" customWidth="1"/>
    <col min="12551" max="12551" width="26.25" style="861" bestFit="1" customWidth="1"/>
    <col min="12552" max="12552" width="9.75" style="861" bestFit="1" customWidth="1"/>
    <col min="12553" max="12553" width="18.125" style="861" bestFit="1" customWidth="1"/>
    <col min="12554" max="12554" width="13.875" style="861" bestFit="1" customWidth="1"/>
    <col min="12555" max="12555" width="19.125" style="861" bestFit="1" customWidth="1"/>
    <col min="12556" max="12556" width="5.75" style="861" bestFit="1" customWidth="1"/>
    <col min="12557" max="12557" width="7.75" style="861" bestFit="1" customWidth="1"/>
    <col min="12558" max="12559" width="7.125" style="861" bestFit="1" customWidth="1"/>
    <col min="12560" max="12560" width="7.75" style="861" bestFit="1" customWidth="1"/>
    <col min="12561" max="12562" width="7.125" style="861" bestFit="1" customWidth="1"/>
    <col min="12563" max="12563" width="19.625" style="861" bestFit="1" customWidth="1"/>
    <col min="12564" max="12565" width="5.75" style="861" bestFit="1" customWidth="1"/>
    <col min="12566" max="12566" width="9" style="861"/>
    <col min="12567" max="12567" width="11.875" style="861" bestFit="1" customWidth="1"/>
    <col min="12568" max="12568" width="14.125" style="861" bestFit="1" customWidth="1"/>
    <col min="12569" max="12569" width="16.375" style="861" bestFit="1" customWidth="1"/>
    <col min="12570" max="12800" width="9" style="861"/>
    <col min="12801" max="12801" width="7.875" style="861" bestFit="1" customWidth="1"/>
    <col min="12802" max="12802" width="18.125" style="861" bestFit="1" customWidth="1"/>
    <col min="12803" max="12803" width="28" style="861" bestFit="1" customWidth="1"/>
    <col min="12804" max="12804" width="10.875" style="861" bestFit="1" customWidth="1"/>
    <col min="12805" max="12805" width="20.75" style="861" bestFit="1" customWidth="1"/>
    <col min="12806" max="12806" width="16.375" style="861" bestFit="1" customWidth="1"/>
    <col min="12807" max="12807" width="26.25" style="861" bestFit="1" customWidth="1"/>
    <col min="12808" max="12808" width="9.75" style="861" bestFit="1" customWidth="1"/>
    <col min="12809" max="12809" width="18.125" style="861" bestFit="1" customWidth="1"/>
    <col min="12810" max="12810" width="13.875" style="861" bestFit="1" customWidth="1"/>
    <col min="12811" max="12811" width="19.125" style="861" bestFit="1" customWidth="1"/>
    <col min="12812" max="12812" width="5.75" style="861" bestFit="1" customWidth="1"/>
    <col min="12813" max="12813" width="7.75" style="861" bestFit="1" customWidth="1"/>
    <col min="12814" max="12815" width="7.125" style="861" bestFit="1" customWidth="1"/>
    <col min="12816" max="12816" width="7.75" style="861" bestFit="1" customWidth="1"/>
    <col min="12817" max="12818" width="7.125" style="861" bestFit="1" customWidth="1"/>
    <col min="12819" max="12819" width="19.625" style="861" bestFit="1" customWidth="1"/>
    <col min="12820" max="12821" width="5.75" style="861" bestFit="1" customWidth="1"/>
    <col min="12822" max="12822" width="9" style="861"/>
    <col min="12823" max="12823" width="11.875" style="861" bestFit="1" customWidth="1"/>
    <col min="12824" max="12824" width="14.125" style="861" bestFit="1" customWidth="1"/>
    <col min="12825" max="12825" width="16.375" style="861" bestFit="1" customWidth="1"/>
    <col min="12826" max="13056" width="9" style="861"/>
    <col min="13057" max="13057" width="7.875" style="861" bestFit="1" customWidth="1"/>
    <col min="13058" max="13058" width="18.125" style="861" bestFit="1" customWidth="1"/>
    <col min="13059" max="13059" width="28" style="861" bestFit="1" customWidth="1"/>
    <col min="13060" max="13060" width="10.875" style="861" bestFit="1" customWidth="1"/>
    <col min="13061" max="13061" width="20.75" style="861" bestFit="1" customWidth="1"/>
    <col min="13062" max="13062" width="16.375" style="861" bestFit="1" customWidth="1"/>
    <col min="13063" max="13063" width="26.25" style="861" bestFit="1" customWidth="1"/>
    <col min="13064" max="13064" width="9.75" style="861" bestFit="1" customWidth="1"/>
    <col min="13065" max="13065" width="18.125" style="861" bestFit="1" customWidth="1"/>
    <col min="13066" max="13066" width="13.875" style="861" bestFit="1" customWidth="1"/>
    <col min="13067" max="13067" width="19.125" style="861" bestFit="1" customWidth="1"/>
    <col min="13068" max="13068" width="5.75" style="861" bestFit="1" customWidth="1"/>
    <col min="13069" max="13069" width="7.75" style="861" bestFit="1" customWidth="1"/>
    <col min="13070" max="13071" width="7.125" style="861" bestFit="1" customWidth="1"/>
    <col min="13072" max="13072" width="7.75" style="861" bestFit="1" customWidth="1"/>
    <col min="13073" max="13074" width="7.125" style="861" bestFit="1" customWidth="1"/>
    <col min="13075" max="13075" width="19.625" style="861" bestFit="1" customWidth="1"/>
    <col min="13076" max="13077" width="5.75" style="861" bestFit="1" customWidth="1"/>
    <col min="13078" max="13078" width="9" style="861"/>
    <col min="13079" max="13079" width="11.875" style="861" bestFit="1" customWidth="1"/>
    <col min="13080" max="13080" width="14.125" style="861" bestFit="1" customWidth="1"/>
    <col min="13081" max="13081" width="16.375" style="861" bestFit="1" customWidth="1"/>
    <col min="13082" max="13312" width="9" style="861"/>
    <col min="13313" max="13313" width="7.875" style="861" bestFit="1" customWidth="1"/>
    <col min="13314" max="13314" width="18.125" style="861" bestFit="1" customWidth="1"/>
    <col min="13315" max="13315" width="28" style="861" bestFit="1" customWidth="1"/>
    <col min="13316" max="13316" width="10.875" style="861" bestFit="1" customWidth="1"/>
    <col min="13317" max="13317" width="20.75" style="861" bestFit="1" customWidth="1"/>
    <col min="13318" max="13318" width="16.375" style="861" bestFit="1" customWidth="1"/>
    <col min="13319" max="13319" width="26.25" style="861" bestFit="1" customWidth="1"/>
    <col min="13320" max="13320" width="9.75" style="861" bestFit="1" customWidth="1"/>
    <col min="13321" max="13321" width="18.125" style="861" bestFit="1" customWidth="1"/>
    <col min="13322" max="13322" width="13.875" style="861" bestFit="1" customWidth="1"/>
    <col min="13323" max="13323" width="19.125" style="861" bestFit="1" customWidth="1"/>
    <col min="13324" max="13324" width="5.75" style="861" bestFit="1" customWidth="1"/>
    <col min="13325" max="13325" width="7.75" style="861" bestFit="1" customWidth="1"/>
    <col min="13326" max="13327" width="7.125" style="861" bestFit="1" customWidth="1"/>
    <col min="13328" max="13328" width="7.75" style="861" bestFit="1" customWidth="1"/>
    <col min="13329" max="13330" width="7.125" style="861" bestFit="1" customWidth="1"/>
    <col min="13331" max="13331" width="19.625" style="861" bestFit="1" customWidth="1"/>
    <col min="13332" max="13333" width="5.75" style="861" bestFit="1" customWidth="1"/>
    <col min="13334" max="13334" width="9" style="861"/>
    <col min="13335" max="13335" width="11.875" style="861" bestFit="1" customWidth="1"/>
    <col min="13336" max="13336" width="14.125" style="861" bestFit="1" customWidth="1"/>
    <col min="13337" max="13337" width="16.375" style="861" bestFit="1" customWidth="1"/>
    <col min="13338" max="13568" width="9" style="861"/>
    <col min="13569" max="13569" width="7.875" style="861" bestFit="1" customWidth="1"/>
    <col min="13570" max="13570" width="18.125" style="861" bestFit="1" customWidth="1"/>
    <col min="13571" max="13571" width="28" style="861" bestFit="1" customWidth="1"/>
    <col min="13572" max="13572" width="10.875" style="861" bestFit="1" customWidth="1"/>
    <col min="13573" max="13573" width="20.75" style="861" bestFit="1" customWidth="1"/>
    <col min="13574" max="13574" width="16.375" style="861" bestFit="1" customWidth="1"/>
    <col min="13575" max="13575" width="26.25" style="861" bestFit="1" customWidth="1"/>
    <col min="13576" max="13576" width="9.75" style="861" bestFit="1" customWidth="1"/>
    <col min="13577" max="13577" width="18.125" style="861" bestFit="1" customWidth="1"/>
    <col min="13578" max="13578" width="13.875" style="861" bestFit="1" customWidth="1"/>
    <col min="13579" max="13579" width="19.125" style="861" bestFit="1" customWidth="1"/>
    <col min="13580" max="13580" width="5.75" style="861" bestFit="1" customWidth="1"/>
    <col min="13581" max="13581" width="7.75" style="861" bestFit="1" customWidth="1"/>
    <col min="13582" max="13583" width="7.125" style="861" bestFit="1" customWidth="1"/>
    <col min="13584" max="13584" width="7.75" style="861" bestFit="1" customWidth="1"/>
    <col min="13585" max="13586" width="7.125" style="861" bestFit="1" customWidth="1"/>
    <col min="13587" max="13587" width="19.625" style="861" bestFit="1" customWidth="1"/>
    <col min="13588" max="13589" width="5.75" style="861" bestFit="1" customWidth="1"/>
    <col min="13590" max="13590" width="9" style="861"/>
    <col min="13591" max="13591" width="11.875" style="861" bestFit="1" customWidth="1"/>
    <col min="13592" max="13592" width="14.125" style="861" bestFit="1" customWidth="1"/>
    <col min="13593" max="13593" width="16.375" style="861" bestFit="1" customWidth="1"/>
    <col min="13594" max="13824" width="9" style="861"/>
    <col min="13825" max="13825" width="7.875" style="861" bestFit="1" customWidth="1"/>
    <col min="13826" max="13826" width="18.125" style="861" bestFit="1" customWidth="1"/>
    <col min="13827" max="13827" width="28" style="861" bestFit="1" customWidth="1"/>
    <col min="13828" max="13828" width="10.875" style="861" bestFit="1" customWidth="1"/>
    <col min="13829" max="13829" width="20.75" style="861" bestFit="1" customWidth="1"/>
    <col min="13830" max="13830" width="16.375" style="861" bestFit="1" customWidth="1"/>
    <col min="13831" max="13831" width="26.25" style="861" bestFit="1" customWidth="1"/>
    <col min="13832" max="13832" width="9.75" style="861" bestFit="1" customWidth="1"/>
    <col min="13833" max="13833" width="18.125" style="861" bestFit="1" customWidth="1"/>
    <col min="13834" max="13834" width="13.875" style="861" bestFit="1" customWidth="1"/>
    <col min="13835" max="13835" width="19.125" style="861" bestFit="1" customWidth="1"/>
    <col min="13836" max="13836" width="5.75" style="861" bestFit="1" customWidth="1"/>
    <col min="13837" max="13837" width="7.75" style="861" bestFit="1" customWidth="1"/>
    <col min="13838" max="13839" width="7.125" style="861" bestFit="1" customWidth="1"/>
    <col min="13840" max="13840" width="7.75" style="861" bestFit="1" customWidth="1"/>
    <col min="13841" max="13842" width="7.125" style="861" bestFit="1" customWidth="1"/>
    <col min="13843" max="13843" width="19.625" style="861" bestFit="1" customWidth="1"/>
    <col min="13844" max="13845" width="5.75" style="861" bestFit="1" customWidth="1"/>
    <col min="13846" max="13846" width="9" style="861"/>
    <col min="13847" max="13847" width="11.875" style="861" bestFit="1" customWidth="1"/>
    <col min="13848" max="13848" width="14.125" style="861" bestFit="1" customWidth="1"/>
    <col min="13849" max="13849" width="16.375" style="861" bestFit="1" customWidth="1"/>
    <col min="13850" max="14080" width="9" style="861"/>
    <col min="14081" max="14081" width="7.875" style="861" bestFit="1" customWidth="1"/>
    <col min="14082" max="14082" width="18.125" style="861" bestFit="1" customWidth="1"/>
    <col min="14083" max="14083" width="28" style="861" bestFit="1" customWidth="1"/>
    <col min="14084" max="14084" width="10.875" style="861" bestFit="1" customWidth="1"/>
    <col min="14085" max="14085" width="20.75" style="861" bestFit="1" customWidth="1"/>
    <col min="14086" max="14086" width="16.375" style="861" bestFit="1" customWidth="1"/>
    <col min="14087" max="14087" width="26.25" style="861" bestFit="1" customWidth="1"/>
    <col min="14088" max="14088" width="9.75" style="861" bestFit="1" customWidth="1"/>
    <col min="14089" max="14089" width="18.125" style="861" bestFit="1" customWidth="1"/>
    <col min="14090" max="14090" width="13.875" style="861" bestFit="1" customWidth="1"/>
    <col min="14091" max="14091" width="19.125" style="861" bestFit="1" customWidth="1"/>
    <col min="14092" max="14092" width="5.75" style="861" bestFit="1" customWidth="1"/>
    <col min="14093" max="14093" width="7.75" style="861" bestFit="1" customWidth="1"/>
    <col min="14094" max="14095" width="7.125" style="861" bestFit="1" customWidth="1"/>
    <col min="14096" max="14096" width="7.75" style="861" bestFit="1" customWidth="1"/>
    <col min="14097" max="14098" width="7.125" style="861" bestFit="1" customWidth="1"/>
    <col min="14099" max="14099" width="19.625" style="861" bestFit="1" customWidth="1"/>
    <col min="14100" max="14101" width="5.75" style="861" bestFit="1" customWidth="1"/>
    <col min="14102" max="14102" width="9" style="861"/>
    <col min="14103" max="14103" width="11.875" style="861" bestFit="1" customWidth="1"/>
    <col min="14104" max="14104" width="14.125" style="861" bestFit="1" customWidth="1"/>
    <col min="14105" max="14105" width="16.375" style="861" bestFit="1" customWidth="1"/>
    <col min="14106" max="14336" width="9" style="861"/>
    <col min="14337" max="14337" width="7.875" style="861" bestFit="1" customWidth="1"/>
    <col min="14338" max="14338" width="18.125" style="861" bestFit="1" customWidth="1"/>
    <col min="14339" max="14339" width="28" style="861" bestFit="1" customWidth="1"/>
    <col min="14340" max="14340" width="10.875" style="861" bestFit="1" customWidth="1"/>
    <col min="14341" max="14341" width="20.75" style="861" bestFit="1" customWidth="1"/>
    <col min="14342" max="14342" width="16.375" style="861" bestFit="1" customWidth="1"/>
    <col min="14343" max="14343" width="26.25" style="861" bestFit="1" customWidth="1"/>
    <col min="14344" max="14344" width="9.75" style="861" bestFit="1" customWidth="1"/>
    <col min="14345" max="14345" width="18.125" style="861" bestFit="1" customWidth="1"/>
    <col min="14346" max="14346" width="13.875" style="861" bestFit="1" customWidth="1"/>
    <col min="14347" max="14347" width="19.125" style="861" bestFit="1" customWidth="1"/>
    <col min="14348" max="14348" width="5.75" style="861" bestFit="1" customWidth="1"/>
    <col min="14349" max="14349" width="7.75" style="861" bestFit="1" customWidth="1"/>
    <col min="14350" max="14351" width="7.125" style="861" bestFit="1" customWidth="1"/>
    <col min="14352" max="14352" width="7.75" style="861" bestFit="1" customWidth="1"/>
    <col min="14353" max="14354" width="7.125" style="861" bestFit="1" customWidth="1"/>
    <col min="14355" max="14355" width="19.625" style="861" bestFit="1" customWidth="1"/>
    <col min="14356" max="14357" width="5.75" style="861" bestFit="1" customWidth="1"/>
    <col min="14358" max="14358" width="9" style="861"/>
    <col min="14359" max="14359" width="11.875" style="861" bestFit="1" customWidth="1"/>
    <col min="14360" max="14360" width="14.125" style="861" bestFit="1" customWidth="1"/>
    <col min="14361" max="14361" width="16.375" style="861" bestFit="1" customWidth="1"/>
    <col min="14362" max="14592" width="9" style="861"/>
    <col min="14593" max="14593" width="7.875" style="861" bestFit="1" customWidth="1"/>
    <col min="14594" max="14594" width="18.125" style="861" bestFit="1" customWidth="1"/>
    <col min="14595" max="14595" width="28" style="861" bestFit="1" customWidth="1"/>
    <col min="14596" max="14596" width="10.875" style="861" bestFit="1" customWidth="1"/>
    <col min="14597" max="14597" width="20.75" style="861" bestFit="1" customWidth="1"/>
    <col min="14598" max="14598" width="16.375" style="861" bestFit="1" customWidth="1"/>
    <col min="14599" max="14599" width="26.25" style="861" bestFit="1" customWidth="1"/>
    <col min="14600" max="14600" width="9.75" style="861" bestFit="1" customWidth="1"/>
    <col min="14601" max="14601" width="18.125" style="861" bestFit="1" customWidth="1"/>
    <col min="14602" max="14602" width="13.875" style="861" bestFit="1" customWidth="1"/>
    <col min="14603" max="14603" width="19.125" style="861" bestFit="1" customWidth="1"/>
    <col min="14604" max="14604" width="5.75" style="861" bestFit="1" customWidth="1"/>
    <col min="14605" max="14605" width="7.75" style="861" bestFit="1" customWidth="1"/>
    <col min="14606" max="14607" width="7.125" style="861" bestFit="1" customWidth="1"/>
    <col min="14608" max="14608" width="7.75" style="861" bestFit="1" customWidth="1"/>
    <col min="14609" max="14610" width="7.125" style="861" bestFit="1" customWidth="1"/>
    <col min="14611" max="14611" width="19.625" style="861" bestFit="1" customWidth="1"/>
    <col min="14612" max="14613" width="5.75" style="861" bestFit="1" customWidth="1"/>
    <col min="14614" max="14614" width="9" style="861"/>
    <col min="14615" max="14615" width="11.875" style="861" bestFit="1" customWidth="1"/>
    <col min="14616" max="14616" width="14.125" style="861" bestFit="1" customWidth="1"/>
    <col min="14617" max="14617" width="16.375" style="861" bestFit="1" customWidth="1"/>
    <col min="14618" max="14848" width="9" style="861"/>
    <col min="14849" max="14849" width="7.875" style="861" bestFit="1" customWidth="1"/>
    <col min="14850" max="14850" width="18.125" style="861" bestFit="1" customWidth="1"/>
    <col min="14851" max="14851" width="28" style="861" bestFit="1" customWidth="1"/>
    <col min="14852" max="14852" width="10.875" style="861" bestFit="1" customWidth="1"/>
    <col min="14853" max="14853" width="20.75" style="861" bestFit="1" customWidth="1"/>
    <col min="14854" max="14854" width="16.375" style="861" bestFit="1" customWidth="1"/>
    <col min="14855" max="14855" width="26.25" style="861" bestFit="1" customWidth="1"/>
    <col min="14856" max="14856" width="9.75" style="861" bestFit="1" customWidth="1"/>
    <col min="14857" max="14857" width="18.125" style="861" bestFit="1" customWidth="1"/>
    <col min="14858" max="14858" width="13.875" style="861" bestFit="1" customWidth="1"/>
    <col min="14859" max="14859" width="19.125" style="861" bestFit="1" customWidth="1"/>
    <col min="14860" max="14860" width="5.75" style="861" bestFit="1" customWidth="1"/>
    <col min="14861" max="14861" width="7.75" style="861" bestFit="1" customWidth="1"/>
    <col min="14862" max="14863" width="7.125" style="861" bestFit="1" customWidth="1"/>
    <col min="14864" max="14864" width="7.75" style="861" bestFit="1" customWidth="1"/>
    <col min="14865" max="14866" width="7.125" style="861" bestFit="1" customWidth="1"/>
    <col min="14867" max="14867" width="19.625" style="861" bestFit="1" customWidth="1"/>
    <col min="14868" max="14869" width="5.75" style="861" bestFit="1" customWidth="1"/>
    <col min="14870" max="14870" width="9" style="861"/>
    <col min="14871" max="14871" width="11.875" style="861" bestFit="1" customWidth="1"/>
    <col min="14872" max="14872" width="14.125" style="861" bestFit="1" customWidth="1"/>
    <col min="14873" max="14873" width="16.375" style="861" bestFit="1" customWidth="1"/>
    <col min="14874" max="15104" width="9" style="861"/>
    <col min="15105" max="15105" width="7.875" style="861" bestFit="1" customWidth="1"/>
    <col min="15106" max="15106" width="18.125" style="861" bestFit="1" customWidth="1"/>
    <col min="15107" max="15107" width="28" style="861" bestFit="1" customWidth="1"/>
    <col min="15108" max="15108" width="10.875" style="861" bestFit="1" customWidth="1"/>
    <col min="15109" max="15109" width="20.75" style="861" bestFit="1" customWidth="1"/>
    <col min="15110" max="15110" width="16.375" style="861" bestFit="1" customWidth="1"/>
    <col min="15111" max="15111" width="26.25" style="861" bestFit="1" customWidth="1"/>
    <col min="15112" max="15112" width="9.75" style="861" bestFit="1" customWidth="1"/>
    <col min="15113" max="15113" width="18.125" style="861" bestFit="1" customWidth="1"/>
    <col min="15114" max="15114" width="13.875" style="861" bestFit="1" customWidth="1"/>
    <col min="15115" max="15115" width="19.125" style="861" bestFit="1" customWidth="1"/>
    <col min="15116" max="15116" width="5.75" style="861" bestFit="1" customWidth="1"/>
    <col min="15117" max="15117" width="7.75" style="861" bestFit="1" customWidth="1"/>
    <col min="15118" max="15119" width="7.125" style="861" bestFit="1" customWidth="1"/>
    <col min="15120" max="15120" width="7.75" style="861" bestFit="1" customWidth="1"/>
    <col min="15121" max="15122" width="7.125" style="861" bestFit="1" customWidth="1"/>
    <col min="15123" max="15123" width="19.625" style="861" bestFit="1" customWidth="1"/>
    <col min="15124" max="15125" width="5.75" style="861" bestFit="1" customWidth="1"/>
    <col min="15126" max="15126" width="9" style="861"/>
    <col min="15127" max="15127" width="11.875" style="861" bestFit="1" customWidth="1"/>
    <col min="15128" max="15128" width="14.125" style="861" bestFit="1" customWidth="1"/>
    <col min="15129" max="15129" width="16.375" style="861" bestFit="1" customWidth="1"/>
    <col min="15130" max="15360" width="9" style="861"/>
    <col min="15361" max="15361" width="7.875" style="861" bestFit="1" customWidth="1"/>
    <col min="15362" max="15362" width="18.125" style="861" bestFit="1" customWidth="1"/>
    <col min="15363" max="15363" width="28" style="861" bestFit="1" customWidth="1"/>
    <col min="15364" max="15364" width="10.875" style="861" bestFit="1" customWidth="1"/>
    <col min="15365" max="15365" width="20.75" style="861" bestFit="1" customWidth="1"/>
    <col min="15366" max="15366" width="16.375" style="861" bestFit="1" customWidth="1"/>
    <col min="15367" max="15367" width="26.25" style="861" bestFit="1" customWidth="1"/>
    <col min="15368" max="15368" width="9.75" style="861" bestFit="1" customWidth="1"/>
    <col min="15369" max="15369" width="18.125" style="861" bestFit="1" customWidth="1"/>
    <col min="15370" max="15370" width="13.875" style="861" bestFit="1" customWidth="1"/>
    <col min="15371" max="15371" width="19.125" style="861" bestFit="1" customWidth="1"/>
    <col min="15372" max="15372" width="5.75" style="861" bestFit="1" customWidth="1"/>
    <col min="15373" max="15373" width="7.75" style="861" bestFit="1" customWidth="1"/>
    <col min="15374" max="15375" width="7.125" style="861" bestFit="1" customWidth="1"/>
    <col min="15376" max="15376" width="7.75" style="861" bestFit="1" customWidth="1"/>
    <col min="15377" max="15378" width="7.125" style="861" bestFit="1" customWidth="1"/>
    <col min="15379" max="15379" width="19.625" style="861" bestFit="1" customWidth="1"/>
    <col min="15380" max="15381" width="5.75" style="861" bestFit="1" customWidth="1"/>
    <col min="15382" max="15382" width="9" style="861"/>
    <col min="15383" max="15383" width="11.875" style="861" bestFit="1" customWidth="1"/>
    <col min="15384" max="15384" width="14.125" style="861" bestFit="1" customWidth="1"/>
    <col min="15385" max="15385" width="16.375" style="861" bestFit="1" customWidth="1"/>
    <col min="15386" max="15616" width="9" style="861"/>
    <col min="15617" max="15617" width="7.875" style="861" bestFit="1" customWidth="1"/>
    <col min="15618" max="15618" width="18.125" style="861" bestFit="1" customWidth="1"/>
    <col min="15619" max="15619" width="28" style="861" bestFit="1" customWidth="1"/>
    <col min="15620" max="15620" width="10.875" style="861" bestFit="1" customWidth="1"/>
    <col min="15621" max="15621" width="20.75" style="861" bestFit="1" customWidth="1"/>
    <col min="15622" max="15622" width="16.375" style="861" bestFit="1" customWidth="1"/>
    <col min="15623" max="15623" width="26.25" style="861" bestFit="1" customWidth="1"/>
    <col min="15624" max="15624" width="9.75" style="861" bestFit="1" customWidth="1"/>
    <col min="15625" max="15625" width="18.125" style="861" bestFit="1" customWidth="1"/>
    <col min="15626" max="15626" width="13.875" style="861" bestFit="1" customWidth="1"/>
    <col min="15627" max="15627" width="19.125" style="861" bestFit="1" customWidth="1"/>
    <col min="15628" max="15628" width="5.75" style="861" bestFit="1" customWidth="1"/>
    <col min="15629" max="15629" width="7.75" style="861" bestFit="1" customWidth="1"/>
    <col min="15630" max="15631" width="7.125" style="861" bestFit="1" customWidth="1"/>
    <col min="15632" max="15632" width="7.75" style="861" bestFit="1" customWidth="1"/>
    <col min="15633" max="15634" width="7.125" style="861" bestFit="1" customWidth="1"/>
    <col min="15635" max="15635" width="19.625" style="861" bestFit="1" customWidth="1"/>
    <col min="15636" max="15637" width="5.75" style="861" bestFit="1" customWidth="1"/>
    <col min="15638" max="15638" width="9" style="861"/>
    <col min="15639" max="15639" width="11.875" style="861" bestFit="1" customWidth="1"/>
    <col min="15640" max="15640" width="14.125" style="861" bestFit="1" customWidth="1"/>
    <col min="15641" max="15641" width="16.375" style="861" bestFit="1" customWidth="1"/>
    <col min="15642" max="15872" width="9" style="861"/>
    <col min="15873" max="15873" width="7.875" style="861" bestFit="1" customWidth="1"/>
    <col min="15874" max="15874" width="18.125" style="861" bestFit="1" customWidth="1"/>
    <col min="15875" max="15875" width="28" style="861" bestFit="1" customWidth="1"/>
    <col min="15876" max="15876" width="10.875" style="861" bestFit="1" customWidth="1"/>
    <col min="15877" max="15877" width="20.75" style="861" bestFit="1" customWidth="1"/>
    <col min="15878" max="15878" width="16.375" style="861" bestFit="1" customWidth="1"/>
    <col min="15879" max="15879" width="26.25" style="861" bestFit="1" customWidth="1"/>
    <col min="15880" max="15880" width="9.75" style="861" bestFit="1" customWidth="1"/>
    <col min="15881" max="15881" width="18.125" style="861" bestFit="1" customWidth="1"/>
    <col min="15882" max="15882" width="13.875" style="861" bestFit="1" customWidth="1"/>
    <col min="15883" max="15883" width="19.125" style="861" bestFit="1" customWidth="1"/>
    <col min="15884" max="15884" width="5.75" style="861" bestFit="1" customWidth="1"/>
    <col min="15885" max="15885" width="7.75" style="861" bestFit="1" customWidth="1"/>
    <col min="15886" max="15887" width="7.125" style="861" bestFit="1" customWidth="1"/>
    <col min="15888" max="15888" width="7.75" style="861" bestFit="1" customWidth="1"/>
    <col min="15889" max="15890" width="7.125" style="861" bestFit="1" customWidth="1"/>
    <col min="15891" max="15891" width="19.625" style="861" bestFit="1" customWidth="1"/>
    <col min="15892" max="15893" width="5.75" style="861" bestFit="1" customWidth="1"/>
    <col min="15894" max="15894" width="9" style="861"/>
    <col min="15895" max="15895" width="11.875" style="861" bestFit="1" customWidth="1"/>
    <col min="15896" max="15896" width="14.125" style="861" bestFit="1" customWidth="1"/>
    <col min="15897" max="15897" width="16.375" style="861" bestFit="1" customWidth="1"/>
    <col min="15898" max="16128" width="9" style="861"/>
    <col min="16129" max="16129" width="7.875" style="861" bestFit="1" customWidth="1"/>
    <col min="16130" max="16130" width="18.125" style="861" bestFit="1" customWidth="1"/>
    <col min="16131" max="16131" width="28" style="861" bestFit="1" customWidth="1"/>
    <col min="16132" max="16132" width="10.875" style="861" bestFit="1" customWidth="1"/>
    <col min="16133" max="16133" width="20.75" style="861" bestFit="1" customWidth="1"/>
    <col min="16134" max="16134" width="16.375" style="861" bestFit="1" customWidth="1"/>
    <col min="16135" max="16135" width="26.25" style="861" bestFit="1" customWidth="1"/>
    <col min="16136" max="16136" width="9.75" style="861" bestFit="1" customWidth="1"/>
    <col min="16137" max="16137" width="18.125" style="861" bestFit="1" customWidth="1"/>
    <col min="16138" max="16138" width="13.875" style="861" bestFit="1" customWidth="1"/>
    <col min="16139" max="16139" width="19.125" style="861" bestFit="1" customWidth="1"/>
    <col min="16140" max="16140" width="5.75" style="861" bestFit="1" customWidth="1"/>
    <col min="16141" max="16141" width="7.75" style="861" bestFit="1" customWidth="1"/>
    <col min="16142" max="16143" width="7.125" style="861" bestFit="1" customWidth="1"/>
    <col min="16144" max="16144" width="7.75" style="861" bestFit="1" customWidth="1"/>
    <col min="16145" max="16146" width="7.125" style="861" bestFit="1" customWidth="1"/>
    <col min="16147" max="16147" width="19.625" style="861" bestFit="1" customWidth="1"/>
    <col min="16148" max="16149" width="5.75" style="861" bestFit="1" customWidth="1"/>
    <col min="16150" max="16150" width="9" style="861"/>
    <col min="16151" max="16151" width="11.875" style="861" bestFit="1" customWidth="1"/>
    <col min="16152" max="16152" width="14.125" style="861" bestFit="1" customWidth="1"/>
    <col min="16153" max="16153" width="16.375" style="861" bestFit="1" customWidth="1"/>
    <col min="16154" max="16384" width="9" style="861"/>
  </cols>
  <sheetData>
    <row r="1" spans="1:25">
      <c r="A1" s="953" t="s">
        <v>4426</v>
      </c>
      <c r="B1" s="953" t="s">
        <v>4427</v>
      </c>
      <c r="C1" s="953" t="s">
        <v>4428</v>
      </c>
      <c r="D1" s="953" t="s">
        <v>4429</v>
      </c>
      <c r="E1" s="953" t="s">
        <v>4430</v>
      </c>
      <c r="F1" s="953" t="s">
        <v>4431</v>
      </c>
      <c r="G1" s="953" t="s">
        <v>4432</v>
      </c>
      <c r="H1" s="953" t="s">
        <v>4433</v>
      </c>
      <c r="I1" s="953" t="s">
        <v>4434</v>
      </c>
      <c r="J1" s="953" t="s">
        <v>4435</v>
      </c>
      <c r="K1" s="953" t="s">
        <v>4442</v>
      </c>
      <c r="L1" s="953" t="s">
        <v>4226</v>
      </c>
      <c r="M1" s="953" t="s">
        <v>4443</v>
      </c>
      <c r="N1" s="953" t="s">
        <v>4444</v>
      </c>
      <c r="O1" s="953" t="s">
        <v>4445</v>
      </c>
      <c r="P1" s="953" t="s">
        <v>4446</v>
      </c>
      <c r="Q1" s="953" t="s">
        <v>4447</v>
      </c>
      <c r="R1" s="953" t="s">
        <v>4448</v>
      </c>
      <c r="S1" s="953" t="s">
        <v>4449</v>
      </c>
      <c r="T1" s="953" t="s">
        <v>4450</v>
      </c>
      <c r="U1" s="953" t="s">
        <v>4451</v>
      </c>
      <c r="V1" s="953" t="s">
        <v>4452</v>
      </c>
      <c r="W1" s="953" t="s">
        <v>4453</v>
      </c>
      <c r="X1" s="953" t="s">
        <v>4454</v>
      </c>
      <c r="Y1" s="953" t="s">
        <v>4455</v>
      </c>
    </row>
    <row r="2" spans="1:25" s="804" customFormat="1" ht="31.5" customHeight="1">
      <c r="A2" s="993" t="str">
        <f>IF(電申申込書!V21="","",SUBSTITUTE(電申申込書!V21,"-",""))</f>
        <v/>
      </c>
      <c r="B2" s="993">
        <f>電申申込書!L21</f>
        <v>0</v>
      </c>
      <c r="C2" s="995"/>
      <c r="D2" s="995"/>
      <c r="E2" s="995"/>
      <c r="F2" s="993">
        <f>電申申込書!E21</f>
        <v>0</v>
      </c>
      <c r="G2" s="995" t="s">
        <v>4352</v>
      </c>
      <c r="H2" s="995"/>
      <c r="I2" s="1001"/>
      <c r="J2" s="1002" t="str">
        <f>IF(電申申込書!V21="","",電申申込書!V21)</f>
        <v/>
      </c>
      <c r="K2" s="1003" t="str">
        <f>IF(電申申込書!P21="","",電申申込書!P21)</f>
        <v/>
      </c>
    </row>
    <row r="4" spans="1:25">
      <c r="A4" s="861" t="str">
        <f>第二面!K28</f>
        <v/>
      </c>
    </row>
  </sheetData>
  <phoneticPr fontI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0539-A865-4753-B196-30EA3B56CB29}">
  <sheetPr>
    <tabColor theme="1" tint="0.34998626667073579"/>
  </sheetPr>
  <dimension ref="A1:Y4"/>
  <sheetViews>
    <sheetView workbookViewId="0">
      <selection activeCell="AD2" sqref="AD2"/>
    </sheetView>
  </sheetViews>
  <sheetFormatPr defaultRowHeight="13.5"/>
  <cols>
    <col min="1" max="1" width="7.875" style="861" bestFit="1" customWidth="1"/>
    <col min="2" max="2" width="18.125" style="861" bestFit="1" customWidth="1"/>
    <col min="3" max="3" width="28" style="861" bestFit="1" customWidth="1"/>
    <col min="4" max="4" width="10.875" style="861" bestFit="1" customWidth="1"/>
    <col min="5" max="5" width="20.75" style="861" bestFit="1" customWidth="1"/>
    <col min="6" max="6" width="16.375" style="861" bestFit="1" customWidth="1"/>
    <col min="7" max="7" width="26.25" style="861" bestFit="1" customWidth="1"/>
    <col min="8" max="8" width="9.75" style="861" bestFit="1" customWidth="1"/>
    <col min="9" max="9" width="18.125" style="861" bestFit="1" customWidth="1"/>
    <col min="10" max="10" width="13.875" style="861" bestFit="1" customWidth="1"/>
    <col min="11" max="11" width="19.125" style="861" bestFit="1" customWidth="1"/>
    <col min="12" max="12" width="5.75" style="861" bestFit="1" customWidth="1"/>
    <col min="13" max="13" width="7.75" style="861" bestFit="1" customWidth="1"/>
    <col min="14" max="15" width="7.125" style="861" bestFit="1" customWidth="1"/>
    <col min="16" max="16" width="7.75" style="861" bestFit="1" customWidth="1"/>
    <col min="17" max="18" width="7.125" style="861" bestFit="1" customWidth="1"/>
    <col min="19" max="19" width="19.625" style="861" bestFit="1" customWidth="1"/>
    <col min="20" max="21" width="5.75" style="861" bestFit="1" customWidth="1"/>
    <col min="22" max="22" width="9" style="861"/>
    <col min="23" max="23" width="11.875" style="861" bestFit="1" customWidth="1"/>
    <col min="24" max="24" width="14.125" style="861" bestFit="1" customWidth="1"/>
    <col min="25" max="25" width="16.375" style="861" bestFit="1" customWidth="1"/>
    <col min="26" max="256" width="9" style="861"/>
    <col min="257" max="257" width="7.875" style="861" bestFit="1" customWidth="1"/>
    <col min="258" max="258" width="18.125" style="861" bestFit="1" customWidth="1"/>
    <col min="259" max="259" width="28" style="861" bestFit="1" customWidth="1"/>
    <col min="260" max="260" width="10.875" style="861" bestFit="1" customWidth="1"/>
    <col min="261" max="261" width="20.75" style="861" bestFit="1" customWidth="1"/>
    <col min="262" max="262" width="16.375" style="861" bestFit="1" customWidth="1"/>
    <col min="263" max="263" width="26.25" style="861" bestFit="1" customWidth="1"/>
    <col min="264" max="264" width="9.75" style="861" bestFit="1" customWidth="1"/>
    <col min="265" max="265" width="18.125" style="861" bestFit="1" customWidth="1"/>
    <col min="266" max="266" width="13.875" style="861" bestFit="1" customWidth="1"/>
    <col min="267" max="267" width="19.125" style="861" bestFit="1" customWidth="1"/>
    <col min="268" max="268" width="5.75" style="861" bestFit="1" customWidth="1"/>
    <col min="269" max="269" width="7.75" style="861" bestFit="1" customWidth="1"/>
    <col min="270" max="271" width="7.125" style="861" bestFit="1" customWidth="1"/>
    <col min="272" max="272" width="7.75" style="861" bestFit="1" customWidth="1"/>
    <col min="273" max="274" width="7.125" style="861" bestFit="1" customWidth="1"/>
    <col min="275" max="275" width="19.625" style="861" bestFit="1" customWidth="1"/>
    <col min="276" max="277" width="5.75" style="861" bestFit="1" customWidth="1"/>
    <col min="278" max="278" width="9" style="861"/>
    <col min="279" max="279" width="11.875" style="861" bestFit="1" customWidth="1"/>
    <col min="280" max="280" width="14.125" style="861" bestFit="1" customWidth="1"/>
    <col min="281" max="281" width="16.375" style="861" bestFit="1" customWidth="1"/>
    <col min="282" max="512" width="9" style="861"/>
    <col min="513" max="513" width="7.875" style="861" bestFit="1" customWidth="1"/>
    <col min="514" max="514" width="18.125" style="861" bestFit="1" customWidth="1"/>
    <col min="515" max="515" width="28" style="861" bestFit="1" customWidth="1"/>
    <col min="516" max="516" width="10.875" style="861" bestFit="1" customWidth="1"/>
    <col min="517" max="517" width="20.75" style="861" bestFit="1" customWidth="1"/>
    <col min="518" max="518" width="16.375" style="861" bestFit="1" customWidth="1"/>
    <col min="519" max="519" width="26.25" style="861" bestFit="1" customWidth="1"/>
    <col min="520" max="520" width="9.75" style="861" bestFit="1" customWidth="1"/>
    <col min="521" max="521" width="18.125" style="861" bestFit="1" customWidth="1"/>
    <col min="522" max="522" width="13.875" style="861" bestFit="1" customWidth="1"/>
    <col min="523" max="523" width="19.125" style="861" bestFit="1" customWidth="1"/>
    <col min="524" max="524" width="5.75" style="861" bestFit="1" customWidth="1"/>
    <col min="525" max="525" width="7.75" style="861" bestFit="1" customWidth="1"/>
    <col min="526" max="527" width="7.125" style="861" bestFit="1" customWidth="1"/>
    <col min="528" max="528" width="7.75" style="861" bestFit="1" customWidth="1"/>
    <col min="529" max="530" width="7.125" style="861" bestFit="1" customWidth="1"/>
    <col min="531" max="531" width="19.625" style="861" bestFit="1" customWidth="1"/>
    <col min="532" max="533" width="5.75" style="861" bestFit="1" customWidth="1"/>
    <col min="534" max="534" width="9" style="861"/>
    <col min="535" max="535" width="11.875" style="861" bestFit="1" customWidth="1"/>
    <col min="536" max="536" width="14.125" style="861" bestFit="1" customWidth="1"/>
    <col min="537" max="537" width="16.375" style="861" bestFit="1" customWidth="1"/>
    <col min="538" max="768" width="9" style="861"/>
    <col min="769" max="769" width="7.875" style="861" bestFit="1" customWidth="1"/>
    <col min="770" max="770" width="18.125" style="861" bestFit="1" customWidth="1"/>
    <col min="771" max="771" width="28" style="861" bestFit="1" customWidth="1"/>
    <col min="772" max="772" width="10.875" style="861" bestFit="1" customWidth="1"/>
    <col min="773" max="773" width="20.75" style="861" bestFit="1" customWidth="1"/>
    <col min="774" max="774" width="16.375" style="861" bestFit="1" customWidth="1"/>
    <col min="775" max="775" width="26.25" style="861" bestFit="1" customWidth="1"/>
    <col min="776" max="776" width="9.75" style="861" bestFit="1" customWidth="1"/>
    <col min="777" max="777" width="18.125" style="861" bestFit="1" customWidth="1"/>
    <col min="778" max="778" width="13.875" style="861" bestFit="1" customWidth="1"/>
    <col min="779" max="779" width="19.125" style="861" bestFit="1" customWidth="1"/>
    <col min="780" max="780" width="5.75" style="861" bestFit="1" customWidth="1"/>
    <col min="781" max="781" width="7.75" style="861" bestFit="1" customWidth="1"/>
    <col min="782" max="783" width="7.125" style="861" bestFit="1" customWidth="1"/>
    <col min="784" max="784" width="7.75" style="861" bestFit="1" customWidth="1"/>
    <col min="785" max="786" width="7.125" style="861" bestFit="1" customWidth="1"/>
    <col min="787" max="787" width="19.625" style="861" bestFit="1" customWidth="1"/>
    <col min="788" max="789" width="5.75" style="861" bestFit="1" customWidth="1"/>
    <col min="790" max="790" width="9" style="861"/>
    <col min="791" max="791" width="11.875" style="861" bestFit="1" customWidth="1"/>
    <col min="792" max="792" width="14.125" style="861" bestFit="1" customWidth="1"/>
    <col min="793" max="793" width="16.375" style="861" bestFit="1" customWidth="1"/>
    <col min="794" max="1024" width="9" style="861"/>
    <col min="1025" max="1025" width="7.875" style="861" bestFit="1" customWidth="1"/>
    <col min="1026" max="1026" width="18.125" style="861" bestFit="1" customWidth="1"/>
    <col min="1027" max="1027" width="28" style="861" bestFit="1" customWidth="1"/>
    <col min="1028" max="1028" width="10.875" style="861" bestFit="1" customWidth="1"/>
    <col min="1029" max="1029" width="20.75" style="861" bestFit="1" customWidth="1"/>
    <col min="1030" max="1030" width="16.375" style="861" bestFit="1" customWidth="1"/>
    <col min="1031" max="1031" width="26.25" style="861" bestFit="1" customWidth="1"/>
    <col min="1032" max="1032" width="9.75" style="861" bestFit="1" customWidth="1"/>
    <col min="1033" max="1033" width="18.125" style="861" bestFit="1" customWidth="1"/>
    <col min="1034" max="1034" width="13.875" style="861" bestFit="1" customWidth="1"/>
    <col min="1035" max="1035" width="19.125" style="861" bestFit="1" customWidth="1"/>
    <col min="1036" max="1036" width="5.75" style="861" bestFit="1" customWidth="1"/>
    <col min="1037" max="1037" width="7.75" style="861" bestFit="1" customWidth="1"/>
    <col min="1038" max="1039" width="7.125" style="861" bestFit="1" customWidth="1"/>
    <col min="1040" max="1040" width="7.75" style="861" bestFit="1" customWidth="1"/>
    <col min="1041" max="1042" width="7.125" style="861" bestFit="1" customWidth="1"/>
    <col min="1043" max="1043" width="19.625" style="861" bestFit="1" customWidth="1"/>
    <col min="1044" max="1045" width="5.75" style="861" bestFit="1" customWidth="1"/>
    <col min="1046" max="1046" width="9" style="861"/>
    <col min="1047" max="1047" width="11.875" style="861" bestFit="1" customWidth="1"/>
    <col min="1048" max="1048" width="14.125" style="861" bestFit="1" customWidth="1"/>
    <col min="1049" max="1049" width="16.375" style="861" bestFit="1" customWidth="1"/>
    <col min="1050" max="1280" width="9" style="861"/>
    <col min="1281" max="1281" width="7.875" style="861" bestFit="1" customWidth="1"/>
    <col min="1282" max="1282" width="18.125" style="861" bestFit="1" customWidth="1"/>
    <col min="1283" max="1283" width="28" style="861" bestFit="1" customWidth="1"/>
    <col min="1284" max="1284" width="10.875" style="861" bestFit="1" customWidth="1"/>
    <col min="1285" max="1285" width="20.75" style="861" bestFit="1" customWidth="1"/>
    <col min="1286" max="1286" width="16.375" style="861" bestFit="1" customWidth="1"/>
    <col min="1287" max="1287" width="26.25" style="861" bestFit="1" customWidth="1"/>
    <col min="1288" max="1288" width="9.75" style="861" bestFit="1" customWidth="1"/>
    <col min="1289" max="1289" width="18.125" style="861" bestFit="1" customWidth="1"/>
    <col min="1290" max="1290" width="13.875" style="861" bestFit="1" customWidth="1"/>
    <col min="1291" max="1291" width="19.125" style="861" bestFit="1" customWidth="1"/>
    <col min="1292" max="1292" width="5.75" style="861" bestFit="1" customWidth="1"/>
    <col min="1293" max="1293" width="7.75" style="861" bestFit="1" customWidth="1"/>
    <col min="1294" max="1295" width="7.125" style="861" bestFit="1" customWidth="1"/>
    <col min="1296" max="1296" width="7.75" style="861" bestFit="1" customWidth="1"/>
    <col min="1297" max="1298" width="7.125" style="861" bestFit="1" customWidth="1"/>
    <col min="1299" max="1299" width="19.625" style="861" bestFit="1" customWidth="1"/>
    <col min="1300" max="1301" width="5.75" style="861" bestFit="1" customWidth="1"/>
    <col min="1302" max="1302" width="9" style="861"/>
    <col min="1303" max="1303" width="11.875" style="861" bestFit="1" customWidth="1"/>
    <col min="1304" max="1304" width="14.125" style="861" bestFit="1" customWidth="1"/>
    <col min="1305" max="1305" width="16.375" style="861" bestFit="1" customWidth="1"/>
    <col min="1306" max="1536" width="9" style="861"/>
    <col min="1537" max="1537" width="7.875" style="861" bestFit="1" customWidth="1"/>
    <col min="1538" max="1538" width="18.125" style="861" bestFit="1" customWidth="1"/>
    <col min="1539" max="1539" width="28" style="861" bestFit="1" customWidth="1"/>
    <col min="1540" max="1540" width="10.875" style="861" bestFit="1" customWidth="1"/>
    <col min="1541" max="1541" width="20.75" style="861" bestFit="1" customWidth="1"/>
    <col min="1542" max="1542" width="16.375" style="861" bestFit="1" customWidth="1"/>
    <col min="1543" max="1543" width="26.25" style="861" bestFit="1" customWidth="1"/>
    <col min="1544" max="1544" width="9.75" style="861" bestFit="1" customWidth="1"/>
    <col min="1545" max="1545" width="18.125" style="861" bestFit="1" customWidth="1"/>
    <col min="1546" max="1546" width="13.875" style="861" bestFit="1" customWidth="1"/>
    <col min="1547" max="1547" width="19.125" style="861" bestFit="1" customWidth="1"/>
    <col min="1548" max="1548" width="5.75" style="861" bestFit="1" customWidth="1"/>
    <col min="1549" max="1549" width="7.75" style="861" bestFit="1" customWidth="1"/>
    <col min="1550" max="1551" width="7.125" style="861" bestFit="1" customWidth="1"/>
    <col min="1552" max="1552" width="7.75" style="861" bestFit="1" customWidth="1"/>
    <col min="1553" max="1554" width="7.125" style="861" bestFit="1" customWidth="1"/>
    <col min="1555" max="1555" width="19.625" style="861" bestFit="1" customWidth="1"/>
    <col min="1556" max="1557" width="5.75" style="861" bestFit="1" customWidth="1"/>
    <col min="1558" max="1558" width="9" style="861"/>
    <col min="1559" max="1559" width="11.875" style="861" bestFit="1" customWidth="1"/>
    <col min="1560" max="1560" width="14.125" style="861" bestFit="1" customWidth="1"/>
    <col min="1561" max="1561" width="16.375" style="861" bestFit="1" customWidth="1"/>
    <col min="1562" max="1792" width="9" style="861"/>
    <col min="1793" max="1793" width="7.875" style="861" bestFit="1" customWidth="1"/>
    <col min="1794" max="1794" width="18.125" style="861" bestFit="1" customWidth="1"/>
    <col min="1795" max="1795" width="28" style="861" bestFit="1" customWidth="1"/>
    <col min="1796" max="1796" width="10.875" style="861" bestFit="1" customWidth="1"/>
    <col min="1797" max="1797" width="20.75" style="861" bestFit="1" customWidth="1"/>
    <col min="1798" max="1798" width="16.375" style="861" bestFit="1" customWidth="1"/>
    <col min="1799" max="1799" width="26.25" style="861" bestFit="1" customWidth="1"/>
    <col min="1800" max="1800" width="9.75" style="861" bestFit="1" customWidth="1"/>
    <col min="1801" max="1801" width="18.125" style="861" bestFit="1" customWidth="1"/>
    <col min="1802" max="1802" width="13.875" style="861" bestFit="1" customWidth="1"/>
    <col min="1803" max="1803" width="19.125" style="861" bestFit="1" customWidth="1"/>
    <col min="1804" max="1804" width="5.75" style="861" bestFit="1" customWidth="1"/>
    <col min="1805" max="1805" width="7.75" style="861" bestFit="1" customWidth="1"/>
    <col min="1806" max="1807" width="7.125" style="861" bestFit="1" customWidth="1"/>
    <col min="1808" max="1808" width="7.75" style="861" bestFit="1" customWidth="1"/>
    <col min="1809" max="1810" width="7.125" style="861" bestFit="1" customWidth="1"/>
    <col min="1811" max="1811" width="19.625" style="861" bestFit="1" customWidth="1"/>
    <col min="1812" max="1813" width="5.75" style="861" bestFit="1" customWidth="1"/>
    <col min="1814" max="1814" width="9" style="861"/>
    <col min="1815" max="1815" width="11.875" style="861" bestFit="1" customWidth="1"/>
    <col min="1816" max="1816" width="14.125" style="861" bestFit="1" customWidth="1"/>
    <col min="1817" max="1817" width="16.375" style="861" bestFit="1" customWidth="1"/>
    <col min="1818" max="2048" width="9" style="861"/>
    <col min="2049" max="2049" width="7.875" style="861" bestFit="1" customWidth="1"/>
    <col min="2050" max="2050" width="18.125" style="861" bestFit="1" customWidth="1"/>
    <col min="2051" max="2051" width="28" style="861" bestFit="1" customWidth="1"/>
    <col min="2052" max="2052" width="10.875" style="861" bestFit="1" customWidth="1"/>
    <col min="2053" max="2053" width="20.75" style="861" bestFit="1" customWidth="1"/>
    <col min="2054" max="2054" width="16.375" style="861" bestFit="1" customWidth="1"/>
    <col min="2055" max="2055" width="26.25" style="861" bestFit="1" customWidth="1"/>
    <col min="2056" max="2056" width="9.75" style="861" bestFit="1" customWidth="1"/>
    <col min="2057" max="2057" width="18.125" style="861" bestFit="1" customWidth="1"/>
    <col min="2058" max="2058" width="13.875" style="861" bestFit="1" customWidth="1"/>
    <col min="2059" max="2059" width="19.125" style="861" bestFit="1" customWidth="1"/>
    <col min="2060" max="2060" width="5.75" style="861" bestFit="1" customWidth="1"/>
    <col min="2061" max="2061" width="7.75" style="861" bestFit="1" customWidth="1"/>
    <col min="2062" max="2063" width="7.125" style="861" bestFit="1" customWidth="1"/>
    <col min="2064" max="2064" width="7.75" style="861" bestFit="1" customWidth="1"/>
    <col min="2065" max="2066" width="7.125" style="861" bestFit="1" customWidth="1"/>
    <col min="2067" max="2067" width="19.625" style="861" bestFit="1" customWidth="1"/>
    <col min="2068" max="2069" width="5.75" style="861" bestFit="1" customWidth="1"/>
    <col min="2070" max="2070" width="9" style="861"/>
    <col min="2071" max="2071" width="11.875" style="861" bestFit="1" customWidth="1"/>
    <col min="2072" max="2072" width="14.125" style="861" bestFit="1" customWidth="1"/>
    <col min="2073" max="2073" width="16.375" style="861" bestFit="1" customWidth="1"/>
    <col min="2074" max="2304" width="9" style="861"/>
    <col min="2305" max="2305" width="7.875" style="861" bestFit="1" customWidth="1"/>
    <col min="2306" max="2306" width="18.125" style="861" bestFit="1" customWidth="1"/>
    <col min="2307" max="2307" width="28" style="861" bestFit="1" customWidth="1"/>
    <col min="2308" max="2308" width="10.875" style="861" bestFit="1" customWidth="1"/>
    <col min="2309" max="2309" width="20.75" style="861" bestFit="1" customWidth="1"/>
    <col min="2310" max="2310" width="16.375" style="861" bestFit="1" customWidth="1"/>
    <col min="2311" max="2311" width="26.25" style="861" bestFit="1" customWidth="1"/>
    <col min="2312" max="2312" width="9.75" style="861" bestFit="1" customWidth="1"/>
    <col min="2313" max="2313" width="18.125" style="861" bestFit="1" customWidth="1"/>
    <col min="2314" max="2314" width="13.875" style="861" bestFit="1" customWidth="1"/>
    <col min="2315" max="2315" width="19.125" style="861" bestFit="1" customWidth="1"/>
    <col min="2316" max="2316" width="5.75" style="861" bestFit="1" customWidth="1"/>
    <col min="2317" max="2317" width="7.75" style="861" bestFit="1" customWidth="1"/>
    <col min="2318" max="2319" width="7.125" style="861" bestFit="1" customWidth="1"/>
    <col min="2320" max="2320" width="7.75" style="861" bestFit="1" customWidth="1"/>
    <col min="2321" max="2322" width="7.125" style="861" bestFit="1" customWidth="1"/>
    <col min="2323" max="2323" width="19.625" style="861" bestFit="1" customWidth="1"/>
    <col min="2324" max="2325" width="5.75" style="861" bestFit="1" customWidth="1"/>
    <col min="2326" max="2326" width="9" style="861"/>
    <col min="2327" max="2327" width="11.875" style="861" bestFit="1" customWidth="1"/>
    <col min="2328" max="2328" width="14.125" style="861" bestFit="1" customWidth="1"/>
    <col min="2329" max="2329" width="16.375" style="861" bestFit="1" customWidth="1"/>
    <col min="2330" max="2560" width="9" style="861"/>
    <col min="2561" max="2561" width="7.875" style="861" bestFit="1" customWidth="1"/>
    <col min="2562" max="2562" width="18.125" style="861" bestFit="1" customWidth="1"/>
    <col min="2563" max="2563" width="28" style="861" bestFit="1" customWidth="1"/>
    <col min="2564" max="2564" width="10.875" style="861" bestFit="1" customWidth="1"/>
    <col min="2565" max="2565" width="20.75" style="861" bestFit="1" customWidth="1"/>
    <col min="2566" max="2566" width="16.375" style="861" bestFit="1" customWidth="1"/>
    <col min="2567" max="2567" width="26.25" style="861" bestFit="1" customWidth="1"/>
    <col min="2568" max="2568" width="9.75" style="861" bestFit="1" customWidth="1"/>
    <col min="2569" max="2569" width="18.125" style="861" bestFit="1" customWidth="1"/>
    <col min="2570" max="2570" width="13.875" style="861" bestFit="1" customWidth="1"/>
    <col min="2571" max="2571" width="19.125" style="861" bestFit="1" customWidth="1"/>
    <col min="2572" max="2572" width="5.75" style="861" bestFit="1" customWidth="1"/>
    <col min="2573" max="2573" width="7.75" style="861" bestFit="1" customWidth="1"/>
    <col min="2574" max="2575" width="7.125" style="861" bestFit="1" customWidth="1"/>
    <col min="2576" max="2576" width="7.75" style="861" bestFit="1" customWidth="1"/>
    <col min="2577" max="2578" width="7.125" style="861" bestFit="1" customWidth="1"/>
    <col min="2579" max="2579" width="19.625" style="861" bestFit="1" customWidth="1"/>
    <col min="2580" max="2581" width="5.75" style="861" bestFit="1" customWidth="1"/>
    <col min="2582" max="2582" width="9" style="861"/>
    <col min="2583" max="2583" width="11.875" style="861" bestFit="1" customWidth="1"/>
    <col min="2584" max="2584" width="14.125" style="861" bestFit="1" customWidth="1"/>
    <col min="2585" max="2585" width="16.375" style="861" bestFit="1" customWidth="1"/>
    <col min="2586" max="2816" width="9" style="861"/>
    <col min="2817" max="2817" width="7.875" style="861" bestFit="1" customWidth="1"/>
    <col min="2818" max="2818" width="18.125" style="861" bestFit="1" customWidth="1"/>
    <col min="2819" max="2819" width="28" style="861" bestFit="1" customWidth="1"/>
    <col min="2820" max="2820" width="10.875" style="861" bestFit="1" customWidth="1"/>
    <col min="2821" max="2821" width="20.75" style="861" bestFit="1" customWidth="1"/>
    <col min="2822" max="2822" width="16.375" style="861" bestFit="1" customWidth="1"/>
    <col min="2823" max="2823" width="26.25" style="861" bestFit="1" customWidth="1"/>
    <col min="2824" max="2824" width="9.75" style="861" bestFit="1" customWidth="1"/>
    <col min="2825" max="2825" width="18.125" style="861" bestFit="1" customWidth="1"/>
    <col min="2826" max="2826" width="13.875" style="861" bestFit="1" customWidth="1"/>
    <col min="2827" max="2827" width="19.125" style="861" bestFit="1" customWidth="1"/>
    <col min="2828" max="2828" width="5.75" style="861" bestFit="1" customWidth="1"/>
    <col min="2829" max="2829" width="7.75" style="861" bestFit="1" customWidth="1"/>
    <col min="2830" max="2831" width="7.125" style="861" bestFit="1" customWidth="1"/>
    <col min="2832" max="2832" width="7.75" style="861" bestFit="1" customWidth="1"/>
    <col min="2833" max="2834" width="7.125" style="861" bestFit="1" customWidth="1"/>
    <col min="2835" max="2835" width="19.625" style="861" bestFit="1" customWidth="1"/>
    <col min="2836" max="2837" width="5.75" style="861" bestFit="1" customWidth="1"/>
    <col min="2838" max="2838" width="9" style="861"/>
    <col min="2839" max="2839" width="11.875" style="861" bestFit="1" customWidth="1"/>
    <col min="2840" max="2840" width="14.125" style="861" bestFit="1" customWidth="1"/>
    <col min="2841" max="2841" width="16.375" style="861" bestFit="1" customWidth="1"/>
    <col min="2842" max="3072" width="9" style="861"/>
    <col min="3073" max="3073" width="7.875" style="861" bestFit="1" customWidth="1"/>
    <col min="3074" max="3074" width="18.125" style="861" bestFit="1" customWidth="1"/>
    <col min="3075" max="3075" width="28" style="861" bestFit="1" customWidth="1"/>
    <col min="3076" max="3076" width="10.875" style="861" bestFit="1" customWidth="1"/>
    <col min="3077" max="3077" width="20.75" style="861" bestFit="1" customWidth="1"/>
    <col min="3078" max="3078" width="16.375" style="861" bestFit="1" customWidth="1"/>
    <col min="3079" max="3079" width="26.25" style="861" bestFit="1" customWidth="1"/>
    <col min="3080" max="3080" width="9.75" style="861" bestFit="1" customWidth="1"/>
    <col min="3081" max="3081" width="18.125" style="861" bestFit="1" customWidth="1"/>
    <col min="3082" max="3082" width="13.875" style="861" bestFit="1" customWidth="1"/>
    <col min="3083" max="3083" width="19.125" style="861" bestFit="1" customWidth="1"/>
    <col min="3084" max="3084" width="5.75" style="861" bestFit="1" customWidth="1"/>
    <col min="3085" max="3085" width="7.75" style="861" bestFit="1" customWidth="1"/>
    <col min="3086" max="3087" width="7.125" style="861" bestFit="1" customWidth="1"/>
    <col min="3088" max="3088" width="7.75" style="861" bestFit="1" customWidth="1"/>
    <col min="3089" max="3090" width="7.125" style="861" bestFit="1" customWidth="1"/>
    <col min="3091" max="3091" width="19.625" style="861" bestFit="1" customWidth="1"/>
    <col min="3092" max="3093" width="5.75" style="861" bestFit="1" customWidth="1"/>
    <col min="3094" max="3094" width="9" style="861"/>
    <col min="3095" max="3095" width="11.875" style="861" bestFit="1" customWidth="1"/>
    <col min="3096" max="3096" width="14.125" style="861" bestFit="1" customWidth="1"/>
    <col min="3097" max="3097" width="16.375" style="861" bestFit="1" customWidth="1"/>
    <col min="3098" max="3328" width="9" style="861"/>
    <col min="3329" max="3329" width="7.875" style="861" bestFit="1" customWidth="1"/>
    <col min="3330" max="3330" width="18.125" style="861" bestFit="1" customWidth="1"/>
    <col min="3331" max="3331" width="28" style="861" bestFit="1" customWidth="1"/>
    <col min="3332" max="3332" width="10.875" style="861" bestFit="1" customWidth="1"/>
    <col min="3333" max="3333" width="20.75" style="861" bestFit="1" customWidth="1"/>
    <col min="3334" max="3334" width="16.375" style="861" bestFit="1" customWidth="1"/>
    <col min="3335" max="3335" width="26.25" style="861" bestFit="1" customWidth="1"/>
    <col min="3336" max="3336" width="9.75" style="861" bestFit="1" customWidth="1"/>
    <col min="3337" max="3337" width="18.125" style="861" bestFit="1" customWidth="1"/>
    <col min="3338" max="3338" width="13.875" style="861" bestFit="1" customWidth="1"/>
    <col min="3339" max="3339" width="19.125" style="861" bestFit="1" customWidth="1"/>
    <col min="3340" max="3340" width="5.75" style="861" bestFit="1" customWidth="1"/>
    <col min="3341" max="3341" width="7.75" style="861" bestFit="1" customWidth="1"/>
    <col min="3342" max="3343" width="7.125" style="861" bestFit="1" customWidth="1"/>
    <col min="3344" max="3344" width="7.75" style="861" bestFit="1" customWidth="1"/>
    <col min="3345" max="3346" width="7.125" style="861" bestFit="1" customWidth="1"/>
    <col min="3347" max="3347" width="19.625" style="861" bestFit="1" customWidth="1"/>
    <col min="3348" max="3349" width="5.75" style="861" bestFit="1" customWidth="1"/>
    <col min="3350" max="3350" width="9" style="861"/>
    <col min="3351" max="3351" width="11.875" style="861" bestFit="1" customWidth="1"/>
    <col min="3352" max="3352" width="14.125" style="861" bestFit="1" customWidth="1"/>
    <col min="3353" max="3353" width="16.375" style="861" bestFit="1" customWidth="1"/>
    <col min="3354" max="3584" width="9" style="861"/>
    <col min="3585" max="3585" width="7.875" style="861" bestFit="1" customWidth="1"/>
    <col min="3586" max="3586" width="18.125" style="861" bestFit="1" customWidth="1"/>
    <col min="3587" max="3587" width="28" style="861" bestFit="1" customWidth="1"/>
    <col min="3588" max="3588" width="10.875" style="861" bestFit="1" customWidth="1"/>
    <col min="3589" max="3589" width="20.75" style="861" bestFit="1" customWidth="1"/>
    <col min="3590" max="3590" width="16.375" style="861" bestFit="1" customWidth="1"/>
    <col min="3591" max="3591" width="26.25" style="861" bestFit="1" customWidth="1"/>
    <col min="3592" max="3592" width="9.75" style="861" bestFit="1" customWidth="1"/>
    <col min="3593" max="3593" width="18.125" style="861" bestFit="1" customWidth="1"/>
    <col min="3594" max="3594" width="13.875" style="861" bestFit="1" customWidth="1"/>
    <col min="3595" max="3595" width="19.125" style="861" bestFit="1" customWidth="1"/>
    <col min="3596" max="3596" width="5.75" style="861" bestFit="1" customWidth="1"/>
    <col min="3597" max="3597" width="7.75" style="861" bestFit="1" customWidth="1"/>
    <col min="3598" max="3599" width="7.125" style="861" bestFit="1" customWidth="1"/>
    <col min="3600" max="3600" width="7.75" style="861" bestFit="1" customWidth="1"/>
    <col min="3601" max="3602" width="7.125" style="861" bestFit="1" customWidth="1"/>
    <col min="3603" max="3603" width="19.625" style="861" bestFit="1" customWidth="1"/>
    <col min="3604" max="3605" width="5.75" style="861" bestFit="1" customWidth="1"/>
    <col min="3606" max="3606" width="9" style="861"/>
    <col min="3607" max="3607" width="11.875" style="861" bestFit="1" customWidth="1"/>
    <col min="3608" max="3608" width="14.125" style="861" bestFit="1" customWidth="1"/>
    <col min="3609" max="3609" width="16.375" style="861" bestFit="1" customWidth="1"/>
    <col min="3610" max="3840" width="9" style="861"/>
    <col min="3841" max="3841" width="7.875" style="861" bestFit="1" customWidth="1"/>
    <col min="3842" max="3842" width="18.125" style="861" bestFit="1" customWidth="1"/>
    <col min="3843" max="3843" width="28" style="861" bestFit="1" customWidth="1"/>
    <col min="3844" max="3844" width="10.875" style="861" bestFit="1" customWidth="1"/>
    <col min="3845" max="3845" width="20.75" style="861" bestFit="1" customWidth="1"/>
    <col min="3846" max="3846" width="16.375" style="861" bestFit="1" customWidth="1"/>
    <col min="3847" max="3847" width="26.25" style="861" bestFit="1" customWidth="1"/>
    <col min="3848" max="3848" width="9.75" style="861" bestFit="1" customWidth="1"/>
    <col min="3849" max="3849" width="18.125" style="861" bestFit="1" customWidth="1"/>
    <col min="3850" max="3850" width="13.875" style="861" bestFit="1" customWidth="1"/>
    <col min="3851" max="3851" width="19.125" style="861" bestFit="1" customWidth="1"/>
    <col min="3852" max="3852" width="5.75" style="861" bestFit="1" customWidth="1"/>
    <col min="3853" max="3853" width="7.75" style="861" bestFit="1" customWidth="1"/>
    <col min="3854" max="3855" width="7.125" style="861" bestFit="1" customWidth="1"/>
    <col min="3856" max="3856" width="7.75" style="861" bestFit="1" customWidth="1"/>
    <col min="3857" max="3858" width="7.125" style="861" bestFit="1" customWidth="1"/>
    <col min="3859" max="3859" width="19.625" style="861" bestFit="1" customWidth="1"/>
    <col min="3860" max="3861" width="5.75" style="861" bestFit="1" customWidth="1"/>
    <col min="3862" max="3862" width="9" style="861"/>
    <col min="3863" max="3863" width="11.875" style="861" bestFit="1" customWidth="1"/>
    <col min="3864" max="3864" width="14.125" style="861" bestFit="1" customWidth="1"/>
    <col min="3865" max="3865" width="16.375" style="861" bestFit="1" customWidth="1"/>
    <col min="3866" max="4096" width="9" style="861"/>
    <col min="4097" max="4097" width="7.875" style="861" bestFit="1" customWidth="1"/>
    <col min="4098" max="4098" width="18.125" style="861" bestFit="1" customWidth="1"/>
    <col min="4099" max="4099" width="28" style="861" bestFit="1" customWidth="1"/>
    <col min="4100" max="4100" width="10.875" style="861" bestFit="1" customWidth="1"/>
    <col min="4101" max="4101" width="20.75" style="861" bestFit="1" customWidth="1"/>
    <col min="4102" max="4102" width="16.375" style="861" bestFit="1" customWidth="1"/>
    <col min="4103" max="4103" width="26.25" style="861" bestFit="1" customWidth="1"/>
    <col min="4104" max="4104" width="9.75" style="861" bestFit="1" customWidth="1"/>
    <col min="4105" max="4105" width="18.125" style="861" bestFit="1" customWidth="1"/>
    <col min="4106" max="4106" width="13.875" style="861" bestFit="1" customWidth="1"/>
    <col min="4107" max="4107" width="19.125" style="861" bestFit="1" customWidth="1"/>
    <col min="4108" max="4108" width="5.75" style="861" bestFit="1" customWidth="1"/>
    <col min="4109" max="4109" width="7.75" style="861" bestFit="1" customWidth="1"/>
    <col min="4110" max="4111" width="7.125" style="861" bestFit="1" customWidth="1"/>
    <col min="4112" max="4112" width="7.75" style="861" bestFit="1" customWidth="1"/>
    <col min="4113" max="4114" width="7.125" style="861" bestFit="1" customWidth="1"/>
    <col min="4115" max="4115" width="19.625" style="861" bestFit="1" customWidth="1"/>
    <col min="4116" max="4117" width="5.75" style="861" bestFit="1" customWidth="1"/>
    <col min="4118" max="4118" width="9" style="861"/>
    <col min="4119" max="4119" width="11.875" style="861" bestFit="1" customWidth="1"/>
    <col min="4120" max="4120" width="14.125" style="861" bestFit="1" customWidth="1"/>
    <col min="4121" max="4121" width="16.375" style="861" bestFit="1" customWidth="1"/>
    <col min="4122" max="4352" width="9" style="861"/>
    <col min="4353" max="4353" width="7.875" style="861" bestFit="1" customWidth="1"/>
    <col min="4354" max="4354" width="18.125" style="861" bestFit="1" customWidth="1"/>
    <col min="4355" max="4355" width="28" style="861" bestFit="1" customWidth="1"/>
    <col min="4356" max="4356" width="10.875" style="861" bestFit="1" customWidth="1"/>
    <col min="4357" max="4357" width="20.75" style="861" bestFit="1" customWidth="1"/>
    <col min="4358" max="4358" width="16.375" style="861" bestFit="1" customWidth="1"/>
    <col min="4359" max="4359" width="26.25" style="861" bestFit="1" customWidth="1"/>
    <col min="4360" max="4360" width="9.75" style="861" bestFit="1" customWidth="1"/>
    <col min="4361" max="4361" width="18.125" style="861" bestFit="1" customWidth="1"/>
    <col min="4362" max="4362" width="13.875" style="861" bestFit="1" customWidth="1"/>
    <col min="4363" max="4363" width="19.125" style="861" bestFit="1" customWidth="1"/>
    <col min="4364" max="4364" width="5.75" style="861" bestFit="1" customWidth="1"/>
    <col min="4365" max="4365" width="7.75" style="861" bestFit="1" customWidth="1"/>
    <col min="4366" max="4367" width="7.125" style="861" bestFit="1" customWidth="1"/>
    <col min="4368" max="4368" width="7.75" style="861" bestFit="1" customWidth="1"/>
    <col min="4369" max="4370" width="7.125" style="861" bestFit="1" customWidth="1"/>
    <col min="4371" max="4371" width="19.625" style="861" bestFit="1" customWidth="1"/>
    <col min="4372" max="4373" width="5.75" style="861" bestFit="1" customWidth="1"/>
    <col min="4374" max="4374" width="9" style="861"/>
    <col min="4375" max="4375" width="11.875" style="861" bestFit="1" customWidth="1"/>
    <col min="4376" max="4376" width="14.125" style="861" bestFit="1" customWidth="1"/>
    <col min="4377" max="4377" width="16.375" style="861" bestFit="1" customWidth="1"/>
    <col min="4378" max="4608" width="9" style="861"/>
    <col min="4609" max="4609" width="7.875" style="861" bestFit="1" customWidth="1"/>
    <col min="4610" max="4610" width="18.125" style="861" bestFit="1" customWidth="1"/>
    <col min="4611" max="4611" width="28" style="861" bestFit="1" customWidth="1"/>
    <col min="4612" max="4612" width="10.875" style="861" bestFit="1" customWidth="1"/>
    <col min="4613" max="4613" width="20.75" style="861" bestFit="1" customWidth="1"/>
    <col min="4614" max="4614" width="16.375" style="861" bestFit="1" customWidth="1"/>
    <col min="4615" max="4615" width="26.25" style="861" bestFit="1" customWidth="1"/>
    <col min="4616" max="4616" width="9.75" style="861" bestFit="1" customWidth="1"/>
    <col min="4617" max="4617" width="18.125" style="861" bestFit="1" customWidth="1"/>
    <col min="4618" max="4618" width="13.875" style="861" bestFit="1" customWidth="1"/>
    <col min="4619" max="4619" width="19.125" style="861" bestFit="1" customWidth="1"/>
    <col min="4620" max="4620" width="5.75" style="861" bestFit="1" customWidth="1"/>
    <col min="4621" max="4621" width="7.75" style="861" bestFit="1" customWidth="1"/>
    <col min="4622" max="4623" width="7.125" style="861" bestFit="1" customWidth="1"/>
    <col min="4624" max="4624" width="7.75" style="861" bestFit="1" customWidth="1"/>
    <col min="4625" max="4626" width="7.125" style="861" bestFit="1" customWidth="1"/>
    <col min="4627" max="4627" width="19.625" style="861" bestFit="1" customWidth="1"/>
    <col min="4628" max="4629" width="5.75" style="861" bestFit="1" customWidth="1"/>
    <col min="4630" max="4630" width="9" style="861"/>
    <col min="4631" max="4631" width="11.875" style="861" bestFit="1" customWidth="1"/>
    <col min="4632" max="4632" width="14.125" style="861" bestFit="1" customWidth="1"/>
    <col min="4633" max="4633" width="16.375" style="861" bestFit="1" customWidth="1"/>
    <col min="4634" max="4864" width="9" style="861"/>
    <col min="4865" max="4865" width="7.875" style="861" bestFit="1" customWidth="1"/>
    <col min="4866" max="4866" width="18.125" style="861" bestFit="1" customWidth="1"/>
    <col min="4867" max="4867" width="28" style="861" bestFit="1" customWidth="1"/>
    <col min="4868" max="4868" width="10.875" style="861" bestFit="1" customWidth="1"/>
    <col min="4869" max="4869" width="20.75" style="861" bestFit="1" customWidth="1"/>
    <col min="4870" max="4870" width="16.375" style="861" bestFit="1" customWidth="1"/>
    <col min="4871" max="4871" width="26.25" style="861" bestFit="1" customWidth="1"/>
    <col min="4872" max="4872" width="9.75" style="861" bestFit="1" customWidth="1"/>
    <col min="4873" max="4873" width="18.125" style="861" bestFit="1" customWidth="1"/>
    <col min="4874" max="4874" width="13.875" style="861" bestFit="1" customWidth="1"/>
    <col min="4875" max="4875" width="19.125" style="861" bestFit="1" customWidth="1"/>
    <col min="4876" max="4876" width="5.75" style="861" bestFit="1" customWidth="1"/>
    <col min="4877" max="4877" width="7.75" style="861" bestFit="1" customWidth="1"/>
    <col min="4878" max="4879" width="7.125" style="861" bestFit="1" customWidth="1"/>
    <col min="4880" max="4880" width="7.75" style="861" bestFit="1" customWidth="1"/>
    <col min="4881" max="4882" width="7.125" style="861" bestFit="1" customWidth="1"/>
    <col min="4883" max="4883" width="19.625" style="861" bestFit="1" customWidth="1"/>
    <col min="4884" max="4885" width="5.75" style="861" bestFit="1" customWidth="1"/>
    <col min="4886" max="4886" width="9" style="861"/>
    <col min="4887" max="4887" width="11.875" style="861" bestFit="1" customWidth="1"/>
    <col min="4888" max="4888" width="14.125" style="861" bestFit="1" customWidth="1"/>
    <col min="4889" max="4889" width="16.375" style="861" bestFit="1" customWidth="1"/>
    <col min="4890" max="5120" width="9" style="861"/>
    <col min="5121" max="5121" width="7.875" style="861" bestFit="1" customWidth="1"/>
    <col min="5122" max="5122" width="18.125" style="861" bestFit="1" customWidth="1"/>
    <col min="5123" max="5123" width="28" style="861" bestFit="1" customWidth="1"/>
    <col min="5124" max="5124" width="10.875" style="861" bestFit="1" customWidth="1"/>
    <col min="5125" max="5125" width="20.75" style="861" bestFit="1" customWidth="1"/>
    <col min="5126" max="5126" width="16.375" style="861" bestFit="1" customWidth="1"/>
    <col min="5127" max="5127" width="26.25" style="861" bestFit="1" customWidth="1"/>
    <col min="5128" max="5128" width="9.75" style="861" bestFit="1" customWidth="1"/>
    <col min="5129" max="5129" width="18.125" style="861" bestFit="1" customWidth="1"/>
    <col min="5130" max="5130" width="13.875" style="861" bestFit="1" customWidth="1"/>
    <col min="5131" max="5131" width="19.125" style="861" bestFit="1" customWidth="1"/>
    <col min="5132" max="5132" width="5.75" style="861" bestFit="1" customWidth="1"/>
    <col min="5133" max="5133" width="7.75" style="861" bestFit="1" customWidth="1"/>
    <col min="5134" max="5135" width="7.125" style="861" bestFit="1" customWidth="1"/>
    <col min="5136" max="5136" width="7.75" style="861" bestFit="1" customWidth="1"/>
    <col min="5137" max="5138" width="7.125" style="861" bestFit="1" customWidth="1"/>
    <col min="5139" max="5139" width="19.625" style="861" bestFit="1" customWidth="1"/>
    <col min="5140" max="5141" width="5.75" style="861" bestFit="1" customWidth="1"/>
    <col min="5142" max="5142" width="9" style="861"/>
    <col min="5143" max="5143" width="11.875" style="861" bestFit="1" customWidth="1"/>
    <col min="5144" max="5144" width="14.125" style="861" bestFit="1" customWidth="1"/>
    <col min="5145" max="5145" width="16.375" style="861" bestFit="1" customWidth="1"/>
    <col min="5146" max="5376" width="9" style="861"/>
    <col min="5377" max="5377" width="7.875" style="861" bestFit="1" customWidth="1"/>
    <col min="5378" max="5378" width="18.125" style="861" bestFit="1" customWidth="1"/>
    <col min="5379" max="5379" width="28" style="861" bestFit="1" customWidth="1"/>
    <col min="5380" max="5380" width="10.875" style="861" bestFit="1" customWidth="1"/>
    <col min="5381" max="5381" width="20.75" style="861" bestFit="1" customWidth="1"/>
    <col min="5382" max="5382" width="16.375" style="861" bestFit="1" customWidth="1"/>
    <col min="5383" max="5383" width="26.25" style="861" bestFit="1" customWidth="1"/>
    <col min="5384" max="5384" width="9.75" style="861" bestFit="1" customWidth="1"/>
    <col min="5385" max="5385" width="18.125" style="861" bestFit="1" customWidth="1"/>
    <col min="5386" max="5386" width="13.875" style="861" bestFit="1" customWidth="1"/>
    <col min="5387" max="5387" width="19.125" style="861" bestFit="1" customWidth="1"/>
    <col min="5388" max="5388" width="5.75" style="861" bestFit="1" customWidth="1"/>
    <col min="5389" max="5389" width="7.75" style="861" bestFit="1" customWidth="1"/>
    <col min="5390" max="5391" width="7.125" style="861" bestFit="1" customWidth="1"/>
    <col min="5392" max="5392" width="7.75" style="861" bestFit="1" customWidth="1"/>
    <col min="5393" max="5394" width="7.125" style="861" bestFit="1" customWidth="1"/>
    <col min="5395" max="5395" width="19.625" style="861" bestFit="1" customWidth="1"/>
    <col min="5396" max="5397" width="5.75" style="861" bestFit="1" customWidth="1"/>
    <col min="5398" max="5398" width="9" style="861"/>
    <col min="5399" max="5399" width="11.875" style="861" bestFit="1" customWidth="1"/>
    <col min="5400" max="5400" width="14.125" style="861" bestFit="1" customWidth="1"/>
    <col min="5401" max="5401" width="16.375" style="861" bestFit="1" customWidth="1"/>
    <col min="5402" max="5632" width="9" style="861"/>
    <col min="5633" max="5633" width="7.875" style="861" bestFit="1" customWidth="1"/>
    <col min="5634" max="5634" width="18.125" style="861" bestFit="1" customWidth="1"/>
    <col min="5635" max="5635" width="28" style="861" bestFit="1" customWidth="1"/>
    <col min="5636" max="5636" width="10.875" style="861" bestFit="1" customWidth="1"/>
    <col min="5637" max="5637" width="20.75" style="861" bestFit="1" customWidth="1"/>
    <col min="5638" max="5638" width="16.375" style="861" bestFit="1" customWidth="1"/>
    <col min="5639" max="5639" width="26.25" style="861" bestFit="1" customWidth="1"/>
    <col min="5640" max="5640" width="9.75" style="861" bestFit="1" customWidth="1"/>
    <col min="5641" max="5641" width="18.125" style="861" bestFit="1" customWidth="1"/>
    <col min="5642" max="5642" width="13.875" style="861" bestFit="1" customWidth="1"/>
    <col min="5643" max="5643" width="19.125" style="861" bestFit="1" customWidth="1"/>
    <col min="5644" max="5644" width="5.75" style="861" bestFit="1" customWidth="1"/>
    <col min="5645" max="5645" width="7.75" style="861" bestFit="1" customWidth="1"/>
    <col min="5646" max="5647" width="7.125" style="861" bestFit="1" customWidth="1"/>
    <col min="5648" max="5648" width="7.75" style="861" bestFit="1" customWidth="1"/>
    <col min="5649" max="5650" width="7.125" style="861" bestFit="1" customWidth="1"/>
    <col min="5651" max="5651" width="19.625" style="861" bestFit="1" customWidth="1"/>
    <col min="5652" max="5653" width="5.75" style="861" bestFit="1" customWidth="1"/>
    <col min="5654" max="5654" width="9" style="861"/>
    <col min="5655" max="5655" width="11.875" style="861" bestFit="1" customWidth="1"/>
    <col min="5656" max="5656" width="14.125" style="861" bestFit="1" customWidth="1"/>
    <col min="5657" max="5657" width="16.375" style="861" bestFit="1" customWidth="1"/>
    <col min="5658" max="5888" width="9" style="861"/>
    <col min="5889" max="5889" width="7.875" style="861" bestFit="1" customWidth="1"/>
    <col min="5890" max="5890" width="18.125" style="861" bestFit="1" customWidth="1"/>
    <col min="5891" max="5891" width="28" style="861" bestFit="1" customWidth="1"/>
    <col min="5892" max="5892" width="10.875" style="861" bestFit="1" customWidth="1"/>
    <col min="5893" max="5893" width="20.75" style="861" bestFit="1" customWidth="1"/>
    <col min="5894" max="5894" width="16.375" style="861" bestFit="1" customWidth="1"/>
    <col min="5895" max="5895" width="26.25" style="861" bestFit="1" customWidth="1"/>
    <col min="5896" max="5896" width="9.75" style="861" bestFit="1" customWidth="1"/>
    <col min="5897" max="5897" width="18.125" style="861" bestFit="1" customWidth="1"/>
    <col min="5898" max="5898" width="13.875" style="861" bestFit="1" customWidth="1"/>
    <col min="5899" max="5899" width="19.125" style="861" bestFit="1" customWidth="1"/>
    <col min="5900" max="5900" width="5.75" style="861" bestFit="1" customWidth="1"/>
    <col min="5901" max="5901" width="7.75" style="861" bestFit="1" customWidth="1"/>
    <col min="5902" max="5903" width="7.125" style="861" bestFit="1" customWidth="1"/>
    <col min="5904" max="5904" width="7.75" style="861" bestFit="1" customWidth="1"/>
    <col min="5905" max="5906" width="7.125" style="861" bestFit="1" customWidth="1"/>
    <col min="5907" max="5907" width="19.625" style="861" bestFit="1" customWidth="1"/>
    <col min="5908" max="5909" width="5.75" style="861" bestFit="1" customWidth="1"/>
    <col min="5910" max="5910" width="9" style="861"/>
    <col min="5911" max="5911" width="11.875" style="861" bestFit="1" customWidth="1"/>
    <col min="5912" max="5912" width="14.125" style="861" bestFit="1" customWidth="1"/>
    <col min="5913" max="5913" width="16.375" style="861" bestFit="1" customWidth="1"/>
    <col min="5914" max="6144" width="9" style="861"/>
    <col min="6145" max="6145" width="7.875" style="861" bestFit="1" customWidth="1"/>
    <col min="6146" max="6146" width="18.125" style="861" bestFit="1" customWidth="1"/>
    <col min="6147" max="6147" width="28" style="861" bestFit="1" customWidth="1"/>
    <col min="6148" max="6148" width="10.875" style="861" bestFit="1" customWidth="1"/>
    <col min="6149" max="6149" width="20.75" style="861" bestFit="1" customWidth="1"/>
    <col min="6150" max="6150" width="16.375" style="861" bestFit="1" customWidth="1"/>
    <col min="6151" max="6151" width="26.25" style="861" bestFit="1" customWidth="1"/>
    <col min="6152" max="6152" width="9.75" style="861" bestFit="1" customWidth="1"/>
    <col min="6153" max="6153" width="18.125" style="861" bestFit="1" customWidth="1"/>
    <col min="6154" max="6154" width="13.875" style="861" bestFit="1" customWidth="1"/>
    <col min="6155" max="6155" width="19.125" style="861" bestFit="1" customWidth="1"/>
    <col min="6156" max="6156" width="5.75" style="861" bestFit="1" customWidth="1"/>
    <col min="6157" max="6157" width="7.75" style="861" bestFit="1" customWidth="1"/>
    <col min="6158" max="6159" width="7.125" style="861" bestFit="1" customWidth="1"/>
    <col min="6160" max="6160" width="7.75" style="861" bestFit="1" customWidth="1"/>
    <col min="6161" max="6162" width="7.125" style="861" bestFit="1" customWidth="1"/>
    <col min="6163" max="6163" width="19.625" style="861" bestFit="1" customWidth="1"/>
    <col min="6164" max="6165" width="5.75" style="861" bestFit="1" customWidth="1"/>
    <col min="6166" max="6166" width="9" style="861"/>
    <col min="6167" max="6167" width="11.875" style="861" bestFit="1" customWidth="1"/>
    <col min="6168" max="6168" width="14.125" style="861" bestFit="1" customWidth="1"/>
    <col min="6169" max="6169" width="16.375" style="861" bestFit="1" customWidth="1"/>
    <col min="6170" max="6400" width="9" style="861"/>
    <col min="6401" max="6401" width="7.875" style="861" bestFit="1" customWidth="1"/>
    <col min="6402" max="6402" width="18.125" style="861" bestFit="1" customWidth="1"/>
    <col min="6403" max="6403" width="28" style="861" bestFit="1" customWidth="1"/>
    <col min="6404" max="6404" width="10.875" style="861" bestFit="1" customWidth="1"/>
    <col min="6405" max="6405" width="20.75" style="861" bestFit="1" customWidth="1"/>
    <col min="6406" max="6406" width="16.375" style="861" bestFit="1" customWidth="1"/>
    <col min="6407" max="6407" width="26.25" style="861" bestFit="1" customWidth="1"/>
    <col min="6408" max="6408" width="9.75" style="861" bestFit="1" customWidth="1"/>
    <col min="6409" max="6409" width="18.125" style="861" bestFit="1" customWidth="1"/>
    <col min="6410" max="6410" width="13.875" style="861" bestFit="1" customWidth="1"/>
    <col min="6411" max="6411" width="19.125" style="861" bestFit="1" customWidth="1"/>
    <col min="6412" max="6412" width="5.75" style="861" bestFit="1" customWidth="1"/>
    <col min="6413" max="6413" width="7.75" style="861" bestFit="1" customWidth="1"/>
    <col min="6414" max="6415" width="7.125" style="861" bestFit="1" customWidth="1"/>
    <col min="6416" max="6416" width="7.75" style="861" bestFit="1" customWidth="1"/>
    <col min="6417" max="6418" width="7.125" style="861" bestFit="1" customWidth="1"/>
    <col min="6419" max="6419" width="19.625" style="861" bestFit="1" customWidth="1"/>
    <col min="6420" max="6421" width="5.75" style="861" bestFit="1" customWidth="1"/>
    <col min="6422" max="6422" width="9" style="861"/>
    <col min="6423" max="6423" width="11.875" style="861" bestFit="1" customWidth="1"/>
    <col min="6424" max="6424" width="14.125" style="861" bestFit="1" customWidth="1"/>
    <col min="6425" max="6425" width="16.375" style="861" bestFit="1" customWidth="1"/>
    <col min="6426" max="6656" width="9" style="861"/>
    <col min="6657" max="6657" width="7.875" style="861" bestFit="1" customWidth="1"/>
    <col min="6658" max="6658" width="18.125" style="861" bestFit="1" customWidth="1"/>
    <col min="6659" max="6659" width="28" style="861" bestFit="1" customWidth="1"/>
    <col min="6660" max="6660" width="10.875" style="861" bestFit="1" customWidth="1"/>
    <col min="6661" max="6661" width="20.75" style="861" bestFit="1" customWidth="1"/>
    <col min="6662" max="6662" width="16.375" style="861" bestFit="1" customWidth="1"/>
    <col min="6663" max="6663" width="26.25" style="861" bestFit="1" customWidth="1"/>
    <col min="6664" max="6664" width="9.75" style="861" bestFit="1" customWidth="1"/>
    <col min="6665" max="6665" width="18.125" style="861" bestFit="1" customWidth="1"/>
    <col min="6666" max="6666" width="13.875" style="861" bestFit="1" customWidth="1"/>
    <col min="6667" max="6667" width="19.125" style="861" bestFit="1" customWidth="1"/>
    <col min="6668" max="6668" width="5.75" style="861" bestFit="1" customWidth="1"/>
    <col min="6669" max="6669" width="7.75" style="861" bestFit="1" customWidth="1"/>
    <col min="6670" max="6671" width="7.125" style="861" bestFit="1" customWidth="1"/>
    <col min="6672" max="6672" width="7.75" style="861" bestFit="1" customWidth="1"/>
    <col min="6673" max="6674" width="7.125" style="861" bestFit="1" customWidth="1"/>
    <col min="6675" max="6675" width="19.625" style="861" bestFit="1" customWidth="1"/>
    <col min="6676" max="6677" width="5.75" style="861" bestFit="1" customWidth="1"/>
    <col min="6678" max="6678" width="9" style="861"/>
    <col min="6679" max="6679" width="11.875" style="861" bestFit="1" customWidth="1"/>
    <col min="6680" max="6680" width="14.125" style="861" bestFit="1" customWidth="1"/>
    <col min="6681" max="6681" width="16.375" style="861" bestFit="1" customWidth="1"/>
    <col min="6682" max="6912" width="9" style="861"/>
    <col min="6913" max="6913" width="7.875" style="861" bestFit="1" customWidth="1"/>
    <col min="6914" max="6914" width="18.125" style="861" bestFit="1" customWidth="1"/>
    <col min="6915" max="6915" width="28" style="861" bestFit="1" customWidth="1"/>
    <col min="6916" max="6916" width="10.875" style="861" bestFit="1" customWidth="1"/>
    <col min="6917" max="6917" width="20.75" style="861" bestFit="1" customWidth="1"/>
    <col min="6918" max="6918" width="16.375" style="861" bestFit="1" customWidth="1"/>
    <col min="6919" max="6919" width="26.25" style="861" bestFit="1" customWidth="1"/>
    <col min="6920" max="6920" width="9.75" style="861" bestFit="1" customWidth="1"/>
    <col min="6921" max="6921" width="18.125" style="861" bestFit="1" customWidth="1"/>
    <col min="6922" max="6922" width="13.875" style="861" bestFit="1" customWidth="1"/>
    <col min="6923" max="6923" width="19.125" style="861" bestFit="1" customWidth="1"/>
    <col min="6924" max="6924" width="5.75" style="861" bestFit="1" customWidth="1"/>
    <col min="6925" max="6925" width="7.75" style="861" bestFit="1" customWidth="1"/>
    <col min="6926" max="6927" width="7.125" style="861" bestFit="1" customWidth="1"/>
    <col min="6928" max="6928" width="7.75" style="861" bestFit="1" customWidth="1"/>
    <col min="6929" max="6930" width="7.125" style="861" bestFit="1" customWidth="1"/>
    <col min="6931" max="6931" width="19.625" style="861" bestFit="1" customWidth="1"/>
    <col min="6932" max="6933" width="5.75" style="861" bestFit="1" customWidth="1"/>
    <col min="6934" max="6934" width="9" style="861"/>
    <col min="6935" max="6935" width="11.875" style="861" bestFit="1" customWidth="1"/>
    <col min="6936" max="6936" width="14.125" style="861" bestFit="1" customWidth="1"/>
    <col min="6937" max="6937" width="16.375" style="861" bestFit="1" customWidth="1"/>
    <col min="6938" max="7168" width="9" style="861"/>
    <col min="7169" max="7169" width="7.875" style="861" bestFit="1" customWidth="1"/>
    <col min="7170" max="7170" width="18.125" style="861" bestFit="1" customWidth="1"/>
    <col min="7171" max="7171" width="28" style="861" bestFit="1" customWidth="1"/>
    <col min="7172" max="7172" width="10.875" style="861" bestFit="1" customWidth="1"/>
    <col min="7173" max="7173" width="20.75" style="861" bestFit="1" customWidth="1"/>
    <col min="7174" max="7174" width="16.375" style="861" bestFit="1" customWidth="1"/>
    <col min="7175" max="7175" width="26.25" style="861" bestFit="1" customWidth="1"/>
    <col min="7176" max="7176" width="9.75" style="861" bestFit="1" customWidth="1"/>
    <col min="7177" max="7177" width="18.125" style="861" bestFit="1" customWidth="1"/>
    <col min="7178" max="7178" width="13.875" style="861" bestFit="1" customWidth="1"/>
    <col min="7179" max="7179" width="19.125" style="861" bestFit="1" customWidth="1"/>
    <col min="7180" max="7180" width="5.75" style="861" bestFit="1" customWidth="1"/>
    <col min="7181" max="7181" width="7.75" style="861" bestFit="1" customWidth="1"/>
    <col min="7182" max="7183" width="7.125" style="861" bestFit="1" customWidth="1"/>
    <col min="7184" max="7184" width="7.75" style="861" bestFit="1" customWidth="1"/>
    <col min="7185" max="7186" width="7.125" style="861" bestFit="1" customWidth="1"/>
    <col min="7187" max="7187" width="19.625" style="861" bestFit="1" customWidth="1"/>
    <col min="7188" max="7189" width="5.75" style="861" bestFit="1" customWidth="1"/>
    <col min="7190" max="7190" width="9" style="861"/>
    <col min="7191" max="7191" width="11.875" style="861" bestFit="1" customWidth="1"/>
    <col min="7192" max="7192" width="14.125" style="861" bestFit="1" customWidth="1"/>
    <col min="7193" max="7193" width="16.375" style="861" bestFit="1" customWidth="1"/>
    <col min="7194" max="7424" width="9" style="861"/>
    <col min="7425" max="7425" width="7.875" style="861" bestFit="1" customWidth="1"/>
    <col min="7426" max="7426" width="18.125" style="861" bestFit="1" customWidth="1"/>
    <col min="7427" max="7427" width="28" style="861" bestFit="1" customWidth="1"/>
    <col min="7428" max="7428" width="10.875" style="861" bestFit="1" customWidth="1"/>
    <col min="7429" max="7429" width="20.75" style="861" bestFit="1" customWidth="1"/>
    <col min="7430" max="7430" width="16.375" style="861" bestFit="1" customWidth="1"/>
    <col min="7431" max="7431" width="26.25" style="861" bestFit="1" customWidth="1"/>
    <col min="7432" max="7432" width="9.75" style="861" bestFit="1" customWidth="1"/>
    <col min="7433" max="7433" width="18.125" style="861" bestFit="1" customWidth="1"/>
    <col min="7434" max="7434" width="13.875" style="861" bestFit="1" customWidth="1"/>
    <col min="7435" max="7435" width="19.125" style="861" bestFit="1" customWidth="1"/>
    <col min="7436" max="7436" width="5.75" style="861" bestFit="1" customWidth="1"/>
    <col min="7437" max="7437" width="7.75" style="861" bestFit="1" customWidth="1"/>
    <col min="7438" max="7439" width="7.125" style="861" bestFit="1" customWidth="1"/>
    <col min="7440" max="7440" width="7.75" style="861" bestFit="1" customWidth="1"/>
    <col min="7441" max="7442" width="7.125" style="861" bestFit="1" customWidth="1"/>
    <col min="7443" max="7443" width="19.625" style="861" bestFit="1" customWidth="1"/>
    <col min="7444" max="7445" width="5.75" style="861" bestFit="1" customWidth="1"/>
    <col min="7446" max="7446" width="9" style="861"/>
    <col min="7447" max="7447" width="11.875" style="861" bestFit="1" customWidth="1"/>
    <col min="7448" max="7448" width="14.125" style="861" bestFit="1" customWidth="1"/>
    <col min="7449" max="7449" width="16.375" style="861" bestFit="1" customWidth="1"/>
    <col min="7450" max="7680" width="9" style="861"/>
    <col min="7681" max="7681" width="7.875" style="861" bestFit="1" customWidth="1"/>
    <col min="7682" max="7682" width="18.125" style="861" bestFit="1" customWidth="1"/>
    <col min="7683" max="7683" width="28" style="861" bestFit="1" customWidth="1"/>
    <col min="7684" max="7684" width="10.875" style="861" bestFit="1" customWidth="1"/>
    <col min="7685" max="7685" width="20.75" style="861" bestFit="1" customWidth="1"/>
    <col min="7686" max="7686" width="16.375" style="861" bestFit="1" customWidth="1"/>
    <col min="7687" max="7687" width="26.25" style="861" bestFit="1" customWidth="1"/>
    <col min="7688" max="7688" width="9.75" style="861" bestFit="1" customWidth="1"/>
    <col min="7689" max="7689" width="18.125" style="861" bestFit="1" customWidth="1"/>
    <col min="7690" max="7690" width="13.875" style="861" bestFit="1" customWidth="1"/>
    <col min="7691" max="7691" width="19.125" style="861" bestFit="1" customWidth="1"/>
    <col min="7692" max="7692" width="5.75" style="861" bestFit="1" customWidth="1"/>
    <col min="7693" max="7693" width="7.75" style="861" bestFit="1" customWidth="1"/>
    <col min="7694" max="7695" width="7.125" style="861" bestFit="1" customWidth="1"/>
    <col min="7696" max="7696" width="7.75" style="861" bestFit="1" customWidth="1"/>
    <col min="7697" max="7698" width="7.125" style="861" bestFit="1" customWidth="1"/>
    <col min="7699" max="7699" width="19.625" style="861" bestFit="1" customWidth="1"/>
    <col min="7700" max="7701" width="5.75" style="861" bestFit="1" customWidth="1"/>
    <col min="7702" max="7702" width="9" style="861"/>
    <col min="7703" max="7703" width="11.875" style="861" bestFit="1" customWidth="1"/>
    <col min="7704" max="7704" width="14.125" style="861" bestFit="1" customWidth="1"/>
    <col min="7705" max="7705" width="16.375" style="861" bestFit="1" customWidth="1"/>
    <col min="7706" max="7936" width="9" style="861"/>
    <col min="7937" max="7937" width="7.875" style="861" bestFit="1" customWidth="1"/>
    <col min="7938" max="7938" width="18.125" style="861" bestFit="1" customWidth="1"/>
    <col min="7939" max="7939" width="28" style="861" bestFit="1" customWidth="1"/>
    <col min="7940" max="7940" width="10.875" style="861" bestFit="1" customWidth="1"/>
    <col min="7941" max="7941" width="20.75" style="861" bestFit="1" customWidth="1"/>
    <col min="7942" max="7942" width="16.375" style="861" bestFit="1" customWidth="1"/>
    <col min="7943" max="7943" width="26.25" style="861" bestFit="1" customWidth="1"/>
    <col min="7944" max="7944" width="9.75" style="861" bestFit="1" customWidth="1"/>
    <col min="7945" max="7945" width="18.125" style="861" bestFit="1" customWidth="1"/>
    <col min="7946" max="7946" width="13.875" style="861" bestFit="1" customWidth="1"/>
    <col min="7947" max="7947" width="19.125" style="861" bestFit="1" customWidth="1"/>
    <col min="7948" max="7948" width="5.75" style="861" bestFit="1" customWidth="1"/>
    <col min="7949" max="7949" width="7.75" style="861" bestFit="1" customWidth="1"/>
    <col min="7950" max="7951" width="7.125" style="861" bestFit="1" customWidth="1"/>
    <col min="7952" max="7952" width="7.75" style="861" bestFit="1" customWidth="1"/>
    <col min="7953" max="7954" width="7.125" style="861" bestFit="1" customWidth="1"/>
    <col min="7955" max="7955" width="19.625" style="861" bestFit="1" customWidth="1"/>
    <col min="7956" max="7957" width="5.75" style="861" bestFit="1" customWidth="1"/>
    <col min="7958" max="7958" width="9" style="861"/>
    <col min="7959" max="7959" width="11.875" style="861" bestFit="1" customWidth="1"/>
    <col min="7960" max="7960" width="14.125" style="861" bestFit="1" customWidth="1"/>
    <col min="7961" max="7961" width="16.375" style="861" bestFit="1" customWidth="1"/>
    <col min="7962" max="8192" width="9" style="861"/>
    <col min="8193" max="8193" width="7.875" style="861" bestFit="1" customWidth="1"/>
    <col min="8194" max="8194" width="18.125" style="861" bestFit="1" customWidth="1"/>
    <col min="8195" max="8195" width="28" style="861" bestFit="1" customWidth="1"/>
    <col min="8196" max="8196" width="10.875" style="861" bestFit="1" customWidth="1"/>
    <col min="8197" max="8197" width="20.75" style="861" bestFit="1" customWidth="1"/>
    <col min="8198" max="8198" width="16.375" style="861" bestFit="1" customWidth="1"/>
    <col min="8199" max="8199" width="26.25" style="861" bestFit="1" customWidth="1"/>
    <col min="8200" max="8200" width="9.75" style="861" bestFit="1" customWidth="1"/>
    <col min="8201" max="8201" width="18.125" style="861" bestFit="1" customWidth="1"/>
    <col min="8202" max="8202" width="13.875" style="861" bestFit="1" customWidth="1"/>
    <col min="8203" max="8203" width="19.125" style="861" bestFit="1" customWidth="1"/>
    <col min="8204" max="8204" width="5.75" style="861" bestFit="1" customWidth="1"/>
    <col min="8205" max="8205" width="7.75" style="861" bestFit="1" customWidth="1"/>
    <col min="8206" max="8207" width="7.125" style="861" bestFit="1" customWidth="1"/>
    <col min="8208" max="8208" width="7.75" style="861" bestFit="1" customWidth="1"/>
    <col min="8209" max="8210" width="7.125" style="861" bestFit="1" customWidth="1"/>
    <col min="8211" max="8211" width="19.625" style="861" bestFit="1" customWidth="1"/>
    <col min="8212" max="8213" width="5.75" style="861" bestFit="1" customWidth="1"/>
    <col min="8214" max="8214" width="9" style="861"/>
    <col min="8215" max="8215" width="11.875" style="861" bestFit="1" customWidth="1"/>
    <col min="8216" max="8216" width="14.125" style="861" bestFit="1" customWidth="1"/>
    <col min="8217" max="8217" width="16.375" style="861" bestFit="1" customWidth="1"/>
    <col min="8218" max="8448" width="9" style="861"/>
    <col min="8449" max="8449" width="7.875" style="861" bestFit="1" customWidth="1"/>
    <col min="8450" max="8450" width="18.125" style="861" bestFit="1" customWidth="1"/>
    <col min="8451" max="8451" width="28" style="861" bestFit="1" customWidth="1"/>
    <col min="8452" max="8452" width="10.875" style="861" bestFit="1" customWidth="1"/>
    <col min="8453" max="8453" width="20.75" style="861" bestFit="1" customWidth="1"/>
    <col min="8454" max="8454" width="16.375" style="861" bestFit="1" customWidth="1"/>
    <col min="8455" max="8455" width="26.25" style="861" bestFit="1" customWidth="1"/>
    <col min="8456" max="8456" width="9.75" style="861" bestFit="1" customWidth="1"/>
    <col min="8457" max="8457" width="18.125" style="861" bestFit="1" customWidth="1"/>
    <col min="8458" max="8458" width="13.875" style="861" bestFit="1" customWidth="1"/>
    <col min="8459" max="8459" width="19.125" style="861" bestFit="1" customWidth="1"/>
    <col min="8460" max="8460" width="5.75" style="861" bestFit="1" customWidth="1"/>
    <col min="8461" max="8461" width="7.75" style="861" bestFit="1" customWidth="1"/>
    <col min="8462" max="8463" width="7.125" style="861" bestFit="1" customWidth="1"/>
    <col min="8464" max="8464" width="7.75" style="861" bestFit="1" customWidth="1"/>
    <col min="8465" max="8466" width="7.125" style="861" bestFit="1" customWidth="1"/>
    <col min="8467" max="8467" width="19.625" style="861" bestFit="1" customWidth="1"/>
    <col min="8468" max="8469" width="5.75" style="861" bestFit="1" customWidth="1"/>
    <col min="8470" max="8470" width="9" style="861"/>
    <col min="8471" max="8471" width="11.875" style="861" bestFit="1" customWidth="1"/>
    <col min="8472" max="8472" width="14.125" style="861" bestFit="1" customWidth="1"/>
    <col min="8473" max="8473" width="16.375" style="861" bestFit="1" customWidth="1"/>
    <col min="8474" max="8704" width="9" style="861"/>
    <col min="8705" max="8705" width="7.875" style="861" bestFit="1" customWidth="1"/>
    <col min="8706" max="8706" width="18.125" style="861" bestFit="1" customWidth="1"/>
    <col min="8707" max="8707" width="28" style="861" bestFit="1" customWidth="1"/>
    <col min="8708" max="8708" width="10.875" style="861" bestFit="1" customWidth="1"/>
    <col min="8709" max="8709" width="20.75" style="861" bestFit="1" customWidth="1"/>
    <col min="8710" max="8710" width="16.375" style="861" bestFit="1" customWidth="1"/>
    <col min="8711" max="8711" width="26.25" style="861" bestFit="1" customWidth="1"/>
    <col min="8712" max="8712" width="9.75" style="861" bestFit="1" customWidth="1"/>
    <col min="8713" max="8713" width="18.125" style="861" bestFit="1" customWidth="1"/>
    <col min="8714" max="8714" width="13.875" style="861" bestFit="1" customWidth="1"/>
    <col min="8715" max="8715" width="19.125" style="861" bestFit="1" customWidth="1"/>
    <col min="8716" max="8716" width="5.75" style="861" bestFit="1" customWidth="1"/>
    <col min="8717" max="8717" width="7.75" style="861" bestFit="1" customWidth="1"/>
    <col min="8718" max="8719" width="7.125" style="861" bestFit="1" customWidth="1"/>
    <col min="8720" max="8720" width="7.75" style="861" bestFit="1" customWidth="1"/>
    <col min="8721" max="8722" width="7.125" style="861" bestFit="1" customWidth="1"/>
    <col min="8723" max="8723" width="19.625" style="861" bestFit="1" customWidth="1"/>
    <col min="8724" max="8725" width="5.75" style="861" bestFit="1" customWidth="1"/>
    <col min="8726" max="8726" width="9" style="861"/>
    <col min="8727" max="8727" width="11.875" style="861" bestFit="1" customWidth="1"/>
    <col min="8728" max="8728" width="14.125" style="861" bestFit="1" customWidth="1"/>
    <col min="8729" max="8729" width="16.375" style="861" bestFit="1" customWidth="1"/>
    <col min="8730" max="8960" width="9" style="861"/>
    <col min="8961" max="8961" width="7.875" style="861" bestFit="1" customWidth="1"/>
    <col min="8962" max="8962" width="18.125" style="861" bestFit="1" customWidth="1"/>
    <col min="8963" max="8963" width="28" style="861" bestFit="1" customWidth="1"/>
    <col min="8964" max="8964" width="10.875" style="861" bestFit="1" customWidth="1"/>
    <col min="8965" max="8965" width="20.75" style="861" bestFit="1" customWidth="1"/>
    <col min="8966" max="8966" width="16.375" style="861" bestFit="1" customWidth="1"/>
    <col min="8967" max="8967" width="26.25" style="861" bestFit="1" customWidth="1"/>
    <col min="8968" max="8968" width="9.75" style="861" bestFit="1" customWidth="1"/>
    <col min="8969" max="8969" width="18.125" style="861" bestFit="1" customWidth="1"/>
    <col min="8970" max="8970" width="13.875" style="861" bestFit="1" customWidth="1"/>
    <col min="8971" max="8971" width="19.125" style="861" bestFit="1" customWidth="1"/>
    <col min="8972" max="8972" width="5.75" style="861" bestFit="1" customWidth="1"/>
    <col min="8973" max="8973" width="7.75" style="861" bestFit="1" customWidth="1"/>
    <col min="8974" max="8975" width="7.125" style="861" bestFit="1" customWidth="1"/>
    <col min="8976" max="8976" width="7.75" style="861" bestFit="1" customWidth="1"/>
    <col min="8977" max="8978" width="7.125" style="861" bestFit="1" customWidth="1"/>
    <col min="8979" max="8979" width="19.625" style="861" bestFit="1" customWidth="1"/>
    <col min="8980" max="8981" width="5.75" style="861" bestFit="1" customWidth="1"/>
    <col min="8982" max="8982" width="9" style="861"/>
    <col min="8983" max="8983" width="11.875" style="861" bestFit="1" customWidth="1"/>
    <col min="8984" max="8984" width="14.125" style="861" bestFit="1" customWidth="1"/>
    <col min="8985" max="8985" width="16.375" style="861" bestFit="1" customWidth="1"/>
    <col min="8986" max="9216" width="9" style="861"/>
    <col min="9217" max="9217" width="7.875" style="861" bestFit="1" customWidth="1"/>
    <col min="9218" max="9218" width="18.125" style="861" bestFit="1" customWidth="1"/>
    <col min="9219" max="9219" width="28" style="861" bestFit="1" customWidth="1"/>
    <col min="9220" max="9220" width="10.875" style="861" bestFit="1" customWidth="1"/>
    <col min="9221" max="9221" width="20.75" style="861" bestFit="1" customWidth="1"/>
    <col min="9222" max="9222" width="16.375" style="861" bestFit="1" customWidth="1"/>
    <col min="9223" max="9223" width="26.25" style="861" bestFit="1" customWidth="1"/>
    <col min="9224" max="9224" width="9.75" style="861" bestFit="1" customWidth="1"/>
    <col min="9225" max="9225" width="18.125" style="861" bestFit="1" customWidth="1"/>
    <col min="9226" max="9226" width="13.875" style="861" bestFit="1" customWidth="1"/>
    <col min="9227" max="9227" width="19.125" style="861" bestFit="1" customWidth="1"/>
    <col min="9228" max="9228" width="5.75" style="861" bestFit="1" customWidth="1"/>
    <col min="9229" max="9229" width="7.75" style="861" bestFit="1" customWidth="1"/>
    <col min="9230" max="9231" width="7.125" style="861" bestFit="1" customWidth="1"/>
    <col min="9232" max="9232" width="7.75" style="861" bestFit="1" customWidth="1"/>
    <col min="9233" max="9234" width="7.125" style="861" bestFit="1" customWidth="1"/>
    <col min="9235" max="9235" width="19.625" style="861" bestFit="1" customWidth="1"/>
    <col min="9236" max="9237" width="5.75" style="861" bestFit="1" customWidth="1"/>
    <col min="9238" max="9238" width="9" style="861"/>
    <col min="9239" max="9239" width="11.875" style="861" bestFit="1" customWidth="1"/>
    <col min="9240" max="9240" width="14.125" style="861" bestFit="1" customWidth="1"/>
    <col min="9241" max="9241" width="16.375" style="861" bestFit="1" customWidth="1"/>
    <col min="9242" max="9472" width="9" style="861"/>
    <col min="9473" max="9473" width="7.875" style="861" bestFit="1" customWidth="1"/>
    <col min="9474" max="9474" width="18.125" style="861" bestFit="1" customWidth="1"/>
    <col min="9475" max="9475" width="28" style="861" bestFit="1" customWidth="1"/>
    <col min="9476" max="9476" width="10.875" style="861" bestFit="1" customWidth="1"/>
    <col min="9477" max="9477" width="20.75" style="861" bestFit="1" customWidth="1"/>
    <col min="9478" max="9478" width="16.375" style="861" bestFit="1" customWidth="1"/>
    <col min="9479" max="9479" width="26.25" style="861" bestFit="1" customWidth="1"/>
    <col min="9480" max="9480" width="9.75" style="861" bestFit="1" customWidth="1"/>
    <col min="9481" max="9481" width="18.125" style="861" bestFit="1" customWidth="1"/>
    <col min="9482" max="9482" width="13.875" style="861" bestFit="1" customWidth="1"/>
    <col min="9483" max="9483" width="19.125" style="861" bestFit="1" customWidth="1"/>
    <col min="9484" max="9484" width="5.75" style="861" bestFit="1" customWidth="1"/>
    <col min="9485" max="9485" width="7.75" style="861" bestFit="1" customWidth="1"/>
    <col min="9486" max="9487" width="7.125" style="861" bestFit="1" customWidth="1"/>
    <col min="9488" max="9488" width="7.75" style="861" bestFit="1" customWidth="1"/>
    <col min="9489" max="9490" width="7.125" style="861" bestFit="1" customWidth="1"/>
    <col min="9491" max="9491" width="19.625" style="861" bestFit="1" customWidth="1"/>
    <col min="9492" max="9493" width="5.75" style="861" bestFit="1" customWidth="1"/>
    <col min="9494" max="9494" width="9" style="861"/>
    <col min="9495" max="9495" width="11.875" style="861" bestFit="1" customWidth="1"/>
    <col min="9496" max="9496" width="14.125" style="861" bestFit="1" customWidth="1"/>
    <col min="9497" max="9497" width="16.375" style="861" bestFit="1" customWidth="1"/>
    <col min="9498" max="9728" width="9" style="861"/>
    <col min="9729" max="9729" width="7.875" style="861" bestFit="1" customWidth="1"/>
    <col min="9730" max="9730" width="18.125" style="861" bestFit="1" customWidth="1"/>
    <col min="9731" max="9731" width="28" style="861" bestFit="1" customWidth="1"/>
    <col min="9732" max="9732" width="10.875" style="861" bestFit="1" customWidth="1"/>
    <col min="9733" max="9733" width="20.75" style="861" bestFit="1" customWidth="1"/>
    <col min="9734" max="9734" width="16.375" style="861" bestFit="1" customWidth="1"/>
    <col min="9735" max="9735" width="26.25" style="861" bestFit="1" customWidth="1"/>
    <col min="9736" max="9736" width="9.75" style="861" bestFit="1" customWidth="1"/>
    <col min="9737" max="9737" width="18.125" style="861" bestFit="1" customWidth="1"/>
    <col min="9738" max="9738" width="13.875" style="861" bestFit="1" customWidth="1"/>
    <col min="9739" max="9739" width="19.125" style="861" bestFit="1" customWidth="1"/>
    <col min="9740" max="9740" width="5.75" style="861" bestFit="1" customWidth="1"/>
    <col min="9741" max="9741" width="7.75" style="861" bestFit="1" customWidth="1"/>
    <col min="9742" max="9743" width="7.125" style="861" bestFit="1" customWidth="1"/>
    <col min="9744" max="9744" width="7.75" style="861" bestFit="1" customWidth="1"/>
    <col min="9745" max="9746" width="7.125" style="861" bestFit="1" customWidth="1"/>
    <col min="9747" max="9747" width="19.625" style="861" bestFit="1" customWidth="1"/>
    <col min="9748" max="9749" width="5.75" style="861" bestFit="1" customWidth="1"/>
    <col min="9750" max="9750" width="9" style="861"/>
    <col min="9751" max="9751" width="11.875" style="861" bestFit="1" customWidth="1"/>
    <col min="9752" max="9752" width="14.125" style="861" bestFit="1" customWidth="1"/>
    <col min="9753" max="9753" width="16.375" style="861" bestFit="1" customWidth="1"/>
    <col min="9754" max="9984" width="9" style="861"/>
    <col min="9985" max="9985" width="7.875" style="861" bestFit="1" customWidth="1"/>
    <col min="9986" max="9986" width="18.125" style="861" bestFit="1" customWidth="1"/>
    <col min="9987" max="9987" width="28" style="861" bestFit="1" customWidth="1"/>
    <col min="9988" max="9988" width="10.875" style="861" bestFit="1" customWidth="1"/>
    <col min="9989" max="9989" width="20.75" style="861" bestFit="1" customWidth="1"/>
    <col min="9990" max="9990" width="16.375" style="861" bestFit="1" customWidth="1"/>
    <col min="9991" max="9991" width="26.25" style="861" bestFit="1" customWidth="1"/>
    <col min="9992" max="9992" width="9.75" style="861" bestFit="1" customWidth="1"/>
    <col min="9993" max="9993" width="18.125" style="861" bestFit="1" customWidth="1"/>
    <col min="9994" max="9994" width="13.875" style="861" bestFit="1" customWidth="1"/>
    <col min="9995" max="9995" width="19.125" style="861" bestFit="1" customWidth="1"/>
    <col min="9996" max="9996" width="5.75" style="861" bestFit="1" customWidth="1"/>
    <col min="9997" max="9997" width="7.75" style="861" bestFit="1" customWidth="1"/>
    <col min="9998" max="9999" width="7.125" style="861" bestFit="1" customWidth="1"/>
    <col min="10000" max="10000" width="7.75" style="861" bestFit="1" customWidth="1"/>
    <col min="10001" max="10002" width="7.125" style="861" bestFit="1" customWidth="1"/>
    <col min="10003" max="10003" width="19.625" style="861" bestFit="1" customWidth="1"/>
    <col min="10004" max="10005" width="5.75" style="861" bestFit="1" customWidth="1"/>
    <col min="10006" max="10006" width="9" style="861"/>
    <col min="10007" max="10007" width="11.875" style="861" bestFit="1" customWidth="1"/>
    <col min="10008" max="10008" width="14.125" style="861" bestFit="1" customWidth="1"/>
    <col min="10009" max="10009" width="16.375" style="861" bestFit="1" customWidth="1"/>
    <col min="10010" max="10240" width="9" style="861"/>
    <col min="10241" max="10241" width="7.875" style="861" bestFit="1" customWidth="1"/>
    <col min="10242" max="10242" width="18.125" style="861" bestFit="1" customWidth="1"/>
    <col min="10243" max="10243" width="28" style="861" bestFit="1" customWidth="1"/>
    <col min="10244" max="10244" width="10.875" style="861" bestFit="1" customWidth="1"/>
    <col min="10245" max="10245" width="20.75" style="861" bestFit="1" customWidth="1"/>
    <col min="10246" max="10246" width="16.375" style="861" bestFit="1" customWidth="1"/>
    <col min="10247" max="10247" width="26.25" style="861" bestFit="1" customWidth="1"/>
    <col min="10248" max="10248" width="9.75" style="861" bestFit="1" customWidth="1"/>
    <col min="10249" max="10249" width="18.125" style="861" bestFit="1" customWidth="1"/>
    <col min="10250" max="10250" width="13.875" style="861" bestFit="1" customWidth="1"/>
    <col min="10251" max="10251" width="19.125" style="861" bestFit="1" customWidth="1"/>
    <col min="10252" max="10252" width="5.75" style="861" bestFit="1" customWidth="1"/>
    <col min="10253" max="10253" width="7.75" style="861" bestFit="1" customWidth="1"/>
    <col min="10254" max="10255" width="7.125" style="861" bestFit="1" customWidth="1"/>
    <col min="10256" max="10256" width="7.75" style="861" bestFit="1" customWidth="1"/>
    <col min="10257" max="10258" width="7.125" style="861" bestFit="1" customWidth="1"/>
    <col min="10259" max="10259" width="19.625" style="861" bestFit="1" customWidth="1"/>
    <col min="10260" max="10261" width="5.75" style="861" bestFit="1" customWidth="1"/>
    <col min="10262" max="10262" width="9" style="861"/>
    <col min="10263" max="10263" width="11.875" style="861" bestFit="1" customWidth="1"/>
    <col min="10264" max="10264" width="14.125" style="861" bestFit="1" customWidth="1"/>
    <col min="10265" max="10265" width="16.375" style="861" bestFit="1" customWidth="1"/>
    <col min="10266" max="10496" width="9" style="861"/>
    <col min="10497" max="10497" width="7.875" style="861" bestFit="1" customWidth="1"/>
    <col min="10498" max="10498" width="18.125" style="861" bestFit="1" customWidth="1"/>
    <col min="10499" max="10499" width="28" style="861" bestFit="1" customWidth="1"/>
    <col min="10500" max="10500" width="10.875" style="861" bestFit="1" customWidth="1"/>
    <col min="10501" max="10501" width="20.75" style="861" bestFit="1" customWidth="1"/>
    <col min="10502" max="10502" width="16.375" style="861" bestFit="1" customWidth="1"/>
    <col min="10503" max="10503" width="26.25" style="861" bestFit="1" customWidth="1"/>
    <col min="10504" max="10504" width="9.75" style="861" bestFit="1" customWidth="1"/>
    <col min="10505" max="10505" width="18.125" style="861" bestFit="1" customWidth="1"/>
    <col min="10506" max="10506" width="13.875" style="861" bestFit="1" customWidth="1"/>
    <col min="10507" max="10507" width="19.125" style="861" bestFit="1" customWidth="1"/>
    <col min="10508" max="10508" width="5.75" style="861" bestFit="1" customWidth="1"/>
    <col min="10509" max="10509" width="7.75" style="861" bestFit="1" customWidth="1"/>
    <col min="10510" max="10511" width="7.125" style="861" bestFit="1" customWidth="1"/>
    <col min="10512" max="10512" width="7.75" style="861" bestFit="1" customWidth="1"/>
    <col min="10513" max="10514" width="7.125" style="861" bestFit="1" customWidth="1"/>
    <col min="10515" max="10515" width="19.625" style="861" bestFit="1" customWidth="1"/>
    <col min="10516" max="10517" width="5.75" style="861" bestFit="1" customWidth="1"/>
    <col min="10518" max="10518" width="9" style="861"/>
    <col min="10519" max="10519" width="11.875" style="861" bestFit="1" customWidth="1"/>
    <col min="10520" max="10520" width="14.125" style="861" bestFit="1" customWidth="1"/>
    <col min="10521" max="10521" width="16.375" style="861" bestFit="1" customWidth="1"/>
    <col min="10522" max="10752" width="9" style="861"/>
    <col min="10753" max="10753" width="7.875" style="861" bestFit="1" customWidth="1"/>
    <col min="10754" max="10754" width="18.125" style="861" bestFit="1" customWidth="1"/>
    <col min="10755" max="10755" width="28" style="861" bestFit="1" customWidth="1"/>
    <col min="10756" max="10756" width="10.875" style="861" bestFit="1" customWidth="1"/>
    <col min="10757" max="10757" width="20.75" style="861" bestFit="1" customWidth="1"/>
    <col min="10758" max="10758" width="16.375" style="861" bestFit="1" customWidth="1"/>
    <col min="10759" max="10759" width="26.25" style="861" bestFit="1" customWidth="1"/>
    <col min="10760" max="10760" width="9.75" style="861" bestFit="1" customWidth="1"/>
    <col min="10761" max="10761" width="18.125" style="861" bestFit="1" customWidth="1"/>
    <col min="10762" max="10762" width="13.875" style="861" bestFit="1" customWidth="1"/>
    <col min="10763" max="10763" width="19.125" style="861" bestFit="1" customWidth="1"/>
    <col min="10764" max="10764" width="5.75" style="861" bestFit="1" customWidth="1"/>
    <col min="10765" max="10765" width="7.75" style="861" bestFit="1" customWidth="1"/>
    <col min="10766" max="10767" width="7.125" style="861" bestFit="1" customWidth="1"/>
    <col min="10768" max="10768" width="7.75" style="861" bestFit="1" customWidth="1"/>
    <col min="10769" max="10770" width="7.125" style="861" bestFit="1" customWidth="1"/>
    <col min="10771" max="10771" width="19.625" style="861" bestFit="1" customWidth="1"/>
    <col min="10772" max="10773" width="5.75" style="861" bestFit="1" customWidth="1"/>
    <col min="10774" max="10774" width="9" style="861"/>
    <col min="10775" max="10775" width="11.875" style="861" bestFit="1" customWidth="1"/>
    <col min="10776" max="10776" width="14.125" style="861" bestFit="1" customWidth="1"/>
    <col min="10777" max="10777" width="16.375" style="861" bestFit="1" customWidth="1"/>
    <col min="10778" max="11008" width="9" style="861"/>
    <col min="11009" max="11009" width="7.875" style="861" bestFit="1" customWidth="1"/>
    <col min="11010" max="11010" width="18.125" style="861" bestFit="1" customWidth="1"/>
    <col min="11011" max="11011" width="28" style="861" bestFit="1" customWidth="1"/>
    <col min="11012" max="11012" width="10.875" style="861" bestFit="1" customWidth="1"/>
    <col min="11013" max="11013" width="20.75" style="861" bestFit="1" customWidth="1"/>
    <col min="11014" max="11014" width="16.375" style="861" bestFit="1" customWidth="1"/>
    <col min="11015" max="11015" width="26.25" style="861" bestFit="1" customWidth="1"/>
    <col min="11016" max="11016" width="9.75" style="861" bestFit="1" customWidth="1"/>
    <col min="11017" max="11017" width="18.125" style="861" bestFit="1" customWidth="1"/>
    <col min="11018" max="11018" width="13.875" style="861" bestFit="1" customWidth="1"/>
    <col min="11019" max="11019" width="19.125" style="861" bestFit="1" customWidth="1"/>
    <col min="11020" max="11020" width="5.75" style="861" bestFit="1" customWidth="1"/>
    <col min="11021" max="11021" width="7.75" style="861" bestFit="1" customWidth="1"/>
    <col min="11022" max="11023" width="7.125" style="861" bestFit="1" customWidth="1"/>
    <col min="11024" max="11024" width="7.75" style="861" bestFit="1" customWidth="1"/>
    <col min="11025" max="11026" width="7.125" style="861" bestFit="1" customWidth="1"/>
    <col min="11027" max="11027" width="19.625" style="861" bestFit="1" customWidth="1"/>
    <col min="11028" max="11029" width="5.75" style="861" bestFit="1" customWidth="1"/>
    <col min="11030" max="11030" width="9" style="861"/>
    <col min="11031" max="11031" width="11.875" style="861" bestFit="1" customWidth="1"/>
    <col min="11032" max="11032" width="14.125" style="861" bestFit="1" customWidth="1"/>
    <col min="11033" max="11033" width="16.375" style="861" bestFit="1" customWidth="1"/>
    <col min="11034" max="11264" width="9" style="861"/>
    <col min="11265" max="11265" width="7.875" style="861" bestFit="1" customWidth="1"/>
    <col min="11266" max="11266" width="18.125" style="861" bestFit="1" customWidth="1"/>
    <col min="11267" max="11267" width="28" style="861" bestFit="1" customWidth="1"/>
    <col min="11268" max="11268" width="10.875" style="861" bestFit="1" customWidth="1"/>
    <col min="11269" max="11269" width="20.75" style="861" bestFit="1" customWidth="1"/>
    <col min="11270" max="11270" width="16.375" style="861" bestFit="1" customWidth="1"/>
    <col min="11271" max="11271" width="26.25" style="861" bestFit="1" customWidth="1"/>
    <col min="11272" max="11272" width="9.75" style="861" bestFit="1" customWidth="1"/>
    <col min="11273" max="11273" width="18.125" style="861" bestFit="1" customWidth="1"/>
    <col min="11274" max="11274" width="13.875" style="861" bestFit="1" customWidth="1"/>
    <col min="11275" max="11275" width="19.125" style="861" bestFit="1" customWidth="1"/>
    <col min="11276" max="11276" width="5.75" style="861" bestFit="1" customWidth="1"/>
    <col min="11277" max="11277" width="7.75" style="861" bestFit="1" customWidth="1"/>
    <col min="11278" max="11279" width="7.125" style="861" bestFit="1" customWidth="1"/>
    <col min="11280" max="11280" width="7.75" style="861" bestFit="1" customWidth="1"/>
    <col min="11281" max="11282" width="7.125" style="861" bestFit="1" customWidth="1"/>
    <col min="11283" max="11283" width="19.625" style="861" bestFit="1" customWidth="1"/>
    <col min="11284" max="11285" width="5.75" style="861" bestFit="1" customWidth="1"/>
    <col min="11286" max="11286" width="9" style="861"/>
    <col min="11287" max="11287" width="11.875" style="861" bestFit="1" customWidth="1"/>
    <col min="11288" max="11288" width="14.125" style="861" bestFit="1" customWidth="1"/>
    <col min="11289" max="11289" width="16.375" style="861" bestFit="1" customWidth="1"/>
    <col min="11290" max="11520" width="9" style="861"/>
    <col min="11521" max="11521" width="7.875" style="861" bestFit="1" customWidth="1"/>
    <col min="11522" max="11522" width="18.125" style="861" bestFit="1" customWidth="1"/>
    <col min="11523" max="11523" width="28" style="861" bestFit="1" customWidth="1"/>
    <col min="11524" max="11524" width="10.875" style="861" bestFit="1" customWidth="1"/>
    <col min="11525" max="11525" width="20.75" style="861" bestFit="1" customWidth="1"/>
    <col min="11526" max="11526" width="16.375" style="861" bestFit="1" customWidth="1"/>
    <col min="11527" max="11527" width="26.25" style="861" bestFit="1" customWidth="1"/>
    <col min="11528" max="11528" width="9.75" style="861" bestFit="1" customWidth="1"/>
    <col min="11529" max="11529" width="18.125" style="861" bestFit="1" customWidth="1"/>
    <col min="11530" max="11530" width="13.875" style="861" bestFit="1" customWidth="1"/>
    <col min="11531" max="11531" width="19.125" style="861" bestFit="1" customWidth="1"/>
    <col min="11532" max="11532" width="5.75" style="861" bestFit="1" customWidth="1"/>
    <col min="11533" max="11533" width="7.75" style="861" bestFit="1" customWidth="1"/>
    <col min="11534" max="11535" width="7.125" style="861" bestFit="1" customWidth="1"/>
    <col min="11536" max="11536" width="7.75" style="861" bestFit="1" customWidth="1"/>
    <col min="11537" max="11538" width="7.125" style="861" bestFit="1" customWidth="1"/>
    <col min="11539" max="11539" width="19.625" style="861" bestFit="1" customWidth="1"/>
    <col min="11540" max="11541" width="5.75" style="861" bestFit="1" customWidth="1"/>
    <col min="11542" max="11542" width="9" style="861"/>
    <col min="11543" max="11543" width="11.875" style="861" bestFit="1" customWidth="1"/>
    <col min="11544" max="11544" width="14.125" style="861" bestFit="1" customWidth="1"/>
    <col min="11545" max="11545" width="16.375" style="861" bestFit="1" customWidth="1"/>
    <col min="11546" max="11776" width="9" style="861"/>
    <col min="11777" max="11777" width="7.875" style="861" bestFit="1" customWidth="1"/>
    <col min="11778" max="11778" width="18.125" style="861" bestFit="1" customWidth="1"/>
    <col min="11779" max="11779" width="28" style="861" bestFit="1" customWidth="1"/>
    <col min="11780" max="11780" width="10.875" style="861" bestFit="1" customWidth="1"/>
    <col min="11781" max="11781" width="20.75" style="861" bestFit="1" customWidth="1"/>
    <col min="11782" max="11782" width="16.375" style="861" bestFit="1" customWidth="1"/>
    <col min="11783" max="11783" width="26.25" style="861" bestFit="1" customWidth="1"/>
    <col min="11784" max="11784" width="9.75" style="861" bestFit="1" customWidth="1"/>
    <col min="11785" max="11785" width="18.125" style="861" bestFit="1" customWidth="1"/>
    <col min="11786" max="11786" width="13.875" style="861" bestFit="1" customWidth="1"/>
    <col min="11787" max="11787" width="19.125" style="861" bestFit="1" customWidth="1"/>
    <col min="11788" max="11788" width="5.75" style="861" bestFit="1" customWidth="1"/>
    <col min="11789" max="11789" width="7.75" style="861" bestFit="1" customWidth="1"/>
    <col min="11790" max="11791" width="7.125" style="861" bestFit="1" customWidth="1"/>
    <col min="11792" max="11792" width="7.75" style="861" bestFit="1" customWidth="1"/>
    <col min="11793" max="11794" width="7.125" style="861" bestFit="1" customWidth="1"/>
    <col min="11795" max="11795" width="19.625" style="861" bestFit="1" customWidth="1"/>
    <col min="11796" max="11797" width="5.75" style="861" bestFit="1" customWidth="1"/>
    <col min="11798" max="11798" width="9" style="861"/>
    <col min="11799" max="11799" width="11.875" style="861" bestFit="1" customWidth="1"/>
    <col min="11800" max="11800" width="14.125" style="861" bestFit="1" customWidth="1"/>
    <col min="11801" max="11801" width="16.375" style="861" bestFit="1" customWidth="1"/>
    <col min="11802" max="12032" width="9" style="861"/>
    <col min="12033" max="12033" width="7.875" style="861" bestFit="1" customWidth="1"/>
    <col min="12034" max="12034" width="18.125" style="861" bestFit="1" customWidth="1"/>
    <col min="12035" max="12035" width="28" style="861" bestFit="1" customWidth="1"/>
    <col min="12036" max="12036" width="10.875" style="861" bestFit="1" customWidth="1"/>
    <col min="12037" max="12037" width="20.75" style="861" bestFit="1" customWidth="1"/>
    <col min="12038" max="12038" width="16.375" style="861" bestFit="1" customWidth="1"/>
    <col min="12039" max="12039" width="26.25" style="861" bestFit="1" customWidth="1"/>
    <col min="12040" max="12040" width="9.75" style="861" bestFit="1" customWidth="1"/>
    <col min="12041" max="12041" width="18.125" style="861" bestFit="1" customWidth="1"/>
    <col min="12042" max="12042" width="13.875" style="861" bestFit="1" customWidth="1"/>
    <col min="12043" max="12043" width="19.125" style="861" bestFit="1" customWidth="1"/>
    <col min="12044" max="12044" width="5.75" style="861" bestFit="1" customWidth="1"/>
    <col min="12045" max="12045" width="7.75" style="861" bestFit="1" customWidth="1"/>
    <col min="12046" max="12047" width="7.125" style="861" bestFit="1" customWidth="1"/>
    <col min="12048" max="12048" width="7.75" style="861" bestFit="1" customWidth="1"/>
    <col min="12049" max="12050" width="7.125" style="861" bestFit="1" customWidth="1"/>
    <col min="12051" max="12051" width="19.625" style="861" bestFit="1" customWidth="1"/>
    <col min="12052" max="12053" width="5.75" style="861" bestFit="1" customWidth="1"/>
    <col min="12054" max="12054" width="9" style="861"/>
    <col min="12055" max="12055" width="11.875" style="861" bestFit="1" customWidth="1"/>
    <col min="12056" max="12056" width="14.125" style="861" bestFit="1" customWidth="1"/>
    <col min="12057" max="12057" width="16.375" style="861" bestFit="1" customWidth="1"/>
    <col min="12058" max="12288" width="9" style="861"/>
    <col min="12289" max="12289" width="7.875" style="861" bestFit="1" customWidth="1"/>
    <col min="12290" max="12290" width="18.125" style="861" bestFit="1" customWidth="1"/>
    <col min="12291" max="12291" width="28" style="861" bestFit="1" customWidth="1"/>
    <col min="12292" max="12292" width="10.875" style="861" bestFit="1" customWidth="1"/>
    <col min="12293" max="12293" width="20.75" style="861" bestFit="1" customWidth="1"/>
    <col min="12294" max="12294" width="16.375" style="861" bestFit="1" customWidth="1"/>
    <col min="12295" max="12295" width="26.25" style="861" bestFit="1" customWidth="1"/>
    <col min="12296" max="12296" width="9.75" style="861" bestFit="1" customWidth="1"/>
    <col min="12297" max="12297" width="18.125" style="861" bestFit="1" customWidth="1"/>
    <col min="12298" max="12298" width="13.875" style="861" bestFit="1" customWidth="1"/>
    <col min="12299" max="12299" width="19.125" style="861" bestFit="1" customWidth="1"/>
    <col min="12300" max="12300" width="5.75" style="861" bestFit="1" customWidth="1"/>
    <col min="12301" max="12301" width="7.75" style="861" bestFit="1" customWidth="1"/>
    <col min="12302" max="12303" width="7.125" style="861" bestFit="1" customWidth="1"/>
    <col min="12304" max="12304" width="7.75" style="861" bestFit="1" customWidth="1"/>
    <col min="12305" max="12306" width="7.125" style="861" bestFit="1" customWidth="1"/>
    <col min="12307" max="12307" width="19.625" style="861" bestFit="1" customWidth="1"/>
    <col min="12308" max="12309" width="5.75" style="861" bestFit="1" customWidth="1"/>
    <col min="12310" max="12310" width="9" style="861"/>
    <col min="12311" max="12311" width="11.875" style="861" bestFit="1" customWidth="1"/>
    <col min="12312" max="12312" width="14.125" style="861" bestFit="1" customWidth="1"/>
    <col min="12313" max="12313" width="16.375" style="861" bestFit="1" customWidth="1"/>
    <col min="12314" max="12544" width="9" style="861"/>
    <col min="12545" max="12545" width="7.875" style="861" bestFit="1" customWidth="1"/>
    <col min="12546" max="12546" width="18.125" style="861" bestFit="1" customWidth="1"/>
    <col min="12547" max="12547" width="28" style="861" bestFit="1" customWidth="1"/>
    <col min="12548" max="12548" width="10.875" style="861" bestFit="1" customWidth="1"/>
    <col min="12549" max="12549" width="20.75" style="861" bestFit="1" customWidth="1"/>
    <col min="12550" max="12550" width="16.375" style="861" bestFit="1" customWidth="1"/>
    <col min="12551" max="12551" width="26.25" style="861" bestFit="1" customWidth="1"/>
    <col min="12552" max="12552" width="9.75" style="861" bestFit="1" customWidth="1"/>
    <col min="12553" max="12553" width="18.125" style="861" bestFit="1" customWidth="1"/>
    <col min="12554" max="12554" width="13.875" style="861" bestFit="1" customWidth="1"/>
    <col min="12555" max="12555" width="19.125" style="861" bestFit="1" customWidth="1"/>
    <col min="12556" max="12556" width="5.75" style="861" bestFit="1" customWidth="1"/>
    <col min="12557" max="12557" width="7.75" style="861" bestFit="1" customWidth="1"/>
    <col min="12558" max="12559" width="7.125" style="861" bestFit="1" customWidth="1"/>
    <col min="12560" max="12560" width="7.75" style="861" bestFit="1" customWidth="1"/>
    <col min="12561" max="12562" width="7.125" style="861" bestFit="1" customWidth="1"/>
    <col min="12563" max="12563" width="19.625" style="861" bestFit="1" customWidth="1"/>
    <col min="12564" max="12565" width="5.75" style="861" bestFit="1" customWidth="1"/>
    <col min="12566" max="12566" width="9" style="861"/>
    <col min="12567" max="12567" width="11.875" style="861" bestFit="1" customWidth="1"/>
    <col min="12568" max="12568" width="14.125" style="861" bestFit="1" customWidth="1"/>
    <col min="12569" max="12569" width="16.375" style="861" bestFit="1" customWidth="1"/>
    <col min="12570" max="12800" width="9" style="861"/>
    <col min="12801" max="12801" width="7.875" style="861" bestFit="1" customWidth="1"/>
    <col min="12802" max="12802" width="18.125" style="861" bestFit="1" customWidth="1"/>
    <col min="12803" max="12803" width="28" style="861" bestFit="1" customWidth="1"/>
    <col min="12804" max="12804" width="10.875" style="861" bestFit="1" customWidth="1"/>
    <col min="12805" max="12805" width="20.75" style="861" bestFit="1" customWidth="1"/>
    <col min="12806" max="12806" width="16.375" style="861" bestFit="1" customWidth="1"/>
    <col min="12807" max="12807" width="26.25" style="861" bestFit="1" customWidth="1"/>
    <col min="12808" max="12808" width="9.75" style="861" bestFit="1" customWidth="1"/>
    <col min="12809" max="12809" width="18.125" style="861" bestFit="1" customWidth="1"/>
    <col min="12810" max="12810" width="13.875" style="861" bestFit="1" customWidth="1"/>
    <col min="12811" max="12811" width="19.125" style="861" bestFit="1" customWidth="1"/>
    <col min="12812" max="12812" width="5.75" style="861" bestFit="1" customWidth="1"/>
    <col min="12813" max="12813" width="7.75" style="861" bestFit="1" customWidth="1"/>
    <col min="12814" max="12815" width="7.125" style="861" bestFit="1" customWidth="1"/>
    <col min="12816" max="12816" width="7.75" style="861" bestFit="1" customWidth="1"/>
    <col min="12817" max="12818" width="7.125" style="861" bestFit="1" customWidth="1"/>
    <col min="12819" max="12819" width="19.625" style="861" bestFit="1" customWidth="1"/>
    <col min="12820" max="12821" width="5.75" style="861" bestFit="1" customWidth="1"/>
    <col min="12822" max="12822" width="9" style="861"/>
    <col min="12823" max="12823" width="11.875" style="861" bestFit="1" customWidth="1"/>
    <col min="12824" max="12824" width="14.125" style="861" bestFit="1" customWidth="1"/>
    <col min="12825" max="12825" width="16.375" style="861" bestFit="1" customWidth="1"/>
    <col min="12826" max="13056" width="9" style="861"/>
    <col min="13057" max="13057" width="7.875" style="861" bestFit="1" customWidth="1"/>
    <col min="13058" max="13058" width="18.125" style="861" bestFit="1" customWidth="1"/>
    <col min="13059" max="13059" width="28" style="861" bestFit="1" customWidth="1"/>
    <col min="13060" max="13060" width="10.875" style="861" bestFit="1" customWidth="1"/>
    <col min="13061" max="13061" width="20.75" style="861" bestFit="1" customWidth="1"/>
    <col min="13062" max="13062" width="16.375" style="861" bestFit="1" customWidth="1"/>
    <col min="13063" max="13063" width="26.25" style="861" bestFit="1" customWidth="1"/>
    <col min="13064" max="13064" width="9.75" style="861" bestFit="1" customWidth="1"/>
    <col min="13065" max="13065" width="18.125" style="861" bestFit="1" customWidth="1"/>
    <col min="13066" max="13066" width="13.875" style="861" bestFit="1" customWidth="1"/>
    <col min="13067" max="13067" width="19.125" style="861" bestFit="1" customWidth="1"/>
    <col min="13068" max="13068" width="5.75" style="861" bestFit="1" customWidth="1"/>
    <col min="13069" max="13069" width="7.75" style="861" bestFit="1" customWidth="1"/>
    <col min="13070" max="13071" width="7.125" style="861" bestFit="1" customWidth="1"/>
    <col min="13072" max="13072" width="7.75" style="861" bestFit="1" customWidth="1"/>
    <col min="13073" max="13074" width="7.125" style="861" bestFit="1" customWidth="1"/>
    <col min="13075" max="13075" width="19.625" style="861" bestFit="1" customWidth="1"/>
    <col min="13076" max="13077" width="5.75" style="861" bestFit="1" customWidth="1"/>
    <col min="13078" max="13078" width="9" style="861"/>
    <col min="13079" max="13079" width="11.875" style="861" bestFit="1" customWidth="1"/>
    <col min="13080" max="13080" width="14.125" style="861" bestFit="1" customWidth="1"/>
    <col min="13081" max="13081" width="16.375" style="861" bestFit="1" customWidth="1"/>
    <col min="13082" max="13312" width="9" style="861"/>
    <col min="13313" max="13313" width="7.875" style="861" bestFit="1" customWidth="1"/>
    <col min="13314" max="13314" width="18.125" style="861" bestFit="1" customWidth="1"/>
    <col min="13315" max="13315" width="28" style="861" bestFit="1" customWidth="1"/>
    <col min="13316" max="13316" width="10.875" style="861" bestFit="1" customWidth="1"/>
    <col min="13317" max="13317" width="20.75" style="861" bestFit="1" customWidth="1"/>
    <col min="13318" max="13318" width="16.375" style="861" bestFit="1" customWidth="1"/>
    <col min="13319" max="13319" width="26.25" style="861" bestFit="1" customWidth="1"/>
    <col min="13320" max="13320" width="9.75" style="861" bestFit="1" customWidth="1"/>
    <col min="13321" max="13321" width="18.125" style="861" bestFit="1" customWidth="1"/>
    <col min="13322" max="13322" width="13.875" style="861" bestFit="1" customWidth="1"/>
    <col min="13323" max="13323" width="19.125" style="861" bestFit="1" customWidth="1"/>
    <col min="13324" max="13324" width="5.75" style="861" bestFit="1" customWidth="1"/>
    <col min="13325" max="13325" width="7.75" style="861" bestFit="1" customWidth="1"/>
    <col min="13326" max="13327" width="7.125" style="861" bestFit="1" customWidth="1"/>
    <col min="13328" max="13328" width="7.75" style="861" bestFit="1" customWidth="1"/>
    <col min="13329" max="13330" width="7.125" style="861" bestFit="1" customWidth="1"/>
    <col min="13331" max="13331" width="19.625" style="861" bestFit="1" customWidth="1"/>
    <col min="13332" max="13333" width="5.75" style="861" bestFit="1" customWidth="1"/>
    <col min="13334" max="13334" width="9" style="861"/>
    <col min="13335" max="13335" width="11.875" style="861" bestFit="1" customWidth="1"/>
    <col min="13336" max="13336" width="14.125" style="861" bestFit="1" customWidth="1"/>
    <col min="13337" max="13337" width="16.375" style="861" bestFit="1" customWidth="1"/>
    <col min="13338" max="13568" width="9" style="861"/>
    <col min="13569" max="13569" width="7.875" style="861" bestFit="1" customWidth="1"/>
    <col min="13570" max="13570" width="18.125" style="861" bestFit="1" customWidth="1"/>
    <col min="13571" max="13571" width="28" style="861" bestFit="1" customWidth="1"/>
    <col min="13572" max="13572" width="10.875" style="861" bestFit="1" customWidth="1"/>
    <col min="13573" max="13573" width="20.75" style="861" bestFit="1" customWidth="1"/>
    <col min="13574" max="13574" width="16.375" style="861" bestFit="1" customWidth="1"/>
    <col min="13575" max="13575" width="26.25" style="861" bestFit="1" customWidth="1"/>
    <col min="13576" max="13576" width="9.75" style="861" bestFit="1" customWidth="1"/>
    <col min="13577" max="13577" width="18.125" style="861" bestFit="1" customWidth="1"/>
    <col min="13578" max="13578" width="13.875" style="861" bestFit="1" customWidth="1"/>
    <col min="13579" max="13579" width="19.125" style="861" bestFit="1" customWidth="1"/>
    <col min="13580" max="13580" width="5.75" style="861" bestFit="1" customWidth="1"/>
    <col min="13581" max="13581" width="7.75" style="861" bestFit="1" customWidth="1"/>
    <col min="13582" max="13583" width="7.125" style="861" bestFit="1" customWidth="1"/>
    <col min="13584" max="13584" width="7.75" style="861" bestFit="1" customWidth="1"/>
    <col min="13585" max="13586" width="7.125" style="861" bestFit="1" customWidth="1"/>
    <col min="13587" max="13587" width="19.625" style="861" bestFit="1" customWidth="1"/>
    <col min="13588" max="13589" width="5.75" style="861" bestFit="1" customWidth="1"/>
    <col min="13590" max="13590" width="9" style="861"/>
    <col min="13591" max="13591" width="11.875" style="861" bestFit="1" customWidth="1"/>
    <col min="13592" max="13592" width="14.125" style="861" bestFit="1" customWidth="1"/>
    <col min="13593" max="13593" width="16.375" style="861" bestFit="1" customWidth="1"/>
    <col min="13594" max="13824" width="9" style="861"/>
    <col min="13825" max="13825" width="7.875" style="861" bestFit="1" customWidth="1"/>
    <col min="13826" max="13826" width="18.125" style="861" bestFit="1" customWidth="1"/>
    <col min="13827" max="13827" width="28" style="861" bestFit="1" customWidth="1"/>
    <col min="13828" max="13828" width="10.875" style="861" bestFit="1" customWidth="1"/>
    <col min="13829" max="13829" width="20.75" style="861" bestFit="1" customWidth="1"/>
    <col min="13830" max="13830" width="16.375" style="861" bestFit="1" customWidth="1"/>
    <col min="13831" max="13831" width="26.25" style="861" bestFit="1" customWidth="1"/>
    <col min="13832" max="13832" width="9.75" style="861" bestFit="1" customWidth="1"/>
    <col min="13833" max="13833" width="18.125" style="861" bestFit="1" customWidth="1"/>
    <col min="13834" max="13834" width="13.875" style="861" bestFit="1" customWidth="1"/>
    <col min="13835" max="13835" width="19.125" style="861" bestFit="1" customWidth="1"/>
    <col min="13836" max="13836" width="5.75" style="861" bestFit="1" customWidth="1"/>
    <col min="13837" max="13837" width="7.75" style="861" bestFit="1" customWidth="1"/>
    <col min="13838" max="13839" width="7.125" style="861" bestFit="1" customWidth="1"/>
    <col min="13840" max="13840" width="7.75" style="861" bestFit="1" customWidth="1"/>
    <col min="13841" max="13842" width="7.125" style="861" bestFit="1" customWidth="1"/>
    <col min="13843" max="13843" width="19.625" style="861" bestFit="1" customWidth="1"/>
    <col min="13844" max="13845" width="5.75" style="861" bestFit="1" customWidth="1"/>
    <col min="13846" max="13846" width="9" style="861"/>
    <col min="13847" max="13847" width="11.875" style="861" bestFit="1" customWidth="1"/>
    <col min="13848" max="13848" width="14.125" style="861" bestFit="1" customWidth="1"/>
    <col min="13849" max="13849" width="16.375" style="861" bestFit="1" customWidth="1"/>
    <col min="13850" max="14080" width="9" style="861"/>
    <col min="14081" max="14081" width="7.875" style="861" bestFit="1" customWidth="1"/>
    <col min="14082" max="14082" width="18.125" style="861" bestFit="1" customWidth="1"/>
    <col min="14083" max="14083" width="28" style="861" bestFit="1" customWidth="1"/>
    <col min="14084" max="14084" width="10.875" style="861" bestFit="1" customWidth="1"/>
    <col min="14085" max="14085" width="20.75" style="861" bestFit="1" customWidth="1"/>
    <col min="14086" max="14086" width="16.375" style="861" bestFit="1" customWidth="1"/>
    <col min="14087" max="14087" width="26.25" style="861" bestFit="1" customWidth="1"/>
    <col min="14088" max="14088" width="9.75" style="861" bestFit="1" customWidth="1"/>
    <col min="14089" max="14089" width="18.125" style="861" bestFit="1" customWidth="1"/>
    <col min="14090" max="14090" width="13.875" style="861" bestFit="1" customWidth="1"/>
    <col min="14091" max="14091" width="19.125" style="861" bestFit="1" customWidth="1"/>
    <col min="14092" max="14092" width="5.75" style="861" bestFit="1" customWidth="1"/>
    <col min="14093" max="14093" width="7.75" style="861" bestFit="1" customWidth="1"/>
    <col min="14094" max="14095" width="7.125" style="861" bestFit="1" customWidth="1"/>
    <col min="14096" max="14096" width="7.75" style="861" bestFit="1" customWidth="1"/>
    <col min="14097" max="14098" width="7.125" style="861" bestFit="1" customWidth="1"/>
    <col min="14099" max="14099" width="19.625" style="861" bestFit="1" customWidth="1"/>
    <col min="14100" max="14101" width="5.75" style="861" bestFit="1" customWidth="1"/>
    <col min="14102" max="14102" width="9" style="861"/>
    <col min="14103" max="14103" width="11.875" style="861" bestFit="1" customWidth="1"/>
    <col min="14104" max="14104" width="14.125" style="861" bestFit="1" customWidth="1"/>
    <col min="14105" max="14105" width="16.375" style="861" bestFit="1" customWidth="1"/>
    <col min="14106" max="14336" width="9" style="861"/>
    <col min="14337" max="14337" width="7.875" style="861" bestFit="1" customWidth="1"/>
    <col min="14338" max="14338" width="18.125" style="861" bestFit="1" customWidth="1"/>
    <col min="14339" max="14339" width="28" style="861" bestFit="1" customWidth="1"/>
    <col min="14340" max="14340" width="10.875" style="861" bestFit="1" customWidth="1"/>
    <col min="14341" max="14341" width="20.75" style="861" bestFit="1" customWidth="1"/>
    <col min="14342" max="14342" width="16.375" style="861" bestFit="1" customWidth="1"/>
    <col min="14343" max="14343" width="26.25" style="861" bestFit="1" customWidth="1"/>
    <col min="14344" max="14344" width="9.75" style="861" bestFit="1" customWidth="1"/>
    <col min="14345" max="14345" width="18.125" style="861" bestFit="1" customWidth="1"/>
    <col min="14346" max="14346" width="13.875" style="861" bestFit="1" customWidth="1"/>
    <col min="14347" max="14347" width="19.125" style="861" bestFit="1" customWidth="1"/>
    <col min="14348" max="14348" width="5.75" style="861" bestFit="1" customWidth="1"/>
    <col min="14349" max="14349" width="7.75" style="861" bestFit="1" customWidth="1"/>
    <col min="14350" max="14351" width="7.125" style="861" bestFit="1" customWidth="1"/>
    <col min="14352" max="14352" width="7.75" style="861" bestFit="1" customWidth="1"/>
    <col min="14353" max="14354" width="7.125" style="861" bestFit="1" customWidth="1"/>
    <col min="14355" max="14355" width="19.625" style="861" bestFit="1" customWidth="1"/>
    <col min="14356" max="14357" width="5.75" style="861" bestFit="1" customWidth="1"/>
    <col min="14358" max="14358" width="9" style="861"/>
    <col min="14359" max="14359" width="11.875" style="861" bestFit="1" customWidth="1"/>
    <col min="14360" max="14360" width="14.125" style="861" bestFit="1" customWidth="1"/>
    <col min="14361" max="14361" width="16.375" style="861" bestFit="1" customWidth="1"/>
    <col min="14362" max="14592" width="9" style="861"/>
    <col min="14593" max="14593" width="7.875" style="861" bestFit="1" customWidth="1"/>
    <col min="14594" max="14594" width="18.125" style="861" bestFit="1" customWidth="1"/>
    <col min="14595" max="14595" width="28" style="861" bestFit="1" customWidth="1"/>
    <col min="14596" max="14596" width="10.875" style="861" bestFit="1" customWidth="1"/>
    <col min="14597" max="14597" width="20.75" style="861" bestFit="1" customWidth="1"/>
    <col min="14598" max="14598" width="16.375" style="861" bestFit="1" customWidth="1"/>
    <col min="14599" max="14599" width="26.25" style="861" bestFit="1" customWidth="1"/>
    <col min="14600" max="14600" width="9.75" style="861" bestFit="1" customWidth="1"/>
    <col min="14601" max="14601" width="18.125" style="861" bestFit="1" customWidth="1"/>
    <col min="14602" max="14602" width="13.875" style="861" bestFit="1" customWidth="1"/>
    <col min="14603" max="14603" width="19.125" style="861" bestFit="1" customWidth="1"/>
    <col min="14604" max="14604" width="5.75" style="861" bestFit="1" customWidth="1"/>
    <col min="14605" max="14605" width="7.75" style="861" bestFit="1" customWidth="1"/>
    <col min="14606" max="14607" width="7.125" style="861" bestFit="1" customWidth="1"/>
    <col min="14608" max="14608" width="7.75" style="861" bestFit="1" customWidth="1"/>
    <col min="14609" max="14610" width="7.125" style="861" bestFit="1" customWidth="1"/>
    <col min="14611" max="14611" width="19.625" style="861" bestFit="1" customWidth="1"/>
    <col min="14612" max="14613" width="5.75" style="861" bestFit="1" customWidth="1"/>
    <col min="14614" max="14614" width="9" style="861"/>
    <col min="14615" max="14615" width="11.875" style="861" bestFit="1" customWidth="1"/>
    <col min="14616" max="14616" width="14.125" style="861" bestFit="1" customWidth="1"/>
    <col min="14617" max="14617" width="16.375" style="861" bestFit="1" customWidth="1"/>
    <col min="14618" max="14848" width="9" style="861"/>
    <col min="14849" max="14849" width="7.875" style="861" bestFit="1" customWidth="1"/>
    <col min="14850" max="14850" width="18.125" style="861" bestFit="1" customWidth="1"/>
    <col min="14851" max="14851" width="28" style="861" bestFit="1" customWidth="1"/>
    <col min="14852" max="14852" width="10.875" style="861" bestFit="1" customWidth="1"/>
    <col min="14853" max="14853" width="20.75" style="861" bestFit="1" customWidth="1"/>
    <col min="14854" max="14854" width="16.375" style="861" bestFit="1" customWidth="1"/>
    <col min="14855" max="14855" width="26.25" style="861" bestFit="1" customWidth="1"/>
    <col min="14856" max="14856" width="9.75" style="861" bestFit="1" customWidth="1"/>
    <col min="14857" max="14857" width="18.125" style="861" bestFit="1" customWidth="1"/>
    <col min="14858" max="14858" width="13.875" style="861" bestFit="1" customWidth="1"/>
    <col min="14859" max="14859" width="19.125" style="861" bestFit="1" customWidth="1"/>
    <col min="14860" max="14860" width="5.75" style="861" bestFit="1" customWidth="1"/>
    <col min="14861" max="14861" width="7.75" style="861" bestFit="1" customWidth="1"/>
    <col min="14862" max="14863" width="7.125" style="861" bestFit="1" customWidth="1"/>
    <col min="14864" max="14864" width="7.75" style="861" bestFit="1" customWidth="1"/>
    <col min="14865" max="14866" width="7.125" style="861" bestFit="1" customWidth="1"/>
    <col min="14867" max="14867" width="19.625" style="861" bestFit="1" customWidth="1"/>
    <col min="14868" max="14869" width="5.75" style="861" bestFit="1" customWidth="1"/>
    <col min="14870" max="14870" width="9" style="861"/>
    <col min="14871" max="14871" width="11.875" style="861" bestFit="1" customWidth="1"/>
    <col min="14872" max="14872" width="14.125" style="861" bestFit="1" customWidth="1"/>
    <col min="14873" max="14873" width="16.375" style="861" bestFit="1" customWidth="1"/>
    <col min="14874" max="15104" width="9" style="861"/>
    <col min="15105" max="15105" width="7.875" style="861" bestFit="1" customWidth="1"/>
    <col min="15106" max="15106" width="18.125" style="861" bestFit="1" customWidth="1"/>
    <col min="15107" max="15107" width="28" style="861" bestFit="1" customWidth="1"/>
    <col min="15108" max="15108" width="10.875" style="861" bestFit="1" customWidth="1"/>
    <col min="15109" max="15109" width="20.75" style="861" bestFit="1" customWidth="1"/>
    <col min="15110" max="15110" width="16.375" style="861" bestFit="1" customWidth="1"/>
    <col min="15111" max="15111" width="26.25" style="861" bestFit="1" customWidth="1"/>
    <col min="15112" max="15112" width="9.75" style="861" bestFit="1" customWidth="1"/>
    <col min="15113" max="15113" width="18.125" style="861" bestFit="1" customWidth="1"/>
    <col min="15114" max="15114" width="13.875" style="861" bestFit="1" customWidth="1"/>
    <col min="15115" max="15115" width="19.125" style="861" bestFit="1" customWidth="1"/>
    <col min="15116" max="15116" width="5.75" style="861" bestFit="1" customWidth="1"/>
    <col min="15117" max="15117" width="7.75" style="861" bestFit="1" customWidth="1"/>
    <col min="15118" max="15119" width="7.125" style="861" bestFit="1" customWidth="1"/>
    <col min="15120" max="15120" width="7.75" style="861" bestFit="1" customWidth="1"/>
    <col min="15121" max="15122" width="7.125" style="861" bestFit="1" customWidth="1"/>
    <col min="15123" max="15123" width="19.625" style="861" bestFit="1" customWidth="1"/>
    <col min="15124" max="15125" width="5.75" style="861" bestFit="1" customWidth="1"/>
    <col min="15126" max="15126" width="9" style="861"/>
    <col min="15127" max="15127" width="11.875" style="861" bestFit="1" customWidth="1"/>
    <col min="15128" max="15128" width="14.125" style="861" bestFit="1" customWidth="1"/>
    <col min="15129" max="15129" width="16.375" style="861" bestFit="1" customWidth="1"/>
    <col min="15130" max="15360" width="9" style="861"/>
    <col min="15361" max="15361" width="7.875" style="861" bestFit="1" customWidth="1"/>
    <col min="15362" max="15362" width="18.125" style="861" bestFit="1" customWidth="1"/>
    <col min="15363" max="15363" width="28" style="861" bestFit="1" customWidth="1"/>
    <col min="15364" max="15364" width="10.875" style="861" bestFit="1" customWidth="1"/>
    <col min="15365" max="15365" width="20.75" style="861" bestFit="1" customWidth="1"/>
    <col min="15366" max="15366" width="16.375" style="861" bestFit="1" customWidth="1"/>
    <col min="15367" max="15367" width="26.25" style="861" bestFit="1" customWidth="1"/>
    <col min="15368" max="15368" width="9.75" style="861" bestFit="1" customWidth="1"/>
    <col min="15369" max="15369" width="18.125" style="861" bestFit="1" customWidth="1"/>
    <col min="15370" max="15370" width="13.875" style="861" bestFit="1" customWidth="1"/>
    <col min="15371" max="15371" width="19.125" style="861" bestFit="1" customWidth="1"/>
    <col min="15372" max="15372" width="5.75" style="861" bestFit="1" customWidth="1"/>
    <col min="15373" max="15373" width="7.75" style="861" bestFit="1" customWidth="1"/>
    <col min="15374" max="15375" width="7.125" style="861" bestFit="1" customWidth="1"/>
    <col min="15376" max="15376" width="7.75" style="861" bestFit="1" customWidth="1"/>
    <col min="15377" max="15378" width="7.125" style="861" bestFit="1" customWidth="1"/>
    <col min="15379" max="15379" width="19.625" style="861" bestFit="1" customWidth="1"/>
    <col min="15380" max="15381" width="5.75" style="861" bestFit="1" customWidth="1"/>
    <col min="15382" max="15382" width="9" style="861"/>
    <col min="15383" max="15383" width="11.875" style="861" bestFit="1" customWidth="1"/>
    <col min="15384" max="15384" width="14.125" style="861" bestFit="1" customWidth="1"/>
    <col min="15385" max="15385" width="16.375" style="861" bestFit="1" customWidth="1"/>
    <col min="15386" max="15616" width="9" style="861"/>
    <col min="15617" max="15617" width="7.875" style="861" bestFit="1" customWidth="1"/>
    <col min="15618" max="15618" width="18.125" style="861" bestFit="1" customWidth="1"/>
    <col min="15619" max="15619" width="28" style="861" bestFit="1" customWidth="1"/>
    <col min="15620" max="15620" width="10.875" style="861" bestFit="1" customWidth="1"/>
    <col min="15621" max="15621" width="20.75" style="861" bestFit="1" customWidth="1"/>
    <col min="15622" max="15622" width="16.375" style="861" bestFit="1" customWidth="1"/>
    <col min="15623" max="15623" width="26.25" style="861" bestFit="1" customWidth="1"/>
    <col min="15624" max="15624" width="9.75" style="861" bestFit="1" customWidth="1"/>
    <col min="15625" max="15625" width="18.125" style="861" bestFit="1" customWidth="1"/>
    <col min="15626" max="15626" width="13.875" style="861" bestFit="1" customWidth="1"/>
    <col min="15627" max="15627" width="19.125" style="861" bestFit="1" customWidth="1"/>
    <col min="15628" max="15628" width="5.75" style="861" bestFit="1" customWidth="1"/>
    <col min="15629" max="15629" width="7.75" style="861" bestFit="1" customWidth="1"/>
    <col min="15630" max="15631" width="7.125" style="861" bestFit="1" customWidth="1"/>
    <col min="15632" max="15632" width="7.75" style="861" bestFit="1" customWidth="1"/>
    <col min="15633" max="15634" width="7.125" style="861" bestFit="1" customWidth="1"/>
    <col min="15635" max="15635" width="19.625" style="861" bestFit="1" customWidth="1"/>
    <col min="15636" max="15637" width="5.75" style="861" bestFit="1" customWidth="1"/>
    <col min="15638" max="15638" width="9" style="861"/>
    <col min="15639" max="15639" width="11.875" style="861" bestFit="1" customWidth="1"/>
    <col min="15640" max="15640" width="14.125" style="861" bestFit="1" customWidth="1"/>
    <col min="15641" max="15641" width="16.375" style="861" bestFit="1" customWidth="1"/>
    <col min="15642" max="15872" width="9" style="861"/>
    <col min="15873" max="15873" width="7.875" style="861" bestFit="1" customWidth="1"/>
    <col min="15874" max="15874" width="18.125" style="861" bestFit="1" customWidth="1"/>
    <col min="15875" max="15875" width="28" style="861" bestFit="1" customWidth="1"/>
    <col min="15876" max="15876" width="10.875" style="861" bestFit="1" customWidth="1"/>
    <col min="15877" max="15877" width="20.75" style="861" bestFit="1" customWidth="1"/>
    <col min="15878" max="15878" width="16.375" style="861" bestFit="1" customWidth="1"/>
    <col min="15879" max="15879" width="26.25" style="861" bestFit="1" customWidth="1"/>
    <col min="15880" max="15880" width="9.75" style="861" bestFit="1" customWidth="1"/>
    <col min="15881" max="15881" width="18.125" style="861" bestFit="1" customWidth="1"/>
    <col min="15882" max="15882" width="13.875" style="861" bestFit="1" customWidth="1"/>
    <col min="15883" max="15883" width="19.125" style="861" bestFit="1" customWidth="1"/>
    <col min="15884" max="15884" width="5.75" style="861" bestFit="1" customWidth="1"/>
    <col min="15885" max="15885" width="7.75" style="861" bestFit="1" customWidth="1"/>
    <col min="15886" max="15887" width="7.125" style="861" bestFit="1" customWidth="1"/>
    <col min="15888" max="15888" width="7.75" style="861" bestFit="1" customWidth="1"/>
    <col min="15889" max="15890" width="7.125" style="861" bestFit="1" customWidth="1"/>
    <col min="15891" max="15891" width="19.625" style="861" bestFit="1" customWidth="1"/>
    <col min="15892" max="15893" width="5.75" style="861" bestFit="1" customWidth="1"/>
    <col min="15894" max="15894" width="9" style="861"/>
    <col min="15895" max="15895" width="11.875" style="861" bestFit="1" customWidth="1"/>
    <col min="15896" max="15896" width="14.125" style="861" bestFit="1" customWidth="1"/>
    <col min="15897" max="15897" width="16.375" style="861" bestFit="1" customWidth="1"/>
    <col min="15898" max="16128" width="9" style="861"/>
    <col min="16129" max="16129" width="7.875" style="861" bestFit="1" customWidth="1"/>
    <col min="16130" max="16130" width="18.125" style="861" bestFit="1" customWidth="1"/>
    <col min="16131" max="16131" width="28" style="861" bestFit="1" customWidth="1"/>
    <col min="16132" max="16132" width="10.875" style="861" bestFit="1" customWidth="1"/>
    <col min="16133" max="16133" width="20.75" style="861" bestFit="1" customWidth="1"/>
    <col min="16134" max="16134" width="16.375" style="861" bestFit="1" customWidth="1"/>
    <col min="16135" max="16135" width="26.25" style="861" bestFit="1" customWidth="1"/>
    <col min="16136" max="16136" width="9.75" style="861" bestFit="1" customWidth="1"/>
    <col min="16137" max="16137" width="18.125" style="861" bestFit="1" customWidth="1"/>
    <col min="16138" max="16138" width="13.875" style="861" bestFit="1" customWidth="1"/>
    <col min="16139" max="16139" width="19.125" style="861" bestFit="1" customWidth="1"/>
    <col min="16140" max="16140" width="5.75" style="861" bestFit="1" customWidth="1"/>
    <col min="16141" max="16141" width="7.75" style="861" bestFit="1" customWidth="1"/>
    <col min="16142" max="16143" width="7.125" style="861" bestFit="1" customWidth="1"/>
    <col min="16144" max="16144" width="7.75" style="861" bestFit="1" customWidth="1"/>
    <col min="16145" max="16146" width="7.125" style="861" bestFit="1" customWidth="1"/>
    <col min="16147" max="16147" width="19.625" style="861" bestFit="1" customWidth="1"/>
    <col min="16148" max="16149" width="5.75" style="861" bestFit="1" customWidth="1"/>
    <col min="16150" max="16150" width="9" style="861"/>
    <col min="16151" max="16151" width="11.875" style="861" bestFit="1" customWidth="1"/>
    <col min="16152" max="16152" width="14.125" style="861" bestFit="1" customWidth="1"/>
    <col min="16153" max="16153" width="16.375" style="861" bestFit="1" customWidth="1"/>
    <col min="16154" max="16384" width="9" style="861"/>
  </cols>
  <sheetData>
    <row r="1" spans="1:25">
      <c r="A1" s="953" t="s">
        <v>4426</v>
      </c>
      <c r="B1" s="953" t="s">
        <v>4427</v>
      </c>
      <c r="C1" s="953" t="s">
        <v>4428</v>
      </c>
      <c r="D1" s="953" t="s">
        <v>4429</v>
      </c>
      <c r="E1" s="953" t="s">
        <v>4430</v>
      </c>
      <c r="F1" s="953" t="s">
        <v>4431</v>
      </c>
      <c r="G1" s="953" t="s">
        <v>4432</v>
      </c>
      <c r="H1" s="953" t="s">
        <v>4433</v>
      </c>
      <c r="I1" s="953" t="s">
        <v>4434</v>
      </c>
      <c r="J1" s="953" t="s">
        <v>4435</v>
      </c>
      <c r="K1" s="953" t="s">
        <v>4442</v>
      </c>
      <c r="L1" s="953" t="s">
        <v>4226</v>
      </c>
      <c r="M1" s="953" t="s">
        <v>4443</v>
      </c>
      <c r="N1" s="953" t="s">
        <v>4444</v>
      </c>
      <c r="O1" s="953" t="s">
        <v>4445</v>
      </c>
      <c r="P1" s="953" t="s">
        <v>4446</v>
      </c>
      <c r="Q1" s="953" t="s">
        <v>4447</v>
      </c>
      <c r="R1" s="953" t="s">
        <v>4448</v>
      </c>
      <c r="S1" s="953" t="s">
        <v>4449</v>
      </c>
      <c r="T1" s="953" t="s">
        <v>4450</v>
      </c>
      <c r="U1" s="953" t="s">
        <v>4451</v>
      </c>
      <c r="V1" s="953" t="s">
        <v>4452</v>
      </c>
      <c r="W1" s="953" t="s">
        <v>4453</v>
      </c>
      <c r="X1" s="953" t="s">
        <v>4454</v>
      </c>
      <c r="Y1" s="953" t="s">
        <v>4455</v>
      </c>
    </row>
    <row r="2" spans="1:25" s="804" customFormat="1" ht="31.5" customHeight="1">
      <c r="A2" s="993" t="str">
        <f>IF(電申申込書!V22="","",SUBSTITUTE(電申申込書!V22,"-",""))</f>
        <v/>
      </c>
      <c r="B2" s="993">
        <f>電申申込書!L22</f>
        <v>0</v>
      </c>
      <c r="C2" s="995"/>
      <c r="D2" s="995"/>
      <c r="E2" s="995"/>
      <c r="F2" s="993">
        <f>電申申込書!E22</f>
        <v>0</v>
      </c>
      <c r="G2" s="995" t="s">
        <v>4352</v>
      </c>
      <c r="H2" s="995"/>
      <c r="I2" s="1001"/>
      <c r="J2" s="1002" t="str">
        <f>IF(電申申込書!V22="","",電申申込書!V22)</f>
        <v/>
      </c>
      <c r="K2" s="1003" t="str">
        <f>IF(電申申込書!P22="","",電申申込書!P22)</f>
        <v/>
      </c>
    </row>
    <row r="4" spans="1:25">
      <c r="A4" s="861" t="str">
        <f>第二面!K28</f>
        <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286" t="s">
        <v>2725</v>
      </c>
      <c r="B1" s="1286"/>
      <c r="C1" s="1286"/>
      <c r="D1" s="1286"/>
      <c r="E1" s="1286"/>
      <c r="F1" s="1286"/>
      <c r="G1" s="1286"/>
      <c r="H1" s="1286"/>
      <c r="I1" s="1286"/>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R1" s="338" t="s">
        <v>2704</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2705</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2706</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2707</v>
      </c>
      <c r="AS4" s="343"/>
    </row>
    <row r="5" spans="1:46" ht="33.950000000000003" customHeight="1">
      <c r="A5" s="1288" t="s">
        <v>2726</v>
      </c>
      <c r="B5" s="1288"/>
      <c r="C5" s="1288"/>
      <c r="D5" s="1288"/>
      <c r="E5" s="1288"/>
      <c r="F5" s="1288"/>
      <c r="G5" s="1288"/>
      <c r="H5" s="1288"/>
      <c r="I5" s="1288"/>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221" t="s">
        <v>2710</v>
      </c>
      <c r="B8" s="1221"/>
      <c r="C8" s="1221"/>
      <c r="D8" s="1221"/>
      <c r="E8" s="1221"/>
      <c r="F8" s="1221"/>
      <c r="G8" s="1221"/>
      <c r="H8" s="1221"/>
      <c r="I8" s="1221"/>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90" t="s">
        <v>2727</v>
      </c>
      <c r="B11" s="1290"/>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row>
    <row r="12" spans="1:46" ht="17.100000000000001" customHeight="1">
      <c r="A12" s="1290"/>
      <c r="B12" s="1290"/>
      <c r="C12" s="1290"/>
      <c r="D12" s="1290"/>
      <c r="E12" s="1290"/>
      <c r="F12" s="1290"/>
      <c r="G12" s="1290"/>
      <c r="H12" s="1290"/>
      <c r="I12" s="1290"/>
      <c r="J12" s="1290"/>
      <c r="K12" s="1290"/>
      <c r="L12" s="1290"/>
      <c r="M12" s="1290"/>
      <c r="N12" s="1290"/>
      <c r="O12" s="1290"/>
      <c r="P12" s="1290"/>
      <c r="Q12" s="1290"/>
      <c r="R12" s="1290"/>
      <c r="S12" s="1290"/>
      <c r="T12" s="1290"/>
      <c r="U12" s="1290"/>
      <c r="V12" s="1290"/>
      <c r="W12" s="1290"/>
      <c r="X12" s="1290"/>
      <c r="Y12" s="1290"/>
      <c r="Z12" s="1290"/>
      <c r="AA12" s="1290"/>
      <c r="AB12" s="1290"/>
      <c r="AC12" s="1290"/>
      <c r="AD12" s="1290"/>
      <c r="AE12" s="1290"/>
      <c r="AF12" s="1290"/>
      <c r="AG12" s="1290"/>
    </row>
    <row r="13" spans="1:46" ht="17.100000000000001" customHeight="1">
      <c r="A13" s="1290"/>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43" t="s">
        <v>4550</v>
      </c>
      <c r="B15" s="1284"/>
      <c r="C15" s="1284"/>
      <c r="D15" s="1284"/>
      <c r="E15" s="1284"/>
      <c r="F15" s="1284"/>
      <c r="G15" s="1284"/>
      <c r="H15" s="1284"/>
      <c r="I15" s="1284"/>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row>
    <row r="16" spans="1:46" ht="17.100000000000001" customHeight="1">
      <c r="A16" s="1243" t="s">
        <v>4545</v>
      </c>
      <c r="B16" s="1284"/>
      <c r="C16" s="1284"/>
      <c r="D16" s="1284"/>
      <c r="E16" s="1284"/>
      <c r="F16" s="1284"/>
      <c r="G16" s="1284"/>
      <c r="H16" s="1284"/>
      <c r="I16" s="1284"/>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221" t="s">
        <v>2712</v>
      </c>
      <c r="AA18" s="1221"/>
      <c r="AB18" s="348" t="str">
        <f>IF(AI18="","",(YEAR(AI18)-2018))</f>
        <v/>
      </c>
      <c r="AC18" s="322" t="s">
        <v>5</v>
      </c>
      <c r="AD18" s="348" t="str">
        <f>IF(AI18="","",MONTH(AI18))</f>
        <v/>
      </c>
      <c r="AE18" s="322" t="s">
        <v>2713</v>
      </c>
      <c r="AF18" s="348" t="str">
        <f>IF(AI18="","",DAY(AI18))</f>
        <v/>
      </c>
      <c r="AG18" s="322" t="s">
        <v>2714</v>
      </c>
      <c r="AI18" s="1298"/>
      <c r="AJ18" s="1299"/>
      <c r="AK18" s="349"/>
    </row>
    <row r="19" spans="1:41" ht="17.100000000000001" customHeight="1">
      <c r="A19" s="341"/>
      <c r="B19" s="341"/>
      <c r="C19" s="341"/>
      <c r="D19" s="341"/>
      <c r="E19" s="341"/>
      <c r="F19" s="341"/>
      <c r="G19" s="341"/>
      <c r="H19" s="341"/>
      <c r="I19" s="341"/>
      <c r="J19" s="342"/>
      <c r="K19" s="342"/>
      <c r="L19" s="342"/>
      <c r="M19" s="342"/>
      <c r="N19" s="1221" t="s">
        <v>2715</v>
      </c>
      <c r="O19" s="1221"/>
      <c r="P19" s="1221"/>
      <c r="Q19" s="350"/>
      <c r="R19" s="350"/>
      <c r="S19" s="350"/>
      <c r="T19" s="1278"/>
      <c r="U19" s="1278"/>
      <c r="V19" s="1278"/>
      <c r="W19" s="1278"/>
      <c r="X19" s="1278"/>
      <c r="Y19" s="1278"/>
      <c r="Z19" s="1278"/>
      <c r="AA19" s="1278"/>
      <c r="AB19" s="1278"/>
      <c r="AC19" s="1278"/>
      <c r="AD19" s="1278"/>
      <c r="AE19" s="1278"/>
      <c r="AF19" s="1278"/>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278"/>
      <c r="U20" s="1278"/>
      <c r="V20" s="1278"/>
      <c r="W20" s="1278"/>
      <c r="X20" s="1278"/>
      <c r="Y20" s="1278"/>
      <c r="Z20" s="1278"/>
      <c r="AA20" s="1278"/>
      <c r="AB20" s="1278"/>
      <c r="AC20" s="1278"/>
      <c r="AD20" s="1278"/>
      <c r="AE20" s="1278"/>
      <c r="AF20" s="1278"/>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279"/>
      <c r="U22" s="1279"/>
      <c r="V22" s="1279"/>
      <c r="W22" s="1279"/>
      <c r="X22" s="1279"/>
      <c r="Y22" s="1279"/>
      <c r="Z22" s="1279"/>
      <c r="AA22" s="1279"/>
      <c r="AB22" s="1279"/>
      <c r="AC22" s="1279"/>
      <c r="AD22" s="1279"/>
      <c r="AE22" s="1279"/>
      <c r="AF22" s="1279"/>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279"/>
      <c r="U23" s="1279"/>
      <c r="V23" s="1279"/>
      <c r="W23" s="1279"/>
      <c r="X23" s="1279"/>
      <c r="Y23" s="1279"/>
      <c r="Z23" s="1279"/>
      <c r="AA23" s="1279"/>
      <c r="AB23" s="1279"/>
      <c r="AC23" s="1279"/>
      <c r="AD23" s="1279"/>
      <c r="AE23" s="1279"/>
      <c r="AF23" s="1279"/>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221" t="s">
        <v>2716</v>
      </c>
      <c r="O25" s="1221"/>
      <c r="P25" s="1221"/>
      <c r="Q25" s="350"/>
      <c r="R25" s="1281" t="str">
        <f>IF(第二面!K24="","",第二面!K24)</f>
        <v/>
      </c>
      <c r="S25" s="1281"/>
      <c r="T25" s="1281"/>
      <c r="U25" s="1281"/>
      <c r="V25" s="1281"/>
      <c r="W25" s="1281"/>
      <c r="X25" s="1281"/>
      <c r="Y25" s="1281"/>
      <c r="Z25" s="1281"/>
      <c r="AA25" s="1281"/>
      <c r="AB25" s="1281"/>
      <c r="AC25" s="1281"/>
      <c r="AD25" s="1281"/>
      <c r="AE25" s="1281"/>
      <c r="AF25" s="1281"/>
      <c r="AG25" s="342"/>
    </row>
    <row r="26" spans="1:41" ht="17.100000000000001" customHeight="1" thickBot="1">
      <c r="A26" s="330"/>
      <c r="B26" s="330"/>
      <c r="C26" s="330"/>
      <c r="D26" s="330"/>
      <c r="E26" s="330"/>
      <c r="F26" s="330"/>
      <c r="G26" s="330"/>
      <c r="H26" s="330"/>
      <c r="I26" s="330"/>
      <c r="J26" s="320"/>
      <c r="K26" s="320"/>
      <c r="L26" s="320"/>
      <c r="M26" s="320"/>
      <c r="N26" s="342"/>
      <c r="O26" s="342"/>
      <c r="P26" s="342"/>
      <c r="Q26" s="350"/>
      <c r="R26" s="1281" t="str">
        <f>IF(第二面!K22="","",第二面!K22)</f>
        <v/>
      </c>
      <c r="S26" s="1281"/>
      <c r="T26" s="1281"/>
      <c r="U26" s="1281"/>
      <c r="V26" s="1281"/>
      <c r="W26" s="1281"/>
      <c r="X26" s="1281"/>
      <c r="Y26" s="1281"/>
      <c r="Z26" s="1281"/>
      <c r="AA26" s="1281"/>
      <c r="AB26" s="1281"/>
      <c r="AC26" s="1281"/>
      <c r="AD26" s="1281"/>
      <c r="AE26" s="1281"/>
      <c r="AF26" s="1281"/>
      <c r="AG26" s="322"/>
      <c r="AI26" s="317" t="s">
        <v>4533</v>
      </c>
    </row>
    <row r="27" spans="1:41" ht="17.100000000000001" customHeight="1" thickBo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I27" s="1291"/>
      <c r="AJ27" s="1292"/>
      <c r="AK27" s="1292"/>
      <c r="AL27" s="1292"/>
      <c r="AM27" s="1293"/>
    </row>
    <row r="28" spans="1:41" ht="17.100000000000001" customHeight="1" thickBot="1">
      <c r="A28" s="341"/>
      <c r="B28" s="358" t="s">
        <v>2728</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I28" s="1292" t="s">
        <v>4534</v>
      </c>
      <c r="AJ28" s="1292"/>
      <c r="AK28" s="1292"/>
      <c r="AL28" s="1292"/>
      <c r="AM28" s="1292"/>
    </row>
    <row r="29" spans="1:41" ht="17.100000000000001" customHeight="1" thickBot="1">
      <c r="A29" s="341"/>
      <c r="B29" s="359"/>
      <c r="C29" s="358" t="s">
        <v>2729</v>
      </c>
      <c r="D29" s="341"/>
      <c r="E29" s="341"/>
      <c r="F29" s="341"/>
      <c r="G29" s="341"/>
      <c r="H29" s="341"/>
      <c r="I29" s="341"/>
      <c r="J29" s="1303" t="str">
        <f>IF(AI27&lt;&gt;"",AI27,IF(AI29&lt;&gt;"",DBCS("第TKC"&amp;AI29&amp;"建"&amp;AJ29&amp;AK29&amp;AL29&amp;AM29&amp;"号"),""))</f>
        <v/>
      </c>
      <c r="K29" s="1303"/>
      <c r="L29" s="1303"/>
      <c r="M29" s="1303"/>
      <c r="N29" s="1303"/>
      <c r="O29" s="1303"/>
      <c r="P29" s="1303"/>
      <c r="Q29" s="1303"/>
      <c r="R29" s="1303"/>
      <c r="S29" s="1303"/>
      <c r="T29" s="1303"/>
      <c r="U29" s="1303"/>
      <c r="V29" s="1303"/>
      <c r="W29" s="1303"/>
      <c r="X29" s="1303"/>
      <c r="Y29" s="1303"/>
      <c r="Z29" s="1303"/>
      <c r="AA29" s="1303"/>
      <c r="AB29" s="1303"/>
      <c r="AC29" s="1303"/>
      <c r="AD29" s="1303"/>
      <c r="AE29" s="1303"/>
      <c r="AF29" s="1303"/>
      <c r="AG29" s="1303"/>
      <c r="AI29" s="340"/>
      <c r="AJ29" s="340"/>
      <c r="AK29" s="340"/>
      <c r="AL29" s="343"/>
      <c r="AM29" s="340"/>
    </row>
    <row r="30" spans="1:41" ht="17.100000000000001" customHeight="1" thickBot="1">
      <c r="A30" s="341"/>
      <c r="B30" s="359"/>
      <c r="C30" s="358" t="s">
        <v>2730</v>
      </c>
      <c r="D30" s="341"/>
      <c r="E30" s="341"/>
      <c r="F30" s="341"/>
      <c r="G30" s="341"/>
      <c r="H30" s="341"/>
      <c r="I30" s="341"/>
      <c r="J30" s="1296" t="str">
        <f>IF(AO30&lt;43586,"平成","令和")</f>
        <v>平成</v>
      </c>
      <c r="K30" s="1296"/>
      <c r="L30" s="322" t="str">
        <f>IF(AI30="","",IF(AO30&lt;43586,YEAR(AI30)-1988,IF(YEAR(AI30)-2018=1,"元",YEAR(AI30)-2018)))</f>
        <v/>
      </c>
      <c r="M30" s="322" t="s">
        <v>5</v>
      </c>
      <c r="N30" s="322" t="str">
        <f>IF(AI30="","",MONTH(AI30))</f>
        <v/>
      </c>
      <c r="O30" s="322" t="s">
        <v>2713</v>
      </c>
      <c r="P30" s="322" t="str">
        <f>IF(AI30="","",DAY(AI30))</f>
        <v/>
      </c>
      <c r="Q30" s="322" t="s">
        <v>3</v>
      </c>
      <c r="R30" s="347"/>
      <c r="S30" s="342"/>
      <c r="T30" s="342"/>
      <c r="U30" s="342"/>
      <c r="V30" s="342"/>
      <c r="W30" s="342"/>
      <c r="X30" s="342"/>
      <c r="Y30" s="342"/>
      <c r="Z30" s="342"/>
      <c r="AA30" s="342"/>
      <c r="AB30" s="342"/>
      <c r="AC30" s="342"/>
      <c r="AD30" s="342"/>
      <c r="AE30" s="342"/>
      <c r="AF30" s="342"/>
      <c r="AG30" s="342"/>
      <c r="AI30" s="1298"/>
      <c r="AJ30" s="1299"/>
      <c r="AO30" s="337">
        <f>AI30</f>
        <v>0</v>
      </c>
    </row>
    <row r="31" spans="1:41" ht="16.5" customHeight="1">
      <c r="A31" s="341"/>
      <c r="B31" s="359"/>
      <c r="C31" s="358" t="s">
        <v>2731</v>
      </c>
      <c r="D31" s="341"/>
      <c r="E31" s="341"/>
      <c r="F31" s="341"/>
      <c r="G31" s="341"/>
      <c r="H31" s="341"/>
      <c r="I31" s="341"/>
      <c r="J31" s="1300"/>
      <c r="K31" s="1300"/>
      <c r="L31" s="1300"/>
      <c r="M31" s="1300"/>
      <c r="N31" s="1300"/>
      <c r="O31" s="1300"/>
      <c r="P31" s="1300"/>
      <c r="Q31" s="1300"/>
      <c r="R31" s="1300"/>
      <c r="S31" s="1300"/>
      <c r="T31" s="1300"/>
      <c r="U31" s="1300"/>
      <c r="V31" s="1300"/>
      <c r="W31" s="1300"/>
      <c r="X31" s="1300"/>
      <c r="Y31" s="1300"/>
      <c r="Z31" s="1300"/>
      <c r="AA31" s="1300"/>
      <c r="AB31" s="1300"/>
      <c r="AC31" s="1300"/>
      <c r="AD31" s="1300"/>
      <c r="AE31" s="1300"/>
      <c r="AF31" s="1300"/>
      <c r="AG31" s="1300"/>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2732</v>
      </c>
      <c r="D33" s="341"/>
      <c r="E33" s="341"/>
      <c r="F33" s="341"/>
      <c r="G33" s="341"/>
      <c r="H33" s="341"/>
      <c r="I33" s="341"/>
      <c r="J33" s="1301"/>
      <c r="K33" s="1301"/>
      <c r="L33" s="1301"/>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row>
    <row r="34" spans="1:33" ht="17.100000000000001" customHeight="1">
      <c r="A34" s="341"/>
      <c r="B34" s="341"/>
      <c r="C34" s="341"/>
      <c r="D34" s="341"/>
      <c r="E34" s="341"/>
      <c r="F34" s="341"/>
      <c r="G34" s="341"/>
      <c r="H34" s="341"/>
      <c r="I34" s="341"/>
      <c r="J34" s="1302"/>
      <c r="K34" s="1302"/>
      <c r="L34" s="1302"/>
      <c r="M34" s="1302"/>
      <c r="N34" s="1302"/>
      <c r="O34" s="1302"/>
      <c r="P34" s="1302"/>
      <c r="Q34" s="1302"/>
      <c r="R34" s="1302"/>
      <c r="S34" s="1302"/>
      <c r="T34" s="1302"/>
      <c r="U34" s="1302"/>
      <c r="V34" s="1302"/>
      <c r="W34" s="1302"/>
      <c r="X34" s="1302"/>
      <c r="Y34" s="1302"/>
      <c r="Z34" s="1302"/>
      <c r="AA34" s="1302"/>
      <c r="AB34" s="1302"/>
      <c r="AC34" s="1302"/>
      <c r="AD34" s="1302"/>
      <c r="AE34" s="1302"/>
      <c r="AF34" s="1302"/>
      <c r="AG34" s="1302"/>
    </row>
    <row r="35" spans="1:33" ht="17.100000000000001" customHeight="1">
      <c r="A35" s="1282" t="s">
        <v>2717</v>
      </c>
      <c r="B35" s="1283"/>
      <c r="C35" s="1283"/>
      <c r="D35" s="1283"/>
      <c r="E35" s="1283"/>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273"/>
      <c r="B36" s="1274"/>
      <c r="C36" s="127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5"/>
    </row>
    <row r="37" spans="1:33" ht="17.100000000000001" customHeight="1">
      <c r="A37" s="1245" t="s">
        <v>2718</v>
      </c>
      <c r="B37" s="1242"/>
      <c r="C37" s="1242"/>
      <c r="D37" s="1242"/>
      <c r="E37" s="1242"/>
      <c r="F37" s="1242"/>
      <c r="G37" s="1242"/>
      <c r="H37" s="1242"/>
      <c r="I37" s="1227"/>
      <c r="J37" s="1230" t="s">
        <v>2719</v>
      </c>
      <c r="K37" s="1231"/>
      <c r="L37" s="1231"/>
      <c r="M37" s="1231"/>
      <c r="N37" s="1231"/>
      <c r="O37" s="1231"/>
      <c r="P37" s="1231"/>
      <c r="Q37" s="1236"/>
      <c r="R37" s="1231" t="s">
        <v>2720</v>
      </c>
      <c r="S37" s="1231"/>
      <c r="T37" s="1231"/>
      <c r="U37" s="1231"/>
      <c r="V37" s="1231"/>
      <c r="W37" s="1231"/>
      <c r="X37" s="1236"/>
      <c r="Y37" s="1253" t="s">
        <v>2721</v>
      </c>
      <c r="Z37" s="1254"/>
      <c r="AA37" s="1254"/>
      <c r="AB37" s="1254"/>
      <c r="AC37" s="1254"/>
      <c r="AD37" s="1255"/>
      <c r="AE37" s="1255"/>
      <c r="AF37" s="1255"/>
      <c r="AG37" s="1256"/>
    </row>
    <row r="38" spans="1:33" ht="17.100000000000001" customHeight="1">
      <c r="A38" s="1246"/>
      <c r="B38" s="1243"/>
      <c r="C38" s="1243"/>
      <c r="D38" s="1243"/>
      <c r="E38" s="1243"/>
      <c r="F38" s="1243"/>
      <c r="G38" s="1243"/>
      <c r="H38" s="1243"/>
      <c r="I38" s="1228"/>
      <c r="J38" s="1232"/>
      <c r="K38" s="1233"/>
      <c r="L38" s="1233"/>
      <c r="M38" s="1233"/>
      <c r="N38" s="1233"/>
      <c r="O38" s="1233"/>
      <c r="P38" s="1233"/>
      <c r="Q38" s="1237"/>
      <c r="R38" s="1233"/>
      <c r="S38" s="1233"/>
      <c r="T38" s="1233"/>
      <c r="U38" s="1233"/>
      <c r="V38" s="1233"/>
      <c r="W38" s="1233"/>
      <c r="X38" s="1237"/>
      <c r="Y38" s="1253"/>
      <c r="Z38" s="1254"/>
      <c r="AA38" s="1254"/>
      <c r="AB38" s="1254"/>
      <c r="AC38" s="1254"/>
      <c r="AD38" s="1255"/>
      <c r="AE38" s="1255"/>
      <c r="AF38" s="1255"/>
      <c r="AG38" s="1256"/>
    </row>
    <row r="39" spans="1:33" ht="17.100000000000001" customHeight="1">
      <c r="A39" s="1247"/>
      <c r="B39" s="1244"/>
      <c r="C39" s="1244"/>
      <c r="D39" s="1244"/>
      <c r="E39" s="1244"/>
      <c r="F39" s="1244"/>
      <c r="G39" s="1244"/>
      <c r="H39" s="1244"/>
      <c r="I39" s="1229"/>
      <c r="J39" s="1234"/>
      <c r="K39" s="1235"/>
      <c r="L39" s="1235"/>
      <c r="M39" s="1235"/>
      <c r="N39" s="1235"/>
      <c r="O39" s="1235"/>
      <c r="P39" s="1235"/>
      <c r="Q39" s="1238"/>
      <c r="R39" s="1235"/>
      <c r="S39" s="1235"/>
      <c r="T39" s="1235"/>
      <c r="U39" s="1235"/>
      <c r="V39" s="1235"/>
      <c r="W39" s="1235"/>
      <c r="X39" s="1238"/>
      <c r="Y39" s="1257"/>
      <c r="Z39" s="1255"/>
      <c r="AA39" s="1255"/>
      <c r="AB39" s="1255"/>
      <c r="AC39" s="1255"/>
      <c r="AD39" s="1255"/>
      <c r="AE39" s="1255"/>
      <c r="AF39" s="1255"/>
      <c r="AG39" s="1256"/>
    </row>
    <row r="40" spans="1:33" ht="17.100000000000001" customHeight="1">
      <c r="A40" s="1258" t="s">
        <v>2722</v>
      </c>
      <c r="B40" s="1259"/>
      <c r="C40" s="1231" t="str">
        <f>IF(AS1="","",TEXT(AS1,"e"))</f>
        <v/>
      </c>
      <c r="D40" s="1231"/>
      <c r="E40" s="1242" t="s">
        <v>5</v>
      </c>
      <c r="F40" s="1231" t="str">
        <f>IF(AS1="","",TEXT(AS1,"m"))</f>
        <v/>
      </c>
      <c r="G40" s="1242" t="s">
        <v>2713</v>
      </c>
      <c r="H40" s="1231" t="str">
        <f>IF(AS1="","",TEXT(AS1,"d"))</f>
        <v/>
      </c>
      <c r="I40" s="1242" t="s">
        <v>2714</v>
      </c>
      <c r="J40" s="1230"/>
      <c r="K40" s="1231"/>
      <c r="L40" s="1231"/>
      <c r="M40" s="1231"/>
      <c r="N40" s="1231"/>
      <c r="O40" s="1231"/>
      <c r="P40" s="1231"/>
      <c r="Q40" s="1236"/>
      <c r="R40" s="1231"/>
      <c r="S40" s="1231"/>
      <c r="T40" s="1231"/>
      <c r="U40" s="1231"/>
      <c r="V40" s="1231"/>
      <c r="W40" s="1231"/>
      <c r="X40" s="1236"/>
      <c r="Y40" s="1258" t="s">
        <v>2722</v>
      </c>
      <c r="Z40" s="1259"/>
      <c r="AA40" s="1231" t="str">
        <f>IF(AS2="","",TEXT(AS2,"e"))</f>
        <v/>
      </c>
      <c r="AB40" s="1231"/>
      <c r="AC40" s="1242" t="s">
        <v>5</v>
      </c>
      <c r="AD40" s="1231" t="str">
        <f>IF(AS2="","",TEXT(AS2,"m"))</f>
        <v/>
      </c>
      <c r="AE40" s="1242" t="s">
        <v>2713</v>
      </c>
      <c r="AF40" s="1231" t="str">
        <f>IF(AS2="","",TEXT(AS2,"d"))</f>
        <v/>
      </c>
      <c r="AG40" s="1227" t="s">
        <v>2714</v>
      </c>
    </row>
    <row r="41" spans="1:33" ht="17.100000000000001" customHeight="1">
      <c r="A41" s="1260"/>
      <c r="B41" s="1261"/>
      <c r="C41" s="1233"/>
      <c r="D41" s="1233"/>
      <c r="E41" s="1243"/>
      <c r="F41" s="1233"/>
      <c r="G41" s="1243"/>
      <c r="H41" s="1233"/>
      <c r="I41" s="1243"/>
      <c r="J41" s="1232"/>
      <c r="K41" s="1233"/>
      <c r="L41" s="1233"/>
      <c r="M41" s="1233"/>
      <c r="N41" s="1233"/>
      <c r="O41" s="1233"/>
      <c r="P41" s="1233"/>
      <c r="Q41" s="1237"/>
      <c r="R41" s="1233"/>
      <c r="S41" s="1233"/>
      <c r="T41" s="1233"/>
      <c r="U41" s="1233"/>
      <c r="V41" s="1233"/>
      <c r="W41" s="1233"/>
      <c r="X41" s="1237"/>
      <c r="Y41" s="1260"/>
      <c r="Z41" s="1261"/>
      <c r="AA41" s="1233"/>
      <c r="AB41" s="1233"/>
      <c r="AC41" s="1243"/>
      <c r="AD41" s="1233"/>
      <c r="AE41" s="1243"/>
      <c r="AF41" s="1233"/>
      <c r="AG41" s="1228"/>
    </row>
    <row r="42" spans="1:33" ht="17.100000000000001" customHeight="1">
      <c r="A42" s="1262"/>
      <c r="B42" s="1295"/>
      <c r="C42" s="1241"/>
      <c r="D42" s="1241"/>
      <c r="E42" s="1294"/>
      <c r="F42" s="1241"/>
      <c r="G42" s="1294"/>
      <c r="H42" s="1241"/>
      <c r="I42" s="1244"/>
      <c r="J42" s="1232"/>
      <c r="K42" s="1233"/>
      <c r="L42" s="1233"/>
      <c r="M42" s="1233"/>
      <c r="N42" s="1233"/>
      <c r="O42" s="1233"/>
      <c r="P42" s="1233"/>
      <c r="Q42" s="1237"/>
      <c r="R42" s="1233"/>
      <c r="S42" s="1233"/>
      <c r="T42" s="1233"/>
      <c r="U42" s="1233"/>
      <c r="V42" s="1233"/>
      <c r="W42" s="1233"/>
      <c r="X42" s="1237"/>
      <c r="Y42" s="1262"/>
      <c r="Z42" s="1295"/>
      <c r="AA42" s="1241"/>
      <c r="AB42" s="1241"/>
      <c r="AC42" s="1294"/>
      <c r="AD42" s="1241"/>
      <c r="AE42" s="1294"/>
      <c r="AF42" s="1241"/>
      <c r="AG42" s="1229"/>
    </row>
    <row r="43" spans="1:33" ht="17.100000000000001" customHeight="1">
      <c r="A43" s="1230" t="s">
        <v>2723</v>
      </c>
      <c r="B43" s="1239" t="str">
        <f>IF(AS1&lt;&gt;"","TKC"&amp;TEXT(AS1,"yy")&amp;"建更"&amp;IF(LEFT(第三面!F4,1)="山","梨",LEFT(第三面!F4,1))&amp;AS4,"TKC"&amp;"  　"&amp;"建更"&amp;IF(LEFT(第三面!F4,1)="山","梨",LEFT(第三面!F4,1)))</f>
        <v>TKC  　建更</v>
      </c>
      <c r="C43" s="1239"/>
      <c r="D43" s="1239"/>
      <c r="E43" s="1239"/>
      <c r="F43" s="1239"/>
      <c r="G43" s="1239"/>
      <c r="H43" s="1239"/>
      <c r="I43" s="1227" t="s">
        <v>17</v>
      </c>
      <c r="J43" s="1232"/>
      <c r="K43" s="1233"/>
      <c r="L43" s="1233"/>
      <c r="M43" s="1233"/>
      <c r="N43" s="1233"/>
      <c r="O43" s="1233"/>
      <c r="P43" s="1233"/>
      <c r="Q43" s="1237"/>
      <c r="R43" s="1233"/>
      <c r="S43" s="1233"/>
      <c r="T43" s="1233"/>
      <c r="U43" s="1233"/>
      <c r="V43" s="1233"/>
      <c r="W43" s="1233"/>
      <c r="X43" s="1237"/>
      <c r="Y43" s="1230" t="s">
        <v>2723</v>
      </c>
      <c r="Z43" s="1239" t="str">
        <f>IF(AS2="","TKC"&amp;"  　"&amp;"建更"&amp;IF(LEFT(第三面!F4,1)="山","梨",LEFT(第三面!F4,1)),B43)</f>
        <v>TKC  　建更</v>
      </c>
      <c r="AA43" s="1239"/>
      <c r="AB43" s="1239"/>
      <c r="AC43" s="1239"/>
      <c r="AD43" s="1239"/>
      <c r="AE43" s="1239"/>
      <c r="AF43" s="1239"/>
      <c r="AG43" s="1227" t="s">
        <v>17</v>
      </c>
    </row>
    <row r="44" spans="1:33" ht="17.100000000000001" customHeight="1">
      <c r="A44" s="1232"/>
      <c r="B44" s="1240"/>
      <c r="C44" s="1240"/>
      <c r="D44" s="1240"/>
      <c r="E44" s="1240"/>
      <c r="F44" s="1240"/>
      <c r="G44" s="1240"/>
      <c r="H44" s="1240"/>
      <c r="I44" s="1228"/>
      <c r="J44" s="1232"/>
      <c r="K44" s="1233"/>
      <c r="L44" s="1233"/>
      <c r="M44" s="1233"/>
      <c r="N44" s="1233"/>
      <c r="O44" s="1233"/>
      <c r="P44" s="1233"/>
      <c r="Q44" s="1237"/>
      <c r="R44" s="1233"/>
      <c r="S44" s="1233"/>
      <c r="T44" s="1233"/>
      <c r="U44" s="1233"/>
      <c r="V44" s="1233"/>
      <c r="W44" s="1233"/>
      <c r="X44" s="1237"/>
      <c r="Y44" s="1232"/>
      <c r="Z44" s="1240"/>
      <c r="AA44" s="1240"/>
      <c r="AB44" s="1240"/>
      <c r="AC44" s="1240"/>
      <c r="AD44" s="1240"/>
      <c r="AE44" s="1240"/>
      <c r="AF44" s="1240"/>
      <c r="AG44" s="1228"/>
    </row>
    <row r="45" spans="1:33" ht="17.100000000000001" customHeight="1">
      <c r="A45" s="1234"/>
      <c r="B45" s="1297"/>
      <c r="C45" s="1297"/>
      <c r="D45" s="1297"/>
      <c r="E45" s="1297"/>
      <c r="F45" s="1297"/>
      <c r="G45" s="1297"/>
      <c r="H45" s="1297"/>
      <c r="I45" s="1229"/>
      <c r="J45" s="1232"/>
      <c r="K45" s="1233"/>
      <c r="L45" s="1233"/>
      <c r="M45" s="1233"/>
      <c r="N45" s="1233"/>
      <c r="O45" s="1233"/>
      <c r="P45" s="1233"/>
      <c r="Q45" s="1237"/>
      <c r="R45" s="1233"/>
      <c r="S45" s="1233"/>
      <c r="T45" s="1233"/>
      <c r="U45" s="1233"/>
      <c r="V45" s="1233"/>
      <c r="W45" s="1233"/>
      <c r="X45" s="1237"/>
      <c r="Y45" s="1234"/>
      <c r="Z45" s="1297"/>
      <c r="AA45" s="1297"/>
      <c r="AB45" s="1297"/>
      <c r="AC45" s="1297"/>
      <c r="AD45" s="1297"/>
      <c r="AE45" s="1297"/>
      <c r="AF45" s="1297"/>
      <c r="AG45" s="1229"/>
    </row>
    <row r="46" spans="1:33" ht="17.100000000000001" customHeight="1">
      <c r="A46" s="1230" t="s">
        <v>2733</v>
      </c>
      <c r="B46" s="1231"/>
      <c r="C46" s="1231"/>
      <c r="D46" s="1231" t="str">
        <f>IF(AS3="","",AS3)</f>
        <v/>
      </c>
      <c r="E46" s="1231"/>
      <c r="F46" s="1231"/>
      <c r="G46" s="1231"/>
      <c r="H46" s="1231"/>
      <c r="I46" s="1236"/>
      <c r="J46" s="1232"/>
      <c r="K46" s="1233"/>
      <c r="L46" s="1233"/>
      <c r="M46" s="1233"/>
      <c r="N46" s="1233"/>
      <c r="O46" s="1233"/>
      <c r="P46" s="1233"/>
      <c r="Q46" s="1237"/>
      <c r="R46" s="1233"/>
      <c r="S46" s="1233"/>
      <c r="T46" s="1233"/>
      <c r="U46" s="1233"/>
      <c r="V46" s="1233"/>
      <c r="W46" s="1233"/>
      <c r="X46" s="1237"/>
      <c r="Y46" s="1230" t="s">
        <v>2724</v>
      </c>
      <c r="Z46" s="1231"/>
      <c r="AA46" s="1231"/>
      <c r="AB46" s="1231" t="str">
        <f>IF(AS2="","",D46)</f>
        <v/>
      </c>
      <c r="AC46" s="1231"/>
      <c r="AD46" s="1231"/>
      <c r="AE46" s="1231"/>
      <c r="AF46" s="1231"/>
      <c r="AG46" s="1236"/>
    </row>
    <row r="47" spans="1:33" ht="17.100000000000001" customHeight="1">
      <c r="A47" s="1232"/>
      <c r="B47" s="1233"/>
      <c r="C47" s="1233"/>
      <c r="D47" s="1233"/>
      <c r="E47" s="1233"/>
      <c r="F47" s="1233"/>
      <c r="G47" s="1233"/>
      <c r="H47" s="1233"/>
      <c r="I47" s="1237"/>
      <c r="J47" s="1232"/>
      <c r="K47" s="1233"/>
      <c r="L47" s="1233"/>
      <c r="M47" s="1233"/>
      <c r="N47" s="1233"/>
      <c r="O47" s="1233"/>
      <c r="P47" s="1233"/>
      <c r="Q47" s="1237"/>
      <c r="R47" s="1233"/>
      <c r="S47" s="1233"/>
      <c r="T47" s="1233"/>
      <c r="U47" s="1233"/>
      <c r="V47" s="1233"/>
      <c r="W47" s="1233"/>
      <c r="X47" s="1237"/>
      <c r="Y47" s="1232"/>
      <c r="Z47" s="1233"/>
      <c r="AA47" s="1233"/>
      <c r="AB47" s="1233"/>
      <c r="AC47" s="1233"/>
      <c r="AD47" s="1233"/>
      <c r="AE47" s="1233"/>
      <c r="AF47" s="1233"/>
      <c r="AG47" s="1237"/>
    </row>
    <row r="48" spans="1:33" ht="17.100000000000001" customHeight="1">
      <c r="A48" s="1234"/>
      <c r="B48" s="1235"/>
      <c r="C48" s="1235"/>
      <c r="D48" s="1235"/>
      <c r="E48" s="1235"/>
      <c r="F48" s="1235"/>
      <c r="G48" s="1235"/>
      <c r="H48" s="1235"/>
      <c r="I48" s="1238"/>
      <c r="J48" s="1234"/>
      <c r="K48" s="1235"/>
      <c r="L48" s="1235"/>
      <c r="M48" s="1235"/>
      <c r="N48" s="1235"/>
      <c r="O48" s="1235"/>
      <c r="P48" s="1235"/>
      <c r="Q48" s="1238"/>
      <c r="R48" s="1235"/>
      <c r="S48" s="1235"/>
      <c r="T48" s="1235"/>
      <c r="U48" s="1235"/>
      <c r="V48" s="1235"/>
      <c r="W48" s="1235"/>
      <c r="X48" s="1238"/>
      <c r="Y48" s="1234"/>
      <c r="Z48" s="1235"/>
      <c r="AA48" s="1235"/>
      <c r="AB48" s="1235"/>
      <c r="AC48" s="1235"/>
      <c r="AD48" s="1235"/>
      <c r="AE48" s="1235"/>
      <c r="AF48" s="1235"/>
      <c r="AG48" s="1238"/>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6">
    <mergeCell ref="A16:AG16"/>
    <mergeCell ref="Z18:AA18"/>
    <mergeCell ref="A1:AG1"/>
    <mergeCell ref="A5:AG5"/>
    <mergeCell ref="A8:AG8"/>
    <mergeCell ref="A11:AG13"/>
    <mergeCell ref="A15:AG15"/>
    <mergeCell ref="AI18:AJ18"/>
    <mergeCell ref="N19:P19"/>
    <mergeCell ref="T19:AF19"/>
    <mergeCell ref="T20:AF20"/>
    <mergeCell ref="T23:AF23"/>
    <mergeCell ref="T22:AF22"/>
    <mergeCell ref="N25:P25"/>
    <mergeCell ref="R25:AF25"/>
    <mergeCell ref="R26:AF26"/>
    <mergeCell ref="J29:AG29"/>
    <mergeCell ref="A37:E39"/>
    <mergeCell ref="F37:I39"/>
    <mergeCell ref="J37:Q39"/>
    <mergeCell ref="R37:X39"/>
    <mergeCell ref="Y37:AG39"/>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A46:C48"/>
    <mergeCell ref="D46:I48"/>
    <mergeCell ref="A43:A45"/>
    <mergeCell ref="B43:H45"/>
    <mergeCell ref="I43:I45"/>
    <mergeCell ref="AI27:AM27"/>
    <mergeCell ref="AI28:AM28"/>
    <mergeCell ref="AC40:AC42"/>
    <mergeCell ref="A40:B42"/>
    <mergeCell ref="C40:D42"/>
    <mergeCell ref="E40:E42"/>
    <mergeCell ref="F40:F42"/>
    <mergeCell ref="G40:G42"/>
    <mergeCell ref="H40:H42"/>
    <mergeCell ref="I40:I42"/>
    <mergeCell ref="A35:E35"/>
    <mergeCell ref="A36:AG36"/>
    <mergeCell ref="J30:K30"/>
  </mergeCells>
  <phoneticPr fontId="1"/>
  <dataValidations count="5">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 type="list" allowBlank="1" showInputMessage="1" showErrorMessage="1" sqref="AJ29" xr:uid="{9AE57DB6-6B06-46C6-BDBC-216CD3D1D8DA}">
      <formula1>"確,更"</formula1>
    </dataValidation>
    <dataValidation type="list" allowBlank="1" showInputMessage="1" showErrorMessage="1" sqref="AK29" xr:uid="{12B68814-E3B3-493A-97E0-F93784DDE9B9}">
      <formula1>"東,神,埼,千,群,茨,栃,長,梨"</formula1>
    </dataValidation>
    <dataValidation type="list" allowBlank="1" showInputMessage="1" showErrorMessage="1" sqref="AM29" xr:uid="{AC85783A-B2D7-43D2-BAF6-706FF7191A03}">
      <formula1>",－２,－３,－４,－５,－６,－７,－８"</formula1>
    </dataValidation>
    <dataValidation type="list" allowBlank="1" showInputMessage="1" showErrorMessage="1" sqref="AI29" xr:uid="{9BDF73D9-8D10-4E82-A255-46F996F5BCB5}">
      <formula1>"20,21,22,23,24,25,26,27,28,29,30"</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658" t="s">
        <v>2482</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241"/>
    </row>
    <row r="2" spans="1:39" ht="15" customHeigh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241"/>
    </row>
    <row r="3" spans="1:39" ht="15" customHeight="1">
      <c r="A3" s="1658"/>
      <c r="B3" s="1658"/>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241"/>
    </row>
    <row r="4" spans="1:39" ht="15" customHeight="1">
      <c r="A4" s="1658"/>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241"/>
    </row>
    <row r="5" spans="1:39" ht="15" customHeight="1">
      <c r="A5" s="1658"/>
      <c r="B5" s="1658"/>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8"/>
      <c r="AM5" s="241"/>
    </row>
    <row r="6" spans="1:39" ht="15" customHeight="1">
      <c r="A6" s="1658"/>
      <c r="B6" s="1658"/>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658"/>
      <c r="AF6" s="1658"/>
      <c r="AG6" s="1658"/>
      <c r="AH6" s="1658"/>
      <c r="AI6" s="1658"/>
      <c r="AJ6" s="1658"/>
      <c r="AK6" s="1658"/>
      <c r="AL6" s="1658"/>
      <c r="AM6" s="241"/>
    </row>
    <row r="7" spans="1:39" ht="15" customHeight="1">
      <c r="A7" s="1658"/>
      <c r="B7" s="1658"/>
      <c r="C7" s="1658"/>
      <c r="D7" s="1658"/>
      <c r="E7" s="1658"/>
      <c r="F7" s="1658"/>
      <c r="G7" s="1658"/>
      <c r="H7" s="1658"/>
      <c r="I7" s="1658"/>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8"/>
      <c r="AG7" s="1658"/>
      <c r="AH7" s="1658"/>
      <c r="AI7" s="1658"/>
      <c r="AJ7" s="1658"/>
      <c r="AK7" s="1658"/>
      <c r="AL7" s="1658"/>
      <c r="AM7" s="241"/>
    </row>
    <row r="8" spans="1:39" ht="15" customHeight="1">
      <c r="A8" s="1658"/>
      <c r="B8" s="1658"/>
      <c r="C8" s="1658"/>
      <c r="D8" s="1658"/>
      <c r="E8" s="1658"/>
      <c r="F8" s="1658"/>
      <c r="G8" s="1658"/>
      <c r="H8" s="1658"/>
      <c r="I8" s="1658"/>
      <c r="J8" s="1658"/>
      <c r="K8" s="1658"/>
      <c r="L8" s="1658"/>
      <c r="M8" s="1658"/>
      <c r="N8" s="1658"/>
      <c r="O8" s="1658"/>
      <c r="P8" s="1658"/>
      <c r="Q8" s="1658"/>
      <c r="R8" s="1658"/>
      <c r="S8" s="1658"/>
      <c r="T8" s="1658"/>
      <c r="U8" s="1658"/>
      <c r="V8" s="1658"/>
      <c r="W8" s="1658"/>
      <c r="X8" s="1658"/>
      <c r="Y8" s="1658"/>
      <c r="Z8" s="1658"/>
      <c r="AA8" s="1658"/>
      <c r="AB8" s="1658"/>
      <c r="AC8" s="1658"/>
      <c r="AD8" s="1658"/>
      <c r="AE8" s="1658"/>
      <c r="AF8" s="1658"/>
      <c r="AG8" s="1658"/>
      <c r="AH8" s="1658"/>
      <c r="AI8" s="1658"/>
      <c r="AJ8" s="1658"/>
      <c r="AK8" s="1658"/>
      <c r="AL8" s="1658"/>
      <c r="AM8" s="241"/>
    </row>
    <row r="9" spans="1:39" ht="15" customHeight="1">
      <c r="A9" s="1658"/>
      <c r="B9" s="1658"/>
      <c r="C9" s="1658"/>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8"/>
      <c r="AB9" s="1658"/>
      <c r="AC9" s="1658"/>
      <c r="AD9" s="1658"/>
      <c r="AE9" s="1658"/>
      <c r="AF9" s="1658"/>
      <c r="AG9" s="1658"/>
      <c r="AH9" s="1658"/>
      <c r="AI9" s="1658"/>
      <c r="AJ9" s="1658"/>
      <c r="AK9" s="1658"/>
      <c r="AL9" s="1658"/>
      <c r="AM9" s="241"/>
    </row>
    <row r="10" spans="1:39" ht="15" customHeight="1">
      <c r="A10" s="1658"/>
      <c r="B10" s="1658"/>
      <c r="C10" s="1658"/>
      <c r="D10" s="1658"/>
      <c r="E10" s="1658"/>
      <c r="F10" s="1658"/>
      <c r="G10" s="1658"/>
      <c r="H10" s="1658"/>
      <c r="I10" s="1658"/>
      <c r="J10" s="1658"/>
      <c r="K10" s="1658"/>
      <c r="L10" s="1658"/>
      <c r="M10" s="1658"/>
      <c r="N10" s="1658"/>
      <c r="O10" s="1658"/>
      <c r="P10" s="1658"/>
      <c r="Q10" s="1658"/>
      <c r="R10" s="1658"/>
      <c r="S10" s="1658"/>
      <c r="T10" s="1658"/>
      <c r="U10" s="1658"/>
      <c r="V10" s="1658"/>
      <c r="W10" s="1658"/>
      <c r="X10" s="1658"/>
      <c r="Y10" s="1658"/>
      <c r="Z10" s="1658"/>
      <c r="AA10" s="1658"/>
      <c r="AB10" s="1658"/>
      <c r="AC10" s="1658"/>
      <c r="AD10" s="1658"/>
      <c r="AE10" s="1658"/>
      <c r="AF10" s="1658"/>
      <c r="AG10" s="1658"/>
      <c r="AH10" s="1658"/>
      <c r="AI10" s="1658"/>
      <c r="AJ10" s="1658"/>
      <c r="AK10" s="1658"/>
      <c r="AL10" s="1658"/>
      <c r="AM10" s="241"/>
    </row>
    <row r="11" spans="1:39" ht="15" customHeight="1">
      <c r="A11" s="1658"/>
      <c r="B11" s="1658"/>
      <c r="C11" s="1658"/>
      <c r="D11" s="1658"/>
      <c r="E11" s="1658"/>
      <c r="F11" s="1658"/>
      <c r="G11" s="1658"/>
      <c r="H11" s="1658"/>
      <c r="I11" s="1658"/>
      <c r="J11" s="1658"/>
      <c r="K11" s="1658"/>
      <c r="L11" s="1658"/>
      <c r="M11" s="1658"/>
      <c r="N11" s="1658"/>
      <c r="O11" s="1658"/>
      <c r="P11" s="1658"/>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241"/>
    </row>
    <row r="12" spans="1:39" ht="15" customHeight="1">
      <c r="A12" s="1658"/>
      <c r="B12" s="1658"/>
      <c r="C12" s="1658"/>
      <c r="D12" s="1658"/>
      <c r="E12" s="1658"/>
      <c r="F12" s="1658"/>
      <c r="G12" s="1658"/>
      <c r="H12" s="1658"/>
      <c r="I12" s="1658"/>
      <c r="J12" s="1658"/>
      <c r="K12" s="1658"/>
      <c r="L12" s="1658"/>
      <c r="M12" s="1658"/>
      <c r="N12" s="1658"/>
      <c r="O12" s="1658"/>
      <c r="P12" s="1658"/>
      <c r="Q12" s="1658"/>
      <c r="R12" s="1658"/>
      <c r="S12" s="1658"/>
      <c r="T12" s="1658"/>
      <c r="U12" s="1658"/>
      <c r="V12" s="1658"/>
      <c r="W12" s="1658"/>
      <c r="X12" s="1658"/>
      <c r="Y12" s="1658"/>
      <c r="Z12" s="1658"/>
      <c r="AA12" s="1658"/>
      <c r="AB12" s="1658"/>
      <c r="AC12" s="1658"/>
      <c r="AD12" s="1658"/>
      <c r="AE12" s="1658"/>
      <c r="AF12" s="1658"/>
      <c r="AG12" s="1658"/>
      <c r="AH12" s="1658"/>
      <c r="AI12" s="1658"/>
      <c r="AJ12" s="1658"/>
      <c r="AK12" s="1658"/>
      <c r="AL12" s="1658"/>
      <c r="AM12" s="241"/>
    </row>
    <row r="13" spans="1:39" ht="15" customHeight="1">
      <c r="A13" s="1658"/>
      <c r="B13" s="1658"/>
      <c r="C13" s="1658"/>
      <c r="D13" s="1658"/>
      <c r="E13" s="1658"/>
      <c r="F13" s="1658"/>
      <c r="G13" s="1658"/>
      <c r="H13" s="1658"/>
      <c r="I13" s="1658"/>
      <c r="J13" s="1658"/>
      <c r="K13" s="1658"/>
      <c r="L13" s="1658"/>
      <c r="M13" s="1658"/>
      <c r="N13" s="1658"/>
      <c r="O13" s="1658"/>
      <c r="P13" s="1658"/>
      <c r="Q13" s="1658"/>
      <c r="R13" s="1658"/>
      <c r="S13" s="1658"/>
      <c r="T13" s="1658"/>
      <c r="U13" s="1658"/>
      <c r="V13" s="1658"/>
      <c r="W13" s="1658"/>
      <c r="X13" s="1658"/>
      <c r="Y13" s="1658"/>
      <c r="Z13" s="1658"/>
      <c r="AA13" s="1658"/>
      <c r="AB13" s="1658"/>
      <c r="AC13" s="1658"/>
      <c r="AD13" s="1658"/>
      <c r="AE13" s="1658"/>
      <c r="AF13" s="1658"/>
      <c r="AG13" s="1658"/>
      <c r="AH13" s="1658"/>
      <c r="AI13" s="1658"/>
      <c r="AJ13" s="1658"/>
      <c r="AK13" s="1658"/>
      <c r="AL13" s="1658"/>
      <c r="AM13" s="241"/>
    </row>
    <row r="14" spans="1:39" ht="15" customHeight="1">
      <c r="A14" s="1658"/>
      <c r="B14" s="1658"/>
      <c r="C14" s="1658"/>
      <c r="D14" s="1658"/>
      <c r="E14" s="1658"/>
      <c r="F14" s="1658"/>
      <c r="G14" s="1658"/>
      <c r="H14" s="1658"/>
      <c r="I14" s="1658"/>
      <c r="J14" s="1658"/>
      <c r="K14" s="1658"/>
      <c r="L14" s="1658"/>
      <c r="M14" s="1658"/>
      <c r="N14" s="1658"/>
      <c r="O14" s="1658"/>
      <c r="P14" s="1658"/>
      <c r="Q14" s="1658"/>
      <c r="R14" s="1658"/>
      <c r="S14" s="1658"/>
      <c r="T14" s="1658"/>
      <c r="U14" s="1658"/>
      <c r="V14" s="1658"/>
      <c r="W14" s="1658"/>
      <c r="X14" s="1658"/>
      <c r="Y14" s="1658"/>
      <c r="Z14" s="1658"/>
      <c r="AA14" s="1658"/>
      <c r="AB14" s="1658"/>
      <c r="AC14" s="1658"/>
      <c r="AD14" s="1658"/>
      <c r="AE14" s="1658"/>
      <c r="AF14" s="1658"/>
      <c r="AG14" s="1658"/>
      <c r="AH14" s="1658"/>
      <c r="AI14" s="1658"/>
      <c r="AJ14" s="1658"/>
      <c r="AK14" s="1658"/>
      <c r="AL14" s="1658"/>
      <c r="AM14" s="241"/>
    </row>
    <row r="15" spans="1:39" ht="15" customHeight="1">
      <c r="A15" s="1658"/>
      <c r="B15" s="1658"/>
      <c r="C15" s="1658"/>
      <c r="D15" s="1658"/>
      <c r="E15" s="1658"/>
      <c r="F15" s="1658"/>
      <c r="G15" s="1658"/>
      <c r="H15" s="1658"/>
      <c r="I15" s="1658"/>
      <c r="J15" s="1658"/>
      <c r="K15" s="1658"/>
      <c r="L15" s="1658"/>
      <c r="M15" s="1658"/>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c r="AL15" s="1658"/>
      <c r="AM15" s="241"/>
    </row>
    <row r="16" spans="1:39" ht="15" customHeight="1">
      <c r="A16" s="1658"/>
      <c r="B16" s="1658"/>
      <c r="C16" s="1658"/>
      <c r="D16" s="1658"/>
      <c r="E16" s="1658"/>
      <c r="F16" s="1658"/>
      <c r="G16" s="1658"/>
      <c r="H16" s="1658"/>
      <c r="I16" s="1658"/>
      <c r="J16" s="1658"/>
      <c r="K16" s="1658"/>
      <c r="L16" s="1658"/>
      <c r="M16" s="1658"/>
      <c r="N16" s="1658"/>
      <c r="O16" s="1658"/>
      <c r="P16" s="1658"/>
      <c r="Q16" s="1658"/>
      <c r="R16" s="1658"/>
      <c r="S16" s="1658"/>
      <c r="T16" s="1658"/>
      <c r="U16" s="1658"/>
      <c r="V16" s="1658"/>
      <c r="W16" s="1658"/>
      <c r="X16" s="1658"/>
      <c r="Y16" s="1658"/>
      <c r="Z16" s="1658"/>
      <c r="AA16" s="1658"/>
      <c r="AB16" s="1658"/>
      <c r="AC16" s="1658"/>
      <c r="AD16" s="1658"/>
      <c r="AE16" s="1658"/>
      <c r="AF16" s="1658"/>
      <c r="AG16" s="1658"/>
      <c r="AH16" s="1658"/>
      <c r="AI16" s="1658"/>
      <c r="AJ16" s="1658"/>
      <c r="AK16" s="1658"/>
      <c r="AL16" s="1658"/>
      <c r="AM16" s="241"/>
    </row>
    <row r="17" spans="1:39" ht="15" customHeight="1">
      <c r="A17" s="1658"/>
      <c r="B17" s="1658"/>
      <c r="C17" s="1658"/>
      <c r="D17" s="1658"/>
      <c r="E17" s="1658"/>
      <c r="F17" s="1658"/>
      <c r="G17" s="1658"/>
      <c r="H17" s="1658"/>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c r="AL17" s="1658"/>
      <c r="AM17" s="241"/>
    </row>
    <row r="18" spans="1:39" ht="15" customHeight="1">
      <c r="A18" s="1658"/>
      <c r="B18" s="1658"/>
      <c r="C18" s="1658"/>
      <c r="D18" s="1658"/>
      <c r="E18" s="1658"/>
      <c r="F18" s="1658"/>
      <c r="G18" s="1658"/>
      <c r="H18" s="1658"/>
      <c r="I18" s="1658"/>
      <c r="J18" s="1658"/>
      <c r="K18" s="1658"/>
      <c r="L18" s="1658"/>
      <c r="M18" s="1658"/>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c r="AL18" s="1658"/>
      <c r="AM18" s="241"/>
    </row>
    <row r="19" spans="1:39" ht="9.6" customHeight="1">
      <c r="A19" s="1658"/>
      <c r="B19" s="1658"/>
      <c r="C19" s="1658"/>
      <c r="D19" s="1658"/>
      <c r="E19" s="1658"/>
      <c r="F19" s="1658"/>
      <c r="G19" s="1658"/>
      <c r="H19" s="1658"/>
      <c r="I19" s="1658"/>
      <c r="J19" s="1658"/>
      <c r="K19" s="1658"/>
      <c r="L19" s="1658"/>
      <c r="M19" s="1658"/>
      <c r="N19" s="1658"/>
      <c r="O19" s="1658"/>
      <c r="P19" s="1658"/>
      <c r="Q19" s="1658"/>
      <c r="R19" s="1658"/>
      <c r="S19" s="1658"/>
      <c r="T19" s="1658"/>
      <c r="U19" s="1658"/>
      <c r="V19" s="1658"/>
      <c r="W19" s="1658"/>
      <c r="X19" s="1658"/>
      <c r="Y19" s="1658"/>
      <c r="Z19" s="1658"/>
      <c r="AA19" s="1658"/>
      <c r="AB19" s="1658"/>
      <c r="AC19" s="1658"/>
      <c r="AD19" s="1658"/>
      <c r="AE19" s="1658"/>
      <c r="AF19" s="1658"/>
      <c r="AG19" s="1658"/>
      <c r="AH19" s="1658"/>
      <c r="AI19" s="1658"/>
      <c r="AJ19" s="1658"/>
      <c r="AK19" s="1658"/>
      <c r="AL19" s="1658"/>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52" t="s">
        <v>2276</v>
      </c>
      <c r="C21" s="1522"/>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3"/>
      <c r="AF21" s="1546" t="s">
        <v>2170</v>
      </c>
      <c r="AG21" s="1540"/>
      <c r="AH21" s="1540"/>
      <c r="AI21" s="1540"/>
      <c r="AJ21" s="1540"/>
      <c r="AK21" s="1540"/>
      <c r="AL21" s="177"/>
      <c r="AM21" s="4"/>
    </row>
    <row r="22" spans="1:39" ht="27" customHeight="1">
      <c r="A22" s="4"/>
      <c r="B22" s="1662" t="s">
        <v>2278</v>
      </c>
      <c r="C22" s="1662"/>
      <c r="D22" s="1662"/>
      <c r="E22" s="1662"/>
      <c r="F22" s="1662"/>
      <c r="G22" s="1662"/>
      <c r="H22" s="1662"/>
      <c r="I22" s="1662"/>
      <c r="J22" s="1662" t="s">
        <v>2280</v>
      </c>
      <c r="K22" s="1662"/>
      <c r="L22" s="1662"/>
      <c r="M22" s="1662"/>
      <c r="N22" s="1662"/>
      <c r="O22" s="1662"/>
      <c r="P22" s="1662"/>
      <c r="Q22" s="1662"/>
      <c r="R22" s="1662"/>
      <c r="S22" s="1662"/>
      <c r="T22" s="1662"/>
      <c r="U22" s="1662"/>
      <c r="V22" s="1662"/>
      <c r="W22" s="1662"/>
      <c r="X22" s="1662"/>
      <c r="Y22" s="1662"/>
      <c r="Z22" s="1662"/>
      <c r="AA22" s="1662"/>
      <c r="AB22" s="1662"/>
      <c r="AC22" s="1662"/>
      <c r="AD22" s="1662"/>
      <c r="AE22" s="1662"/>
      <c r="AF22" s="1652" t="s">
        <v>2281</v>
      </c>
      <c r="AG22" s="1522"/>
      <c r="AH22" s="1522"/>
      <c r="AI22" s="1522"/>
      <c r="AJ22" s="1522"/>
      <c r="AK22" s="1522"/>
      <c r="AL22" s="202"/>
      <c r="AM22" s="4"/>
    </row>
    <row r="23" spans="1:39" ht="27" customHeight="1">
      <c r="A23" s="4"/>
      <c r="B23" s="1662" t="s">
        <v>2279</v>
      </c>
      <c r="C23" s="1662"/>
      <c r="D23" s="1662"/>
      <c r="E23" s="1662"/>
      <c r="F23" s="1662"/>
      <c r="G23" s="1662"/>
      <c r="H23" s="1662"/>
      <c r="I23" s="1662"/>
      <c r="J23" s="1663" t="s">
        <v>2293</v>
      </c>
      <c r="K23" s="1664"/>
      <c r="L23" s="1664"/>
      <c r="M23" s="1664"/>
      <c r="N23" s="1664"/>
      <c r="O23" s="1664"/>
      <c r="P23" s="1664"/>
      <c r="Q23" s="1664"/>
      <c r="R23" s="1664"/>
      <c r="S23" s="1664"/>
      <c r="T23" s="1664"/>
      <c r="U23" s="1664"/>
      <c r="V23" s="1664"/>
      <c r="W23" s="1664"/>
      <c r="X23" s="1664"/>
      <c r="Y23" s="1664"/>
      <c r="Z23" s="1664"/>
      <c r="AA23" s="1664"/>
      <c r="AB23" s="1664"/>
      <c r="AC23" s="1664"/>
      <c r="AD23" s="1664"/>
      <c r="AE23" s="1665"/>
      <c r="AF23" s="1652" t="s">
        <v>2282</v>
      </c>
      <c r="AG23" s="1522"/>
      <c r="AH23" s="1522"/>
      <c r="AI23" s="1522"/>
      <c r="AJ23" s="1522"/>
      <c r="AK23" s="1522"/>
      <c r="AL23" s="202"/>
      <c r="AM23" s="4"/>
    </row>
    <row r="24" spans="1:39" ht="24" customHeight="1">
      <c r="A24" s="1666" t="s">
        <v>2468</v>
      </c>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666"/>
      <c r="AM24" s="4"/>
    </row>
    <row r="25" spans="1:39" ht="26.1" customHeight="1">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666"/>
      <c r="AM25" s="4"/>
    </row>
    <row r="26" spans="1:39" ht="27" customHeight="1">
      <c r="A26" s="4"/>
      <c r="B26" s="1667" t="s">
        <v>2276</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9"/>
      <c r="AF26" s="1546" t="s">
        <v>2170</v>
      </c>
      <c r="AG26" s="1540"/>
      <c r="AH26" s="1540"/>
      <c r="AI26" s="1540"/>
      <c r="AJ26" s="1540"/>
      <c r="AK26" s="1540"/>
      <c r="AL26" s="177"/>
      <c r="AM26" s="4"/>
    </row>
    <row r="27" spans="1:39" ht="42" customHeight="1">
      <c r="A27" s="4"/>
      <c r="B27" s="1670"/>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2"/>
      <c r="AF27" s="1652" t="s">
        <v>2303</v>
      </c>
      <c r="AG27" s="1522"/>
      <c r="AH27" s="1523"/>
      <c r="AI27" s="1652" t="s">
        <v>2283</v>
      </c>
      <c r="AJ27" s="1522"/>
      <c r="AK27" s="1522"/>
      <c r="AL27" s="177"/>
      <c r="AM27" s="4"/>
    </row>
    <row r="28" spans="1:39" ht="30" customHeight="1">
      <c r="A28" s="4"/>
      <c r="B28" s="1570" t="s">
        <v>76</v>
      </c>
      <c r="C28" s="1570"/>
      <c r="D28" s="1570"/>
      <c r="E28" s="1570"/>
      <c r="F28" s="1570"/>
      <c r="G28" s="1570"/>
      <c r="H28" s="1570"/>
      <c r="I28" s="1570"/>
      <c r="J28" s="1566" t="s">
        <v>2284</v>
      </c>
      <c r="K28" s="1567"/>
      <c r="L28" s="1567"/>
      <c r="M28" s="1567"/>
      <c r="N28" s="1567"/>
      <c r="O28" s="1567"/>
      <c r="P28" s="1567"/>
      <c r="Q28" s="1567"/>
      <c r="R28" s="1567"/>
      <c r="S28" s="1567"/>
      <c r="T28" s="1567"/>
      <c r="U28" s="1567"/>
      <c r="V28" s="1567"/>
      <c r="W28" s="1567"/>
      <c r="X28" s="1567"/>
      <c r="Y28" s="1567"/>
      <c r="Z28" s="1567"/>
      <c r="AA28" s="1567"/>
      <c r="AB28" s="1567"/>
      <c r="AC28" s="1567"/>
      <c r="AD28" s="1567"/>
      <c r="AE28" s="1624"/>
      <c r="AF28" s="1652">
        <v>10</v>
      </c>
      <c r="AG28" s="1522"/>
      <c r="AH28" s="1523"/>
      <c r="AI28" s="1652">
        <v>30</v>
      </c>
      <c r="AJ28" s="1522"/>
      <c r="AK28" s="1522"/>
      <c r="AL28" s="202"/>
      <c r="AM28" s="4"/>
    </row>
    <row r="29" spans="1:39" ht="30" customHeight="1">
      <c r="A29" s="4"/>
      <c r="B29" s="1663" t="s">
        <v>2285</v>
      </c>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64"/>
      <c r="AA29" s="1664"/>
      <c r="AB29" s="1664"/>
      <c r="AC29" s="1664"/>
      <c r="AD29" s="1664"/>
      <c r="AE29" s="1665"/>
      <c r="AF29" s="1652">
        <v>11</v>
      </c>
      <c r="AG29" s="1522"/>
      <c r="AH29" s="1523"/>
      <c r="AI29" s="1652">
        <v>31</v>
      </c>
      <c r="AJ29" s="1522"/>
      <c r="AK29" s="1522"/>
      <c r="AL29" s="202"/>
      <c r="AM29" s="4"/>
    </row>
    <row r="30" spans="1:39" ht="129.6" customHeight="1">
      <c r="A30" s="4"/>
      <c r="B30" s="1570" t="s">
        <v>77</v>
      </c>
      <c r="C30" s="1570"/>
      <c r="D30" s="1570"/>
      <c r="E30" s="1570"/>
      <c r="F30" s="1570"/>
      <c r="G30" s="1570"/>
      <c r="H30" s="1570"/>
      <c r="I30" s="1570"/>
      <c r="J30" s="1662" t="s">
        <v>2304</v>
      </c>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52">
        <v>12</v>
      </c>
      <c r="AG30" s="1522"/>
      <c r="AH30" s="1523"/>
      <c r="AI30" s="1652">
        <v>32</v>
      </c>
      <c r="AJ30" s="1522"/>
      <c r="AK30" s="1522"/>
      <c r="AL30" s="202"/>
      <c r="AM30" s="4"/>
    </row>
    <row r="31" spans="1:39" ht="30" customHeight="1">
      <c r="A31" s="4"/>
      <c r="B31" s="1663" t="s">
        <v>78</v>
      </c>
      <c r="C31" s="1664"/>
      <c r="D31" s="1664"/>
      <c r="E31" s="1664"/>
      <c r="F31" s="1664"/>
      <c r="G31" s="1664"/>
      <c r="H31" s="1664"/>
      <c r="I31" s="1664"/>
      <c r="J31" s="1664"/>
      <c r="K31" s="1664"/>
      <c r="L31" s="1664"/>
      <c r="M31" s="1664"/>
      <c r="N31" s="1664"/>
      <c r="O31" s="1664"/>
      <c r="P31" s="1664"/>
      <c r="Q31" s="1664"/>
      <c r="R31" s="1664"/>
      <c r="S31" s="1664"/>
      <c r="T31" s="1664"/>
      <c r="U31" s="1664"/>
      <c r="V31" s="1664"/>
      <c r="W31" s="1664"/>
      <c r="X31" s="1664"/>
      <c r="Y31" s="1664"/>
      <c r="Z31" s="1664"/>
      <c r="AA31" s="1664"/>
      <c r="AB31" s="1664"/>
      <c r="AC31" s="1664"/>
      <c r="AD31" s="1664"/>
      <c r="AE31" s="1665"/>
      <c r="AF31" s="1652">
        <v>13</v>
      </c>
      <c r="AG31" s="1522"/>
      <c r="AH31" s="1523"/>
      <c r="AI31" s="1652">
        <v>33</v>
      </c>
      <c r="AJ31" s="1522"/>
      <c r="AK31" s="1522"/>
      <c r="AL31" s="202"/>
      <c r="AM31" s="4"/>
    </row>
    <row r="32" spans="1:39" ht="39.950000000000003" customHeight="1">
      <c r="A32" s="4"/>
      <c r="B32" s="1570" t="s">
        <v>79</v>
      </c>
      <c r="C32" s="1570"/>
      <c r="D32" s="1570"/>
      <c r="E32" s="1570"/>
      <c r="F32" s="1570"/>
      <c r="G32" s="1570"/>
      <c r="H32" s="1570"/>
      <c r="I32" s="1570"/>
      <c r="J32" s="1662" t="s">
        <v>2286</v>
      </c>
      <c r="K32" s="1570"/>
      <c r="L32" s="1570"/>
      <c r="M32" s="1570"/>
      <c r="N32" s="1570"/>
      <c r="O32" s="1570"/>
      <c r="P32" s="1570"/>
      <c r="Q32" s="1570"/>
      <c r="R32" s="1570"/>
      <c r="S32" s="1570"/>
      <c r="T32" s="1570"/>
      <c r="U32" s="1570"/>
      <c r="V32" s="1570"/>
      <c r="W32" s="1570"/>
      <c r="X32" s="1570"/>
      <c r="Y32" s="1570"/>
      <c r="Z32" s="1570"/>
      <c r="AA32" s="1570"/>
      <c r="AB32" s="1570"/>
      <c r="AC32" s="1570"/>
      <c r="AD32" s="1570"/>
      <c r="AE32" s="1570"/>
      <c r="AF32" s="1652">
        <v>14</v>
      </c>
      <c r="AG32" s="1522"/>
      <c r="AH32" s="1523"/>
      <c r="AI32" s="1652">
        <v>34</v>
      </c>
      <c r="AJ32" s="1522"/>
      <c r="AK32" s="1522"/>
      <c r="AL32" s="202"/>
      <c r="AM32" s="4"/>
    </row>
    <row r="33" spans="1:39" ht="39.950000000000003" customHeight="1">
      <c r="A33" s="4"/>
      <c r="B33" s="1570" t="s">
        <v>80</v>
      </c>
      <c r="C33" s="1570"/>
      <c r="D33" s="1570"/>
      <c r="E33" s="1570"/>
      <c r="F33" s="1570"/>
      <c r="G33" s="1570"/>
      <c r="H33" s="1570"/>
      <c r="I33" s="1570"/>
      <c r="J33" s="1662" t="s">
        <v>2287</v>
      </c>
      <c r="K33" s="1662"/>
      <c r="L33" s="1662"/>
      <c r="M33" s="1662"/>
      <c r="N33" s="1662"/>
      <c r="O33" s="1662"/>
      <c r="P33" s="1662"/>
      <c r="Q33" s="1662"/>
      <c r="R33" s="1662"/>
      <c r="S33" s="1662"/>
      <c r="T33" s="1662"/>
      <c r="U33" s="1662"/>
      <c r="V33" s="1662"/>
      <c r="W33" s="1662"/>
      <c r="X33" s="1662"/>
      <c r="Y33" s="1662"/>
      <c r="Z33" s="1662"/>
      <c r="AA33" s="1662"/>
      <c r="AB33" s="1662"/>
      <c r="AC33" s="1662"/>
      <c r="AD33" s="1662"/>
      <c r="AE33" s="1662"/>
      <c r="AF33" s="1652">
        <v>15</v>
      </c>
      <c r="AG33" s="1522"/>
      <c r="AH33" s="1523"/>
      <c r="AI33" s="1652">
        <v>35</v>
      </c>
      <c r="AJ33" s="1522"/>
      <c r="AK33" s="1522"/>
      <c r="AL33" s="202"/>
      <c r="AM33" s="4"/>
    </row>
    <row r="34" spans="1:39" ht="30" customHeight="1">
      <c r="A34" s="4"/>
      <c r="B34" s="1566" t="s">
        <v>81</v>
      </c>
      <c r="C34" s="1567"/>
      <c r="D34" s="1567"/>
      <c r="E34" s="1567"/>
      <c r="F34" s="1567"/>
      <c r="G34" s="1567"/>
      <c r="H34" s="1567"/>
      <c r="I34" s="1567"/>
      <c r="J34" s="1567"/>
      <c r="K34" s="1567"/>
      <c r="L34" s="1567"/>
      <c r="M34" s="1567"/>
      <c r="N34" s="1567"/>
      <c r="O34" s="1567"/>
      <c r="P34" s="1567"/>
      <c r="Q34" s="1567"/>
      <c r="R34" s="1567"/>
      <c r="S34" s="1567"/>
      <c r="T34" s="1567"/>
      <c r="U34" s="1567"/>
      <c r="V34" s="1567"/>
      <c r="W34" s="1567"/>
      <c r="X34" s="1567"/>
      <c r="Y34" s="1567"/>
      <c r="Z34" s="1567"/>
      <c r="AA34" s="1567"/>
      <c r="AB34" s="1567"/>
      <c r="AC34" s="1567"/>
      <c r="AD34" s="1567"/>
      <c r="AE34" s="1624"/>
      <c r="AF34" s="1652">
        <v>16</v>
      </c>
      <c r="AG34" s="1522"/>
      <c r="AH34" s="1523"/>
      <c r="AI34" s="1652">
        <v>36</v>
      </c>
      <c r="AJ34" s="1522"/>
      <c r="AK34" s="1522"/>
      <c r="AL34" s="202"/>
      <c r="AM34" s="4"/>
    </row>
    <row r="35" spans="1:39" ht="30" customHeight="1">
      <c r="A35" s="4"/>
      <c r="B35" s="1566" t="s">
        <v>82</v>
      </c>
      <c r="C35" s="1567"/>
      <c r="D35" s="1567"/>
      <c r="E35" s="1567"/>
      <c r="F35" s="1567"/>
      <c r="G35" s="1567"/>
      <c r="H35" s="1567"/>
      <c r="I35" s="1567"/>
      <c r="J35" s="1567"/>
      <c r="K35" s="1567"/>
      <c r="L35" s="1567"/>
      <c r="M35" s="1567"/>
      <c r="N35" s="1567"/>
      <c r="O35" s="1567"/>
      <c r="P35" s="1567"/>
      <c r="Q35" s="1567"/>
      <c r="R35" s="1567"/>
      <c r="S35" s="1567"/>
      <c r="T35" s="1567"/>
      <c r="U35" s="1567"/>
      <c r="V35" s="1567"/>
      <c r="W35" s="1567"/>
      <c r="X35" s="1567"/>
      <c r="Y35" s="1567"/>
      <c r="Z35" s="1567"/>
      <c r="AA35" s="1567"/>
      <c r="AB35" s="1567"/>
      <c r="AC35" s="1567"/>
      <c r="AD35" s="1567"/>
      <c r="AE35" s="1624"/>
      <c r="AF35" s="1652">
        <v>17</v>
      </c>
      <c r="AG35" s="1522"/>
      <c r="AH35" s="1523"/>
      <c r="AI35" s="1652">
        <v>37</v>
      </c>
      <c r="AJ35" s="1522"/>
      <c r="AK35" s="1522"/>
      <c r="AL35" s="202"/>
      <c r="AM35" s="4"/>
    </row>
    <row r="36" spans="1:39" ht="30" customHeight="1">
      <c r="A36" s="4"/>
      <c r="B36" s="1570" t="s">
        <v>83</v>
      </c>
      <c r="C36" s="1570"/>
      <c r="D36" s="1570"/>
      <c r="E36" s="1570"/>
      <c r="F36" s="1570"/>
      <c r="G36" s="1570"/>
      <c r="H36" s="1570"/>
      <c r="I36" s="1570"/>
      <c r="J36" s="1662" t="s">
        <v>2288</v>
      </c>
      <c r="K36" s="1662"/>
      <c r="L36" s="1662"/>
      <c r="M36" s="1662"/>
      <c r="N36" s="1662"/>
      <c r="O36" s="1662"/>
      <c r="P36" s="1662"/>
      <c r="Q36" s="1662"/>
      <c r="R36" s="1662"/>
      <c r="S36" s="1662"/>
      <c r="T36" s="1662"/>
      <c r="U36" s="1662"/>
      <c r="V36" s="1662"/>
      <c r="W36" s="1662"/>
      <c r="X36" s="1662"/>
      <c r="Y36" s="1662"/>
      <c r="Z36" s="1662"/>
      <c r="AA36" s="1662"/>
      <c r="AB36" s="1662"/>
      <c r="AC36" s="1662"/>
      <c r="AD36" s="1662"/>
      <c r="AE36" s="1662"/>
      <c r="AF36" s="1652">
        <v>18</v>
      </c>
      <c r="AG36" s="1522"/>
      <c r="AH36" s="1523"/>
      <c r="AI36" s="1652">
        <v>38</v>
      </c>
      <c r="AJ36" s="1522"/>
      <c r="AK36" s="1522"/>
      <c r="AL36" s="202"/>
      <c r="AM36" s="4"/>
    </row>
    <row r="37" spans="1:39" ht="39.950000000000003" customHeight="1">
      <c r="A37" s="4"/>
      <c r="B37" s="1662" t="s">
        <v>84</v>
      </c>
      <c r="C37" s="1662"/>
      <c r="D37" s="1662"/>
      <c r="E37" s="1662"/>
      <c r="F37" s="1662"/>
      <c r="G37" s="1662"/>
      <c r="H37" s="1662"/>
      <c r="I37" s="1662"/>
      <c r="J37" s="1570" t="s">
        <v>2289</v>
      </c>
      <c r="K37" s="1570"/>
      <c r="L37" s="1570"/>
      <c r="M37" s="1570"/>
      <c r="N37" s="1570"/>
      <c r="O37" s="1570"/>
      <c r="P37" s="1570"/>
      <c r="Q37" s="1570"/>
      <c r="R37" s="1570"/>
      <c r="S37" s="1570"/>
      <c r="T37" s="1570"/>
      <c r="U37" s="1570"/>
      <c r="V37" s="1570"/>
      <c r="W37" s="1570"/>
      <c r="X37" s="1570"/>
      <c r="Y37" s="1570"/>
      <c r="Z37" s="1570"/>
      <c r="AA37" s="1570"/>
      <c r="AB37" s="1570"/>
      <c r="AC37" s="1570"/>
      <c r="AD37" s="1570"/>
      <c r="AE37" s="1570"/>
      <c r="AF37" s="1652">
        <v>19</v>
      </c>
      <c r="AG37" s="1522"/>
      <c r="AH37" s="1523"/>
      <c r="AI37" s="1652">
        <v>39</v>
      </c>
      <c r="AJ37" s="1522"/>
      <c r="AK37" s="1522"/>
      <c r="AL37" s="202"/>
      <c r="AM37" s="4"/>
    </row>
    <row r="38" spans="1:39" ht="39.950000000000003" customHeight="1">
      <c r="A38" s="4"/>
      <c r="B38" s="1566" t="s">
        <v>85</v>
      </c>
      <c r="C38" s="1567"/>
      <c r="D38" s="1567"/>
      <c r="E38" s="1567"/>
      <c r="F38" s="1567"/>
      <c r="G38" s="1567"/>
      <c r="H38" s="1567"/>
      <c r="I38" s="1624"/>
      <c r="J38" s="1662" t="s">
        <v>2290</v>
      </c>
      <c r="K38" s="1662"/>
      <c r="L38" s="1662"/>
      <c r="M38" s="1662"/>
      <c r="N38" s="1662"/>
      <c r="O38" s="1662"/>
      <c r="P38" s="1662"/>
      <c r="Q38" s="1662"/>
      <c r="R38" s="1662"/>
      <c r="S38" s="1662"/>
      <c r="T38" s="1662"/>
      <c r="U38" s="1662"/>
      <c r="V38" s="1662"/>
      <c r="W38" s="1662"/>
      <c r="X38" s="1662"/>
      <c r="Y38" s="1662"/>
      <c r="Z38" s="1662"/>
      <c r="AA38" s="1662"/>
      <c r="AB38" s="1662"/>
      <c r="AC38" s="1662"/>
      <c r="AD38" s="1662"/>
      <c r="AE38" s="1662"/>
      <c r="AF38" s="1652">
        <v>20</v>
      </c>
      <c r="AG38" s="1522"/>
      <c r="AH38" s="1523"/>
      <c r="AI38" s="1652">
        <v>40</v>
      </c>
      <c r="AJ38" s="1522"/>
      <c r="AK38" s="1522"/>
      <c r="AL38" s="202"/>
      <c r="AM38" s="4"/>
    </row>
    <row r="39" spans="1:39" ht="30" customHeight="1">
      <c r="A39" s="4"/>
      <c r="B39" s="1570" t="s">
        <v>86</v>
      </c>
      <c r="C39" s="1570"/>
      <c r="D39" s="1570"/>
      <c r="E39" s="1570"/>
      <c r="F39" s="1570"/>
      <c r="G39" s="1570"/>
      <c r="H39" s="1570"/>
      <c r="I39" s="1570"/>
      <c r="J39" s="1570" t="s">
        <v>2291</v>
      </c>
      <c r="K39" s="1570"/>
      <c r="L39" s="1570"/>
      <c r="M39" s="1570"/>
      <c r="N39" s="1570"/>
      <c r="O39" s="1570"/>
      <c r="P39" s="1570"/>
      <c r="Q39" s="1570"/>
      <c r="R39" s="1570"/>
      <c r="S39" s="1570"/>
      <c r="T39" s="1570"/>
      <c r="U39" s="1570"/>
      <c r="V39" s="1570"/>
      <c r="W39" s="1570"/>
      <c r="X39" s="1570"/>
      <c r="Y39" s="1570"/>
      <c r="Z39" s="1570"/>
      <c r="AA39" s="1570"/>
      <c r="AB39" s="1570"/>
      <c r="AC39" s="1570"/>
      <c r="AD39" s="1570"/>
      <c r="AE39" s="1570"/>
      <c r="AF39" s="1652">
        <v>21</v>
      </c>
      <c r="AG39" s="1522"/>
      <c r="AH39" s="1523"/>
      <c r="AI39" s="1652">
        <v>41</v>
      </c>
      <c r="AJ39" s="1522"/>
      <c r="AK39" s="1522"/>
      <c r="AL39" s="202"/>
      <c r="AM39" s="4"/>
    </row>
    <row r="40" spans="1:39" ht="69.599999999999994" customHeight="1">
      <c r="A40" s="4"/>
      <c r="B40" s="1570" t="s">
        <v>87</v>
      </c>
      <c r="C40" s="1570"/>
      <c r="D40" s="1570"/>
      <c r="E40" s="1570"/>
      <c r="F40" s="1570"/>
      <c r="G40" s="1570"/>
      <c r="H40" s="1570"/>
      <c r="I40" s="1570"/>
      <c r="J40" s="1662" t="s">
        <v>2292</v>
      </c>
      <c r="K40" s="1662"/>
      <c r="L40" s="1662"/>
      <c r="M40" s="1662"/>
      <c r="N40" s="1662"/>
      <c r="O40" s="1662"/>
      <c r="P40" s="1662"/>
      <c r="Q40" s="1662"/>
      <c r="R40" s="1662"/>
      <c r="S40" s="1662"/>
      <c r="T40" s="1662"/>
      <c r="U40" s="1662"/>
      <c r="V40" s="1662"/>
      <c r="W40" s="1662"/>
      <c r="X40" s="1662"/>
      <c r="Y40" s="1662"/>
      <c r="Z40" s="1662"/>
      <c r="AA40" s="1662"/>
      <c r="AB40" s="1662"/>
      <c r="AC40" s="1662"/>
      <c r="AD40" s="1662"/>
      <c r="AE40" s="1662"/>
      <c r="AF40" s="1652">
        <v>22</v>
      </c>
      <c r="AG40" s="1522"/>
      <c r="AH40" s="1523"/>
      <c r="AI40" s="1652">
        <v>42</v>
      </c>
      <c r="AJ40" s="1522"/>
      <c r="AK40" s="1522"/>
      <c r="AL40" s="202"/>
      <c r="AM40" s="4"/>
    </row>
    <row r="41" spans="1:39" ht="30" customHeight="1">
      <c r="A41" s="4"/>
      <c r="B41" s="1566" t="s">
        <v>2277</v>
      </c>
      <c r="C41" s="1567"/>
      <c r="D41" s="1567"/>
      <c r="E41" s="1567"/>
      <c r="F41" s="1567"/>
      <c r="G41" s="1567"/>
      <c r="H41" s="1567"/>
      <c r="I41" s="1567"/>
      <c r="J41" s="1567"/>
      <c r="K41" s="1567"/>
      <c r="L41" s="1567"/>
      <c r="M41" s="1567"/>
      <c r="N41" s="1567"/>
      <c r="O41" s="1567"/>
      <c r="P41" s="1567"/>
      <c r="Q41" s="1567"/>
      <c r="R41" s="1567"/>
      <c r="S41" s="1567"/>
      <c r="T41" s="1567"/>
      <c r="U41" s="1567"/>
      <c r="V41" s="1567"/>
      <c r="W41" s="1567"/>
      <c r="X41" s="1567"/>
      <c r="Y41" s="1567"/>
      <c r="Z41" s="1567"/>
      <c r="AA41" s="1567"/>
      <c r="AB41" s="1567"/>
      <c r="AC41" s="1567"/>
      <c r="AD41" s="1567"/>
      <c r="AE41" s="1624"/>
      <c r="AF41" s="1652">
        <v>23</v>
      </c>
      <c r="AG41" s="1522"/>
      <c r="AH41" s="1523"/>
      <c r="AI41" s="1652">
        <v>43</v>
      </c>
      <c r="AJ41" s="1522"/>
      <c r="AK41" s="1522"/>
      <c r="AL41" s="202"/>
      <c r="AM41" s="4"/>
    </row>
    <row r="42" spans="1:39" ht="30" customHeight="1">
      <c r="A42" s="4"/>
      <c r="B42" s="1566" t="s">
        <v>2256</v>
      </c>
      <c r="C42" s="1567"/>
      <c r="D42" s="1567"/>
      <c r="E42" s="1567"/>
      <c r="F42" s="1567"/>
      <c r="G42" s="1567"/>
      <c r="H42" s="1567"/>
      <c r="I42" s="1567"/>
      <c r="J42" s="1567"/>
      <c r="K42" s="1567"/>
      <c r="L42" s="1567"/>
      <c r="M42" s="1567"/>
      <c r="N42" s="1567"/>
      <c r="O42" s="1567"/>
      <c r="P42" s="1567"/>
      <c r="Q42" s="1567"/>
      <c r="R42" s="1567"/>
      <c r="S42" s="1567"/>
      <c r="T42" s="1567"/>
      <c r="U42" s="1567"/>
      <c r="V42" s="1567"/>
      <c r="W42" s="1567"/>
      <c r="X42" s="1567"/>
      <c r="Y42" s="1567"/>
      <c r="Z42" s="1567"/>
      <c r="AA42" s="1567"/>
      <c r="AB42" s="1567"/>
      <c r="AC42" s="1567"/>
      <c r="AD42" s="1567"/>
      <c r="AE42" s="1624"/>
      <c r="AF42" s="1652">
        <v>24</v>
      </c>
      <c r="AG42" s="1522"/>
      <c r="AH42" s="1523"/>
      <c r="AI42" s="1652">
        <v>44</v>
      </c>
      <c r="AJ42" s="1522"/>
      <c r="AK42" s="1522"/>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658" t="s">
        <v>2306</v>
      </c>
      <c r="B44" s="1658"/>
      <c r="C44" s="1658"/>
      <c r="D44" s="1658"/>
      <c r="E44" s="1658"/>
      <c r="F44" s="1658"/>
      <c r="G44" s="1658"/>
      <c r="H44" s="1658"/>
      <c r="I44" s="1658"/>
      <c r="J44" s="1658"/>
      <c r="K44" s="1658"/>
      <c r="L44" s="1658"/>
      <c r="M44" s="1658"/>
      <c r="N44" s="1658"/>
      <c r="O44" s="1658"/>
      <c r="P44" s="1658"/>
      <c r="Q44" s="1658"/>
      <c r="R44" s="1658"/>
      <c r="S44" s="1658"/>
      <c r="T44" s="1658"/>
      <c r="U44" s="1658"/>
      <c r="V44" s="1658"/>
      <c r="W44" s="1658"/>
      <c r="X44" s="1658"/>
      <c r="Y44" s="1658"/>
      <c r="Z44" s="1658"/>
      <c r="AA44" s="1658"/>
      <c r="AB44" s="1658"/>
      <c r="AC44" s="1658"/>
      <c r="AD44" s="1658"/>
      <c r="AE44" s="1658"/>
      <c r="AF44" s="1658"/>
      <c r="AG44" s="1658"/>
      <c r="AH44" s="1658"/>
      <c r="AI44" s="1658"/>
      <c r="AJ44" s="1658"/>
      <c r="AK44" s="1658"/>
      <c r="AL44" s="1658"/>
      <c r="AM44" s="241"/>
    </row>
    <row r="45" spans="1:39" ht="15" customHeight="1">
      <c r="A45" s="1658"/>
      <c r="B45" s="1658"/>
      <c r="C45" s="1658"/>
      <c r="D45" s="1658"/>
      <c r="E45" s="1658"/>
      <c r="F45" s="1658"/>
      <c r="G45" s="1658"/>
      <c r="H45" s="1658"/>
      <c r="I45" s="1658"/>
      <c r="J45" s="1658"/>
      <c r="K45" s="1658"/>
      <c r="L45" s="1658"/>
      <c r="M45" s="1658"/>
      <c r="N45" s="1658"/>
      <c r="O45" s="1658"/>
      <c r="P45" s="1658"/>
      <c r="Q45" s="1658"/>
      <c r="R45" s="1658"/>
      <c r="S45" s="1658"/>
      <c r="T45" s="1658"/>
      <c r="U45" s="1658"/>
      <c r="V45" s="1658"/>
      <c r="W45" s="1658"/>
      <c r="X45" s="1658"/>
      <c r="Y45" s="1658"/>
      <c r="Z45" s="1658"/>
      <c r="AA45" s="1658"/>
      <c r="AB45" s="1658"/>
      <c r="AC45" s="1658"/>
      <c r="AD45" s="1658"/>
      <c r="AE45" s="1658"/>
      <c r="AF45" s="1658"/>
      <c r="AG45" s="1658"/>
      <c r="AH45" s="1658"/>
      <c r="AI45" s="1658"/>
      <c r="AJ45" s="1658"/>
      <c r="AK45" s="1658"/>
      <c r="AL45" s="1658"/>
      <c r="AM45" s="241"/>
    </row>
    <row r="46" spans="1:39" ht="15" customHeight="1">
      <c r="A46" s="1658"/>
      <c r="B46" s="1658"/>
      <c r="C46" s="1658"/>
      <c r="D46" s="1658"/>
      <c r="E46" s="1658"/>
      <c r="F46" s="1658"/>
      <c r="G46" s="1658"/>
      <c r="H46" s="1658"/>
      <c r="I46" s="1658"/>
      <c r="J46" s="1658"/>
      <c r="K46" s="1658"/>
      <c r="L46" s="1658"/>
      <c r="M46" s="1658"/>
      <c r="N46" s="1658"/>
      <c r="O46" s="1658"/>
      <c r="P46" s="1658"/>
      <c r="Q46" s="1658"/>
      <c r="R46" s="1658"/>
      <c r="S46" s="1658"/>
      <c r="T46" s="1658"/>
      <c r="U46" s="1658"/>
      <c r="V46" s="1658"/>
      <c r="W46" s="1658"/>
      <c r="X46" s="1658"/>
      <c r="Y46" s="1658"/>
      <c r="Z46" s="1658"/>
      <c r="AA46" s="1658"/>
      <c r="AB46" s="1658"/>
      <c r="AC46" s="1658"/>
      <c r="AD46" s="1658"/>
      <c r="AE46" s="1658"/>
      <c r="AF46" s="1658"/>
      <c r="AG46" s="1658"/>
      <c r="AH46" s="1658"/>
      <c r="AI46" s="1658"/>
      <c r="AJ46" s="1658"/>
      <c r="AK46" s="1658"/>
      <c r="AL46" s="1658"/>
      <c r="AM46" s="241"/>
    </row>
    <row r="47" spans="1:39" ht="15" customHeight="1">
      <c r="A47" s="1658"/>
      <c r="B47" s="1658"/>
      <c r="C47" s="1658"/>
      <c r="D47" s="1658"/>
      <c r="E47" s="1658"/>
      <c r="F47" s="1658"/>
      <c r="G47" s="1658"/>
      <c r="H47" s="1658"/>
      <c r="I47" s="1658"/>
      <c r="J47" s="1658"/>
      <c r="K47" s="1658"/>
      <c r="L47" s="1658"/>
      <c r="M47" s="1658"/>
      <c r="N47" s="1658"/>
      <c r="O47" s="1658"/>
      <c r="P47" s="1658"/>
      <c r="Q47" s="1658"/>
      <c r="R47" s="1658"/>
      <c r="S47" s="1658"/>
      <c r="T47" s="1658"/>
      <c r="U47" s="1658"/>
      <c r="V47" s="1658"/>
      <c r="W47" s="1658"/>
      <c r="X47" s="1658"/>
      <c r="Y47" s="1658"/>
      <c r="Z47" s="1658"/>
      <c r="AA47" s="1658"/>
      <c r="AB47" s="1658"/>
      <c r="AC47" s="1658"/>
      <c r="AD47" s="1658"/>
      <c r="AE47" s="1658"/>
      <c r="AF47" s="1658"/>
      <c r="AG47" s="1658"/>
      <c r="AH47" s="1658"/>
      <c r="AI47" s="1658"/>
      <c r="AJ47" s="1658"/>
      <c r="AK47" s="1658"/>
      <c r="AL47" s="1658"/>
      <c r="AM47" s="241"/>
    </row>
    <row r="48" spans="1:39" ht="15" customHeight="1">
      <c r="A48" s="1658"/>
      <c r="B48" s="1658"/>
      <c r="C48" s="1658"/>
      <c r="D48" s="1658"/>
      <c r="E48" s="1658"/>
      <c r="F48" s="1658"/>
      <c r="G48" s="1658"/>
      <c r="H48" s="1658"/>
      <c r="I48" s="1658"/>
      <c r="J48" s="1658"/>
      <c r="K48" s="1658"/>
      <c r="L48" s="1658"/>
      <c r="M48" s="1658"/>
      <c r="N48" s="1658"/>
      <c r="O48" s="1658"/>
      <c r="P48" s="1658"/>
      <c r="Q48" s="1658"/>
      <c r="R48" s="1658"/>
      <c r="S48" s="1658"/>
      <c r="T48" s="1658"/>
      <c r="U48" s="1658"/>
      <c r="V48" s="1658"/>
      <c r="W48" s="1658"/>
      <c r="X48" s="1658"/>
      <c r="Y48" s="1658"/>
      <c r="Z48" s="1658"/>
      <c r="AA48" s="1658"/>
      <c r="AB48" s="1658"/>
      <c r="AC48" s="1658"/>
      <c r="AD48" s="1658"/>
      <c r="AE48" s="1658"/>
      <c r="AF48" s="1658"/>
      <c r="AG48" s="1658"/>
      <c r="AH48" s="1658"/>
      <c r="AI48" s="1658"/>
      <c r="AJ48" s="1658"/>
      <c r="AK48" s="1658"/>
      <c r="AL48" s="1658"/>
      <c r="AM48" s="241"/>
    </row>
    <row r="49" spans="1:39" ht="9.6" customHeight="1">
      <c r="A49" s="1658"/>
      <c r="B49" s="1658"/>
      <c r="C49" s="1658"/>
      <c r="D49" s="1658"/>
      <c r="E49" s="1658"/>
      <c r="F49" s="1658"/>
      <c r="G49" s="1658"/>
      <c r="H49" s="1658"/>
      <c r="I49" s="1658"/>
      <c r="J49" s="1658"/>
      <c r="K49" s="1658"/>
      <c r="L49" s="1658"/>
      <c r="M49" s="1658"/>
      <c r="N49" s="1658"/>
      <c r="O49" s="1658"/>
      <c r="P49" s="1658"/>
      <c r="Q49" s="1658"/>
      <c r="R49" s="1658"/>
      <c r="S49" s="1658"/>
      <c r="T49" s="1658"/>
      <c r="U49" s="1658"/>
      <c r="V49" s="1658"/>
      <c r="W49" s="1658"/>
      <c r="X49" s="1658"/>
      <c r="Y49" s="1658"/>
      <c r="Z49" s="1658"/>
      <c r="AA49" s="1658"/>
      <c r="AB49" s="1658"/>
      <c r="AC49" s="1658"/>
      <c r="AD49" s="1658"/>
      <c r="AE49" s="1658"/>
      <c r="AF49" s="1658"/>
      <c r="AG49" s="1658"/>
      <c r="AH49" s="1658"/>
      <c r="AI49" s="1658"/>
      <c r="AJ49" s="1658"/>
      <c r="AK49" s="1658"/>
      <c r="AL49" s="1658"/>
      <c r="AM49" s="241"/>
    </row>
    <row r="50" spans="1:39" ht="15" customHeight="1">
      <c r="A50" s="174"/>
      <c r="B50" s="1673" t="s">
        <v>2302</v>
      </c>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5"/>
      <c r="AH50" s="1673" t="s">
        <v>2170</v>
      </c>
      <c r="AI50" s="1674"/>
      <c r="AJ50" s="1674"/>
      <c r="AK50" s="1675"/>
      <c r="AL50" s="174"/>
      <c r="AM50" s="241"/>
    </row>
    <row r="51" spans="1:39" ht="15" customHeight="1">
      <c r="A51" s="174"/>
      <c r="B51" s="1681" t="s">
        <v>2111</v>
      </c>
      <c r="C51" s="1681"/>
      <c r="D51" s="168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1681"/>
      <c r="AB51" s="1681"/>
      <c r="AC51" s="1681"/>
      <c r="AD51" s="1681"/>
      <c r="AE51" s="1681"/>
      <c r="AF51" s="1681"/>
      <c r="AG51" s="1681"/>
      <c r="AH51" s="1678" t="s">
        <v>2171</v>
      </c>
      <c r="AI51" s="1679"/>
      <c r="AJ51" s="1679"/>
      <c r="AK51" s="1680"/>
      <c r="AL51" s="174"/>
      <c r="AM51" s="241"/>
    </row>
    <row r="52" spans="1:39" ht="15" customHeight="1">
      <c r="A52" s="174"/>
      <c r="B52" s="1676" t="s">
        <v>2115</v>
      </c>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8" t="s">
        <v>2172</v>
      </c>
      <c r="AI52" s="1679"/>
      <c r="AJ52" s="1679"/>
      <c r="AK52" s="1680"/>
      <c r="AL52" s="174"/>
      <c r="AM52" s="241"/>
    </row>
    <row r="53" spans="1:39" ht="15" customHeight="1">
      <c r="A53" s="174"/>
      <c r="B53" s="1676" t="s">
        <v>2305</v>
      </c>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8" t="s">
        <v>2173</v>
      </c>
      <c r="AI53" s="1679"/>
      <c r="AJ53" s="1679"/>
      <c r="AK53" s="1680"/>
      <c r="AL53" s="174"/>
      <c r="AM53" s="241"/>
    </row>
    <row r="54" spans="1:39" ht="15" customHeight="1">
      <c r="A54" s="174"/>
      <c r="B54" s="1676" t="s">
        <v>2113</v>
      </c>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8" t="s">
        <v>2174</v>
      </c>
      <c r="AI54" s="1679"/>
      <c r="AJ54" s="1679"/>
      <c r="AK54" s="1680"/>
      <c r="AL54" s="174"/>
      <c r="AM54" s="241"/>
    </row>
    <row r="55" spans="1:39" ht="15" customHeight="1">
      <c r="A55" s="174"/>
      <c r="B55" s="1676" t="s">
        <v>2114</v>
      </c>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8" t="s">
        <v>2175</v>
      </c>
      <c r="AI55" s="1679"/>
      <c r="AJ55" s="1679"/>
      <c r="AK55" s="1680"/>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658" t="s">
        <v>2307</v>
      </c>
      <c r="B57" s="1658"/>
      <c r="C57" s="1658"/>
      <c r="D57" s="1658"/>
      <c r="E57" s="1658"/>
      <c r="F57" s="1658"/>
      <c r="G57" s="1658"/>
      <c r="H57" s="1658"/>
      <c r="I57" s="1658"/>
      <c r="J57" s="1658"/>
      <c r="K57" s="1658"/>
      <c r="L57" s="1658"/>
      <c r="M57" s="1658"/>
      <c r="N57" s="1658"/>
      <c r="O57" s="1658"/>
      <c r="P57" s="1658"/>
      <c r="Q57" s="1658"/>
      <c r="R57" s="1658"/>
      <c r="S57" s="1658"/>
      <c r="T57" s="1658"/>
      <c r="U57" s="1658"/>
      <c r="V57" s="1658"/>
      <c r="W57" s="1658"/>
      <c r="X57" s="1658"/>
      <c r="Y57" s="1658"/>
      <c r="Z57" s="1658"/>
      <c r="AA57" s="1658"/>
      <c r="AB57" s="1658"/>
      <c r="AC57" s="1658"/>
      <c r="AD57" s="1658"/>
      <c r="AE57" s="1658"/>
      <c r="AF57" s="1658"/>
      <c r="AG57" s="1658"/>
      <c r="AH57" s="1658"/>
      <c r="AI57" s="1658"/>
      <c r="AJ57" s="1658"/>
      <c r="AK57" s="1658"/>
      <c r="AL57" s="1658"/>
      <c r="AM57" s="241"/>
    </row>
    <row r="58" spans="1:39" ht="15" customHeight="1">
      <c r="A58" s="1658"/>
      <c r="B58" s="1658"/>
      <c r="C58" s="1658"/>
      <c r="D58" s="1658"/>
      <c r="E58" s="1658"/>
      <c r="F58" s="1658"/>
      <c r="G58" s="1658"/>
      <c r="H58" s="1658"/>
      <c r="I58" s="1658"/>
      <c r="J58" s="1658"/>
      <c r="K58" s="1658"/>
      <c r="L58" s="1658"/>
      <c r="M58" s="1658"/>
      <c r="N58" s="1658"/>
      <c r="O58" s="1658"/>
      <c r="P58" s="1658"/>
      <c r="Q58" s="1658"/>
      <c r="R58" s="1658"/>
      <c r="S58" s="1658"/>
      <c r="T58" s="1658"/>
      <c r="U58" s="1658"/>
      <c r="V58" s="1658"/>
      <c r="W58" s="1658"/>
      <c r="X58" s="1658"/>
      <c r="Y58" s="1658"/>
      <c r="Z58" s="1658"/>
      <c r="AA58" s="1658"/>
      <c r="AB58" s="1658"/>
      <c r="AC58" s="1658"/>
      <c r="AD58" s="1658"/>
      <c r="AE58" s="1658"/>
      <c r="AF58" s="1658"/>
      <c r="AG58" s="1658"/>
      <c r="AH58" s="1658"/>
      <c r="AI58" s="1658"/>
      <c r="AJ58" s="1658"/>
      <c r="AK58" s="1658"/>
      <c r="AL58" s="1658"/>
      <c r="AM58" s="241"/>
    </row>
    <row r="59" spans="1:39" ht="15" customHeight="1">
      <c r="A59" s="1658"/>
      <c r="B59" s="1658"/>
      <c r="C59" s="1658"/>
      <c r="D59" s="1658"/>
      <c r="E59" s="1658"/>
      <c r="F59" s="1658"/>
      <c r="G59" s="1658"/>
      <c r="H59" s="1658"/>
      <c r="I59" s="1658"/>
      <c r="J59" s="1658"/>
      <c r="K59" s="1658"/>
      <c r="L59" s="1658"/>
      <c r="M59" s="1658"/>
      <c r="N59" s="1658"/>
      <c r="O59" s="1658"/>
      <c r="P59" s="1658"/>
      <c r="Q59" s="1658"/>
      <c r="R59" s="1658"/>
      <c r="S59" s="1658"/>
      <c r="T59" s="1658"/>
      <c r="U59" s="1658"/>
      <c r="V59" s="1658"/>
      <c r="W59" s="1658"/>
      <c r="X59" s="1658"/>
      <c r="Y59" s="1658"/>
      <c r="Z59" s="1658"/>
      <c r="AA59" s="1658"/>
      <c r="AB59" s="1658"/>
      <c r="AC59" s="1658"/>
      <c r="AD59" s="1658"/>
      <c r="AE59" s="1658"/>
      <c r="AF59" s="1658"/>
      <c r="AG59" s="1658"/>
      <c r="AH59" s="1658"/>
      <c r="AI59" s="1658"/>
      <c r="AJ59" s="1658"/>
      <c r="AK59" s="1658"/>
      <c r="AL59" s="1658"/>
      <c r="AM59" s="241"/>
    </row>
    <row r="60" spans="1:39" ht="15" customHeight="1">
      <c r="A60" s="1658"/>
      <c r="B60" s="1658"/>
      <c r="C60" s="1658"/>
      <c r="D60" s="1658"/>
      <c r="E60" s="1658"/>
      <c r="F60" s="1658"/>
      <c r="G60" s="1658"/>
      <c r="H60" s="1658"/>
      <c r="I60" s="1658"/>
      <c r="J60" s="1658"/>
      <c r="K60" s="1658"/>
      <c r="L60" s="1658"/>
      <c r="M60" s="1658"/>
      <c r="N60" s="1658"/>
      <c r="O60" s="1658"/>
      <c r="P60" s="1658"/>
      <c r="Q60" s="1658"/>
      <c r="R60" s="1658"/>
      <c r="S60" s="1658"/>
      <c r="T60" s="1658"/>
      <c r="U60" s="1658"/>
      <c r="V60" s="1658"/>
      <c r="W60" s="1658"/>
      <c r="X60" s="1658"/>
      <c r="Y60" s="1658"/>
      <c r="Z60" s="1658"/>
      <c r="AA60" s="1658"/>
      <c r="AB60" s="1658"/>
      <c r="AC60" s="1658"/>
      <c r="AD60" s="1658"/>
      <c r="AE60" s="1658"/>
      <c r="AF60" s="1658"/>
      <c r="AG60" s="1658"/>
      <c r="AH60" s="1658"/>
      <c r="AI60" s="1658"/>
      <c r="AJ60" s="1658"/>
      <c r="AK60" s="1658"/>
      <c r="AL60" s="1658"/>
      <c r="AM60" s="241"/>
    </row>
    <row r="61" spans="1:39" ht="15" customHeight="1">
      <c r="A61" s="1658"/>
      <c r="B61" s="1658"/>
      <c r="C61" s="1658"/>
      <c r="D61" s="1658"/>
      <c r="E61" s="1658"/>
      <c r="F61" s="1658"/>
      <c r="G61" s="1658"/>
      <c r="H61" s="1658"/>
      <c r="I61" s="1658"/>
      <c r="J61" s="1658"/>
      <c r="K61" s="1658"/>
      <c r="L61" s="1658"/>
      <c r="M61" s="1658"/>
      <c r="N61" s="1658"/>
      <c r="O61" s="1658"/>
      <c r="P61" s="1658"/>
      <c r="Q61" s="1658"/>
      <c r="R61" s="1658"/>
      <c r="S61" s="1658"/>
      <c r="T61" s="1658"/>
      <c r="U61" s="1658"/>
      <c r="V61" s="1658"/>
      <c r="W61" s="1658"/>
      <c r="X61" s="1658"/>
      <c r="Y61" s="1658"/>
      <c r="Z61" s="1658"/>
      <c r="AA61" s="1658"/>
      <c r="AB61" s="1658"/>
      <c r="AC61" s="1658"/>
      <c r="AD61" s="1658"/>
      <c r="AE61" s="1658"/>
      <c r="AF61" s="1658"/>
      <c r="AG61" s="1658"/>
      <c r="AH61" s="1658"/>
      <c r="AI61" s="1658"/>
      <c r="AJ61" s="1658"/>
      <c r="AK61" s="1658"/>
      <c r="AL61" s="1658"/>
      <c r="AM61" s="241"/>
    </row>
    <row r="62" spans="1:39" ht="3.95" customHeight="1">
      <c r="A62" s="1658"/>
      <c r="B62" s="1658"/>
      <c r="C62" s="1658"/>
      <c r="D62" s="1658"/>
      <c r="E62" s="1658"/>
      <c r="F62" s="1658"/>
      <c r="G62" s="1658"/>
      <c r="H62" s="1658"/>
      <c r="I62" s="1658"/>
      <c r="J62" s="1658"/>
      <c r="K62" s="1658"/>
      <c r="L62" s="1658"/>
      <c r="M62" s="1658"/>
      <c r="N62" s="1658"/>
      <c r="O62" s="1658"/>
      <c r="P62" s="1658"/>
      <c r="Q62" s="1658"/>
      <c r="R62" s="1658"/>
      <c r="S62" s="1658"/>
      <c r="T62" s="1658"/>
      <c r="U62" s="1658"/>
      <c r="V62" s="1658"/>
      <c r="W62" s="1658"/>
      <c r="X62" s="1658"/>
      <c r="Y62" s="1658"/>
      <c r="Z62" s="1658"/>
      <c r="AA62" s="1658"/>
      <c r="AB62" s="1658"/>
      <c r="AC62" s="1658"/>
      <c r="AD62" s="1658"/>
      <c r="AE62" s="1658"/>
      <c r="AF62" s="1658"/>
      <c r="AG62" s="1658"/>
      <c r="AH62" s="1658"/>
      <c r="AI62" s="1658"/>
      <c r="AJ62" s="1658"/>
      <c r="AK62" s="1658"/>
      <c r="AL62" s="1658"/>
      <c r="AM62" s="241"/>
    </row>
    <row r="63" spans="1:39" ht="15" customHeight="1">
      <c r="A63" s="174"/>
      <c r="B63" s="1673" t="s">
        <v>2302</v>
      </c>
      <c r="C63" s="1674"/>
      <c r="D63" s="1674"/>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5"/>
      <c r="AH63" s="1673" t="s">
        <v>2170</v>
      </c>
      <c r="AI63" s="1674"/>
      <c r="AJ63" s="1674"/>
      <c r="AK63" s="1675"/>
      <c r="AL63" s="258"/>
      <c r="AM63" s="241"/>
    </row>
    <row r="64" spans="1:39" ht="15" hidden="1" customHeight="1">
      <c r="A64" s="174"/>
      <c r="B64" s="1676" t="s">
        <v>2111</v>
      </c>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82"/>
      <c r="AF64" s="259" t="s">
        <v>2171</v>
      </c>
      <c r="AG64" s="260"/>
      <c r="AH64" s="261" t="s">
        <v>2171</v>
      </c>
      <c r="AI64" s="261"/>
      <c r="AJ64" s="261"/>
      <c r="AK64" s="261"/>
      <c r="AL64" s="262"/>
      <c r="AM64" s="241"/>
    </row>
    <row r="65" spans="1:39" ht="15" hidden="1" customHeight="1">
      <c r="A65" s="174"/>
      <c r="B65" s="1676" t="s">
        <v>2115</v>
      </c>
      <c r="C65" s="1677"/>
      <c r="D65" s="1677"/>
      <c r="E65" s="1677"/>
      <c r="F65" s="1677"/>
      <c r="G65" s="1677"/>
      <c r="H65" s="1677"/>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82"/>
      <c r="AF65" s="259" t="s">
        <v>2172</v>
      </c>
      <c r="AG65" s="260"/>
      <c r="AH65" s="261" t="s">
        <v>2172</v>
      </c>
      <c r="AI65" s="261"/>
      <c r="AJ65" s="261"/>
      <c r="AK65" s="261"/>
      <c r="AL65" s="262"/>
      <c r="AM65" s="241"/>
    </row>
    <row r="66" spans="1:39" ht="15" hidden="1" customHeight="1">
      <c r="A66" s="174"/>
      <c r="B66" s="1676" t="s">
        <v>2112</v>
      </c>
      <c r="C66" s="1677"/>
      <c r="D66" s="1677"/>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82"/>
      <c r="AF66" s="259" t="s">
        <v>2173</v>
      </c>
      <c r="AG66" s="260"/>
      <c r="AH66" s="261" t="s">
        <v>2173</v>
      </c>
      <c r="AI66" s="261"/>
      <c r="AJ66" s="261"/>
      <c r="AK66" s="261"/>
      <c r="AL66" s="262"/>
      <c r="AM66" s="241"/>
    </row>
    <row r="67" spans="1:39" ht="15" hidden="1" customHeight="1">
      <c r="A67" s="174"/>
      <c r="B67" s="1676" t="s">
        <v>2113</v>
      </c>
      <c r="C67" s="1677"/>
      <c r="D67" s="1677"/>
      <c r="E67" s="1677"/>
      <c r="F67" s="1677"/>
      <c r="G67" s="1677"/>
      <c r="H67" s="1677"/>
      <c r="I67" s="1677"/>
      <c r="J67" s="1677"/>
      <c r="K67" s="1677"/>
      <c r="L67" s="1677"/>
      <c r="M67" s="1677"/>
      <c r="N67" s="1677"/>
      <c r="O67" s="1677"/>
      <c r="P67" s="1677"/>
      <c r="Q67" s="1677"/>
      <c r="R67" s="1677"/>
      <c r="S67" s="1677"/>
      <c r="T67" s="1677"/>
      <c r="U67" s="1677"/>
      <c r="V67" s="1677"/>
      <c r="W67" s="1677"/>
      <c r="X67" s="1677"/>
      <c r="Y67" s="1677"/>
      <c r="Z67" s="1677"/>
      <c r="AA67" s="1677"/>
      <c r="AB67" s="1677"/>
      <c r="AC67" s="1677"/>
      <c r="AD67" s="1677"/>
      <c r="AE67" s="1682"/>
      <c r="AF67" s="259" t="s">
        <v>2174</v>
      </c>
      <c r="AG67" s="260"/>
      <c r="AH67" s="261" t="s">
        <v>2174</v>
      </c>
      <c r="AI67" s="261"/>
      <c r="AJ67" s="261"/>
      <c r="AK67" s="261"/>
      <c r="AL67" s="262"/>
      <c r="AM67" s="241"/>
    </row>
    <row r="68" spans="1:39" ht="15" hidden="1" customHeight="1">
      <c r="A68" s="174"/>
      <c r="B68" s="1676" t="s">
        <v>2114</v>
      </c>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82"/>
      <c r="AF68" s="259" t="s">
        <v>2175</v>
      </c>
      <c r="AG68" s="260"/>
      <c r="AH68" s="261" t="s">
        <v>2175</v>
      </c>
      <c r="AI68" s="261"/>
      <c r="AJ68" s="261"/>
      <c r="AK68" s="261"/>
      <c r="AL68" s="262"/>
      <c r="AM68" s="241"/>
    </row>
    <row r="69" spans="1:39" ht="15" hidden="1" customHeight="1">
      <c r="A69" s="174"/>
      <c r="B69" s="1676" t="s">
        <v>2116</v>
      </c>
      <c r="C69" s="1677"/>
      <c r="D69" s="1677"/>
      <c r="E69" s="1677"/>
      <c r="F69" s="1677"/>
      <c r="G69" s="1677"/>
      <c r="H69" s="1677"/>
      <c r="I69" s="1677"/>
      <c r="J69" s="1677"/>
      <c r="K69" s="1677"/>
      <c r="L69" s="1677"/>
      <c r="M69" s="1677"/>
      <c r="N69" s="1677"/>
      <c r="O69" s="1677"/>
      <c r="P69" s="1677"/>
      <c r="Q69" s="1677"/>
      <c r="R69" s="1677"/>
      <c r="S69" s="1677"/>
      <c r="T69" s="1677"/>
      <c r="U69" s="1677"/>
      <c r="V69" s="1677"/>
      <c r="W69" s="1677"/>
      <c r="X69" s="1677"/>
      <c r="Y69" s="1677"/>
      <c r="Z69" s="1677"/>
      <c r="AA69" s="1677"/>
      <c r="AB69" s="1677"/>
      <c r="AC69" s="1677"/>
      <c r="AD69" s="1677"/>
      <c r="AE69" s="1682"/>
      <c r="AF69" s="259" t="s">
        <v>2176</v>
      </c>
      <c r="AG69" s="260"/>
      <c r="AH69" s="261" t="s">
        <v>2176</v>
      </c>
      <c r="AI69" s="261"/>
      <c r="AJ69" s="261"/>
      <c r="AK69" s="261"/>
      <c r="AL69" s="262"/>
      <c r="AM69" s="241"/>
    </row>
    <row r="70" spans="1:39" ht="15" customHeight="1">
      <c r="A70" s="174"/>
      <c r="B70" s="1681" t="s">
        <v>2117</v>
      </c>
      <c r="C70" s="1681"/>
      <c r="D70" s="1681"/>
      <c r="E70" s="1681"/>
      <c r="F70" s="1681"/>
      <c r="G70" s="1681"/>
      <c r="H70" s="1681"/>
      <c r="I70" s="1681"/>
      <c r="J70" s="1681"/>
      <c r="K70" s="1681"/>
      <c r="L70" s="1681"/>
      <c r="M70" s="1681"/>
      <c r="N70" s="1681"/>
      <c r="O70" s="1681"/>
      <c r="P70" s="1681"/>
      <c r="Q70" s="1681"/>
      <c r="R70" s="1681"/>
      <c r="S70" s="1681"/>
      <c r="T70" s="1681"/>
      <c r="U70" s="1681"/>
      <c r="V70" s="1681"/>
      <c r="W70" s="1681"/>
      <c r="X70" s="1681"/>
      <c r="Y70" s="1681"/>
      <c r="Z70" s="1681"/>
      <c r="AA70" s="1681"/>
      <c r="AB70" s="1681"/>
      <c r="AC70" s="1681"/>
      <c r="AD70" s="1681"/>
      <c r="AE70" s="1681"/>
      <c r="AF70" s="1681"/>
      <c r="AG70" s="1681"/>
      <c r="AH70" s="1678" t="s">
        <v>2177</v>
      </c>
      <c r="AI70" s="1679"/>
      <c r="AJ70" s="1679"/>
      <c r="AK70" s="1680"/>
      <c r="AL70" s="262"/>
      <c r="AM70" s="241"/>
    </row>
    <row r="71" spans="1:39" ht="15" customHeight="1">
      <c r="A71" s="174"/>
      <c r="B71" s="1676" t="s">
        <v>2118</v>
      </c>
      <c r="C71" s="1677"/>
      <c r="D71" s="1677"/>
      <c r="E71" s="1677"/>
      <c r="F71" s="1677"/>
      <c r="G71" s="1677"/>
      <c r="H71" s="1677"/>
      <c r="I71" s="1677"/>
      <c r="J71" s="1677"/>
      <c r="K71" s="1677"/>
      <c r="L71" s="1677"/>
      <c r="M71" s="1677"/>
      <c r="N71" s="1677"/>
      <c r="O71" s="1677"/>
      <c r="P71" s="1677"/>
      <c r="Q71" s="1677"/>
      <c r="R71" s="1677"/>
      <c r="S71" s="1677"/>
      <c r="T71" s="1677"/>
      <c r="U71" s="1677"/>
      <c r="V71" s="1677"/>
      <c r="W71" s="1677"/>
      <c r="X71" s="1677"/>
      <c r="Y71" s="1677"/>
      <c r="Z71" s="1677"/>
      <c r="AA71" s="1677"/>
      <c r="AB71" s="1677"/>
      <c r="AC71" s="1677"/>
      <c r="AD71" s="1677"/>
      <c r="AE71" s="1677"/>
      <c r="AF71" s="1677"/>
      <c r="AG71" s="1677"/>
      <c r="AH71" s="1678" t="s">
        <v>2178</v>
      </c>
      <c r="AI71" s="1679"/>
      <c r="AJ71" s="1679"/>
      <c r="AK71" s="1680"/>
      <c r="AL71" s="262"/>
      <c r="AM71" s="241"/>
    </row>
    <row r="72" spans="1:39" ht="15" customHeight="1">
      <c r="A72" s="174"/>
      <c r="B72" s="1676" t="s">
        <v>2119</v>
      </c>
      <c r="C72" s="1677"/>
      <c r="D72" s="1677"/>
      <c r="E72" s="1677"/>
      <c r="F72" s="1677"/>
      <c r="G72" s="1677"/>
      <c r="H72" s="1677"/>
      <c r="I72" s="1677"/>
      <c r="J72" s="1677"/>
      <c r="K72" s="1677"/>
      <c r="L72" s="1677"/>
      <c r="M72" s="1677"/>
      <c r="N72" s="1677"/>
      <c r="O72" s="1677"/>
      <c r="P72" s="1677"/>
      <c r="Q72" s="1677"/>
      <c r="R72" s="1677"/>
      <c r="S72" s="1677"/>
      <c r="T72" s="1677"/>
      <c r="U72" s="1677"/>
      <c r="V72" s="1677"/>
      <c r="W72" s="1677"/>
      <c r="X72" s="1677"/>
      <c r="Y72" s="1677"/>
      <c r="Z72" s="1677"/>
      <c r="AA72" s="1677"/>
      <c r="AB72" s="1677"/>
      <c r="AC72" s="1677"/>
      <c r="AD72" s="1677"/>
      <c r="AE72" s="1677"/>
      <c r="AF72" s="1677"/>
      <c r="AG72" s="1677"/>
      <c r="AH72" s="1678" t="s">
        <v>2179</v>
      </c>
      <c r="AI72" s="1679"/>
      <c r="AJ72" s="1679"/>
      <c r="AK72" s="1680"/>
      <c r="AL72" s="262"/>
      <c r="AM72" s="241"/>
    </row>
    <row r="73" spans="1:39" ht="15" customHeight="1">
      <c r="A73" s="174"/>
      <c r="B73" s="1676" t="s">
        <v>2120</v>
      </c>
      <c r="C73" s="1677"/>
      <c r="D73" s="1677"/>
      <c r="E73" s="1677"/>
      <c r="F73" s="1677"/>
      <c r="G73" s="1677"/>
      <c r="H73" s="1677"/>
      <c r="I73" s="1677"/>
      <c r="J73" s="1677"/>
      <c r="K73" s="1677"/>
      <c r="L73" s="1677"/>
      <c r="M73" s="1677"/>
      <c r="N73" s="1677"/>
      <c r="O73" s="1677"/>
      <c r="P73" s="1677"/>
      <c r="Q73" s="1677"/>
      <c r="R73" s="1677"/>
      <c r="S73" s="1677"/>
      <c r="T73" s="1677"/>
      <c r="U73" s="1677"/>
      <c r="V73" s="1677"/>
      <c r="W73" s="1677"/>
      <c r="X73" s="1677"/>
      <c r="Y73" s="1677"/>
      <c r="Z73" s="1677"/>
      <c r="AA73" s="1677"/>
      <c r="AB73" s="1677"/>
      <c r="AC73" s="1677"/>
      <c r="AD73" s="1677"/>
      <c r="AE73" s="1677"/>
      <c r="AF73" s="1677"/>
      <c r="AG73" s="1677"/>
      <c r="AH73" s="1678" t="s">
        <v>2180</v>
      </c>
      <c r="AI73" s="1679"/>
      <c r="AJ73" s="1679"/>
      <c r="AK73" s="1680"/>
      <c r="AL73" s="262"/>
      <c r="AM73" s="241"/>
    </row>
    <row r="74" spans="1:39" ht="15" customHeight="1">
      <c r="A74" s="174"/>
      <c r="B74" s="1676" t="s">
        <v>2121</v>
      </c>
      <c r="C74" s="1677"/>
      <c r="D74" s="1677"/>
      <c r="E74" s="1677"/>
      <c r="F74" s="1677"/>
      <c r="G74" s="1677"/>
      <c r="H74" s="1677"/>
      <c r="I74" s="1677"/>
      <c r="J74" s="1677"/>
      <c r="K74" s="1677"/>
      <c r="L74" s="1677"/>
      <c r="M74" s="1677"/>
      <c r="N74" s="1677"/>
      <c r="O74" s="1677"/>
      <c r="P74" s="1677"/>
      <c r="Q74" s="1677"/>
      <c r="R74" s="1677"/>
      <c r="S74" s="1677"/>
      <c r="T74" s="1677"/>
      <c r="U74" s="1677"/>
      <c r="V74" s="1677"/>
      <c r="W74" s="1677"/>
      <c r="X74" s="1677"/>
      <c r="Y74" s="1677"/>
      <c r="Z74" s="1677"/>
      <c r="AA74" s="1677"/>
      <c r="AB74" s="1677"/>
      <c r="AC74" s="1677"/>
      <c r="AD74" s="1677"/>
      <c r="AE74" s="1677"/>
      <c r="AF74" s="1677"/>
      <c r="AG74" s="1677"/>
      <c r="AH74" s="1678" t="s">
        <v>2181</v>
      </c>
      <c r="AI74" s="1679"/>
      <c r="AJ74" s="1679"/>
      <c r="AK74" s="1680"/>
      <c r="AL74" s="262"/>
      <c r="AM74" s="241"/>
    </row>
    <row r="75" spans="1:39" ht="15" customHeight="1">
      <c r="A75" s="174"/>
      <c r="B75" s="1676" t="s">
        <v>2122</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8" t="s">
        <v>2182</v>
      </c>
      <c r="AI75" s="1679"/>
      <c r="AJ75" s="1679"/>
      <c r="AK75" s="1680"/>
      <c r="AL75" s="262"/>
      <c r="AM75" s="241"/>
    </row>
    <row r="76" spans="1:39" ht="15" customHeight="1">
      <c r="A76" s="174"/>
      <c r="B76" s="1676" t="s">
        <v>2123</v>
      </c>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8" t="s">
        <v>2183</v>
      </c>
      <c r="AI76" s="1679"/>
      <c r="AJ76" s="1679"/>
      <c r="AK76" s="1680"/>
      <c r="AL76" s="262"/>
      <c r="AM76" s="241"/>
    </row>
    <row r="77" spans="1:39" ht="15" customHeight="1">
      <c r="A77" s="174"/>
      <c r="B77" s="1676" t="s">
        <v>2124</v>
      </c>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8" t="s">
        <v>2184</v>
      </c>
      <c r="AI77" s="1679"/>
      <c r="AJ77" s="1679"/>
      <c r="AK77" s="1680"/>
      <c r="AL77" s="262"/>
      <c r="AM77" s="241"/>
    </row>
    <row r="78" spans="1:39" ht="15" customHeight="1">
      <c r="A78" s="174"/>
      <c r="B78" s="1676" t="s">
        <v>2125</v>
      </c>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8" t="s">
        <v>2299</v>
      </c>
      <c r="AI78" s="1679"/>
      <c r="AJ78" s="1679"/>
      <c r="AK78" s="1680"/>
      <c r="AL78" s="262"/>
      <c r="AM78" s="241"/>
    </row>
    <row r="79" spans="1:39" ht="15" customHeight="1">
      <c r="A79" s="174"/>
      <c r="B79" s="1676" t="s">
        <v>2126</v>
      </c>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8" t="s">
        <v>2185</v>
      </c>
      <c r="AI79" s="1679"/>
      <c r="AJ79" s="1679"/>
      <c r="AK79" s="1680"/>
      <c r="AL79" s="262"/>
      <c r="AM79" s="241"/>
    </row>
    <row r="80" spans="1:39" ht="15" customHeight="1">
      <c r="A80" s="174"/>
      <c r="B80" s="1676" t="s">
        <v>2127</v>
      </c>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8" t="s">
        <v>2187</v>
      </c>
      <c r="AI80" s="1679"/>
      <c r="AJ80" s="1679"/>
      <c r="AK80" s="1680"/>
      <c r="AL80" s="262"/>
      <c r="AM80" s="241"/>
    </row>
    <row r="81" spans="1:39" ht="15" customHeight="1">
      <c r="A81" s="174"/>
      <c r="B81" s="1676" t="s">
        <v>2186</v>
      </c>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8" t="s">
        <v>2188</v>
      </c>
      <c r="AI81" s="1679"/>
      <c r="AJ81" s="1679"/>
      <c r="AK81" s="1680"/>
      <c r="AL81" s="262"/>
      <c r="AM81" s="241"/>
    </row>
    <row r="82" spans="1:39" ht="15" customHeight="1">
      <c r="A82" s="174"/>
      <c r="B82" s="1676" t="s">
        <v>2128</v>
      </c>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8" t="s">
        <v>2189</v>
      </c>
      <c r="AI82" s="1679"/>
      <c r="AJ82" s="1679"/>
      <c r="AK82" s="1680"/>
      <c r="AL82" s="262"/>
      <c r="AM82" s="241"/>
    </row>
    <row r="83" spans="1:39" ht="15" customHeight="1">
      <c r="A83" s="174"/>
      <c r="B83" s="1676" t="s">
        <v>2129</v>
      </c>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8" t="s">
        <v>2190</v>
      </c>
      <c r="AI83" s="1679"/>
      <c r="AJ83" s="1679"/>
      <c r="AK83" s="1680"/>
      <c r="AL83" s="262"/>
      <c r="AM83" s="241"/>
    </row>
    <row r="84" spans="1:39" ht="15" customHeight="1">
      <c r="A84" s="174"/>
      <c r="B84" s="1676" t="s">
        <v>2130</v>
      </c>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8" t="s">
        <v>2191</v>
      </c>
      <c r="AI84" s="1679"/>
      <c r="AJ84" s="1679"/>
      <c r="AK84" s="1680"/>
      <c r="AL84" s="262"/>
      <c r="AM84" s="241"/>
    </row>
    <row r="85" spans="1:39" ht="15" customHeight="1">
      <c r="A85" s="174"/>
      <c r="B85" s="1676" t="s">
        <v>2295</v>
      </c>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8" t="s">
        <v>2192</v>
      </c>
      <c r="AI85" s="1679"/>
      <c r="AJ85" s="1679"/>
      <c r="AK85" s="1680"/>
      <c r="AL85" s="262"/>
      <c r="AM85" s="241"/>
    </row>
    <row r="86" spans="1:39" ht="15" customHeight="1">
      <c r="A86" s="174"/>
      <c r="B86" s="1676" t="s">
        <v>2296</v>
      </c>
      <c r="C86" s="1677"/>
      <c r="D86" s="1677"/>
      <c r="E86" s="1677"/>
      <c r="F86" s="1677"/>
      <c r="G86" s="1677"/>
      <c r="H86" s="1677"/>
      <c r="I86" s="1677"/>
      <c r="J86" s="1677"/>
      <c r="K86" s="1677"/>
      <c r="L86" s="1677"/>
      <c r="M86" s="1677"/>
      <c r="N86" s="1677"/>
      <c r="O86" s="1677"/>
      <c r="P86" s="1677"/>
      <c r="Q86" s="1677"/>
      <c r="R86" s="1677"/>
      <c r="S86" s="1677"/>
      <c r="T86" s="1677"/>
      <c r="U86" s="1677"/>
      <c r="V86" s="1677"/>
      <c r="W86" s="1677"/>
      <c r="X86" s="1677"/>
      <c r="Y86" s="1677"/>
      <c r="Z86" s="1677"/>
      <c r="AA86" s="1677"/>
      <c r="AB86" s="1677"/>
      <c r="AC86" s="1677"/>
      <c r="AD86" s="1677"/>
      <c r="AE86" s="1677"/>
      <c r="AF86" s="1677"/>
      <c r="AG86" s="1677"/>
      <c r="AH86" s="1678" t="s">
        <v>2196</v>
      </c>
      <c r="AI86" s="1679"/>
      <c r="AJ86" s="1679"/>
      <c r="AK86" s="1680"/>
      <c r="AL86" s="262"/>
      <c r="AM86" s="241"/>
    </row>
    <row r="87" spans="1:39" ht="27.6" customHeight="1">
      <c r="A87" s="174"/>
      <c r="B87" s="1676" t="s">
        <v>2297</v>
      </c>
      <c r="C87" s="1677"/>
      <c r="D87" s="1677"/>
      <c r="E87" s="1677"/>
      <c r="F87" s="1677"/>
      <c r="G87" s="1677"/>
      <c r="H87" s="1677"/>
      <c r="I87" s="1677"/>
      <c r="J87" s="1677"/>
      <c r="K87" s="1677"/>
      <c r="L87" s="1677"/>
      <c r="M87" s="1677"/>
      <c r="N87" s="1677"/>
      <c r="O87" s="1677"/>
      <c r="P87" s="1677"/>
      <c r="Q87" s="1677"/>
      <c r="R87" s="1677"/>
      <c r="S87" s="1677"/>
      <c r="T87" s="1677"/>
      <c r="U87" s="1677"/>
      <c r="V87" s="1677"/>
      <c r="W87" s="1677"/>
      <c r="X87" s="1677"/>
      <c r="Y87" s="1677"/>
      <c r="Z87" s="1677"/>
      <c r="AA87" s="1677"/>
      <c r="AB87" s="1677"/>
      <c r="AC87" s="1677"/>
      <c r="AD87" s="1677"/>
      <c r="AE87" s="1677"/>
      <c r="AF87" s="1677"/>
      <c r="AG87" s="1677"/>
      <c r="AH87" s="1683" t="s">
        <v>2195</v>
      </c>
      <c r="AI87" s="1684"/>
      <c r="AJ87" s="1684"/>
      <c r="AK87" s="1685"/>
      <c r="AL87" s="263"/>
      <c r="AM87" s="241"/>
    </row>
    <row r="88" spans="1:39" ht="15" customHeight="1">
      <c r="A88" s="174"/>
      <c r="B88" s="1676" t="s">
        <v>2298</v>
      </c>
      <c r="C88" s="1677"/>
      <c r="D88" s="1677"/>
      <c r="E88" s="1677"/>
      <c r="F88" s="1677"/>
      <c r="G88" s="1677"/>
      <c r="H88" s="1677"/>
      <c r="I88" s="1677"/>
      <c r="J88" s="1677"/>
      <c r="K88" s="1677"/>
      <c r="L88" s="1677"/>
      <c r="M88" s="1677"/>
      <c r="N88" s="1677"/>
      <c r="O88" s="1677"/>
      <c r="P88" s="1677"/>
      <c r="Q88" s="1677"/>
      <c r="R88" s="1677"/>
      <c r="S88" s="1677"/>
      <c r="T88" s="1677"/>
      <c r="U88" s="1677"/>
      <c r="V88" s="1677"/>
      <c r="W88" s="1677"/>
      <c r="X88" s="1677"/>
      <c r="Y88" s="1677"/>
      <c r="Z88" s="1677"/>
      <c r="AA88" s="1677"/>
      <c r="AB88" s="1677"/>
      <c r="AC88" s="1677"/>
      <c r="AD88" s="1677"/>
      <c r="AE88" s="1677"/>
      <c r="AF88" s="1677"/>
      <c r="AG88" s="1677"/>
      <c r="AH88" s="1683" t="s">
        <v>2194</v>
      </c>
      <c r="AI88" s="1684"/>
      <c r="AJ88" s="1684"/>
      <c r="AK88" s="1685"/>
      <c r="AL88" s="263"/>
      <c r="AM88" s="241"/>
    </row>
    <row r="89" spans="1:39" ht="15" customHeight="1">
      <c r="A89" s="174"/>
      <c r="B89" s="1676" t="s">
        <v>2131</v>
      </c>
      <c r="C89" s="1677"/>
      <c r="D89" s="1677"/>
      <c r="E89" s="1677"/>
      <c r="F89" s="1677"/>
      <c r="G89" s="1677"/>
      <c r="H89" s="1677"/>
      <c r="I89" s="1677"/>
      <c r="J89" s="1677"/>
      <c r="K89" s="1677"/>
      <c r="L89" s="1677"/>
      <c r="M89" s="1677"/>
      <c r="N89" s="1677"/>
      <c r="O89" s="1677"/>
      <c r="P89" s="1677"/>
      <c r="Q89" s="1677"/>
      <c r="R89" s="1677"/>
      <c r="S89" s="1677"/>
      <c r="T89" s="1677"/>
      <c r="U89" s="1677"/>
      <c r="V89" s="1677"/>
      <c r="W89" s="1677"/>
      <c r="X89" s="1677"/>
      <c r="Y89" s="1677"/>
      <c r="Z89" s="1677"/>
      <c r="AA89" s="1677"/>
      <c r="AB89" s="1677"/>
      <c r="AC89" s="1677"/>
      <c r="AD89" s="1677"/>
      <c r="AE89" s="1677"/>
      <c r="AF89" s="1677"/>
      <c r="AG89" s="1677"/>
      <c r="AH89" s="1678" t="s">
        <v>2197</v>
      </c>
      <c r="AI89" s="1679"/>
      <c r="AJ89" s="1679"/>
      <c r="AK89" s="1680"/>
      <c r="AL89" s="262"/>
      <c r="AM89" s="241"/>
    </row>
    <row r="90" spans="1:39" ht="15" customHeight="1">
      <c r="A90" s="174"/>
      <c r="B90" s="1676" t="s">
        <v>2132</v>
      </c>
      <c r="C90" s="1677"/>
      <c r="D90" s="1677"/>
      <c r="E90" s="1677"/>
      <c r="F90" s="1677"/>
      <c r="G90" s="1677"/>
      <c r="H90" s="1677"/>
      <c r="I90" s="1677"/>
      <c r="J90" s="1677"/>
      <c r="K90" s="1677"/>
      <c r="L90" s="1677"/>
      <c r="M90" s="1677"/>
      <c r="N90" s="1677"/>
      <c r="O90" s="1677"/>
      <c r="P90" s="1677"/>
      <c r="Q90" s="1677"/>
      <c r="R90" s="1677"/>
      <c r="S90" s="1677"/>
      <c r="T90" s="1677"/>
      <c r="U90" s="1677"/>
      <c r="V90" s="1677"/>
      <c r="W90" s="1677"/>
      <c r="X90" s="1677"/>
      <c r="Y90" s="1677"/>
      <c r="Z90" s="1677"/>
      <c r="AA90" s="1677"/>
      <c r="AB90" s="1677"/>
      <c r="AC90" s="1677"/>
      <c r="AD90" s="1677"/>
      <c r="AE90" s="1677"/>
      <c r="AF90" s="1677"/>
      <c r="AG90" s="1677"/>
      <c r="AH90" s="1678" t="s">
        <v>2198</v>
      </c>
      <c r="AI90" s="1679"/>
      <c r="AJ90" s="1679"/>
      <c r="AK90" s="1680"/>
      <c r="AL90" s="262"/>
      <c r="AM90" s="241"/>
    </row>
    <row r="91" spans="1:39" ht="15" customHeight="1">
      <c r="A91" s="174"/>
      <c r="B91" s="1676" t="s">
        <v>2199</v>
      </c>
      <c r="C91" s="1677"/>
      <c r="D91" s="1677"/>
      <c r="E91" s="1677"/>
      <c r="F91" s="1677"/>
      <c r="G91" s="1677"/>
      <c r="H91" s="1677"/>
      <c r="I91" s="1677"/>
      <c r="J91" s="1677"/>
      <c r="K91" s="1677"/>
      <c r="L91" s="1677"/>
      <c r="M91" s="1677"/>
      <c r="N91" s="1677"/>
      <c r="O91" s="1677"/>
      <c r="P91" s="1677"/>
      <c r="Q91" s="1677"/>
      <c r="R91" s="1677"/>
      <c r="S91" s="1677"/>
      <c r="T91" s="1677"/>
      <c r="U91" s="1677"/>
      <c r="V91" s="1677"/>
      <c r="W91" s="1677"/>
      <c r="X91" s="1677"/>
      <c r="Y91" s="1677"/>
      <c r="Z91" s="1677"/>
      <c r="AA91" s="1677"/>
      <c r="AB91" s="1677"/>
      <c r="AC91" s="1677"/>
      <c r="AD91" s="1677"/>
      <c r="AE91" s="1677"/>
      <c r="AF91" s="1677"/>
      <c r="AG91" s="1677"/>
      <c r="AH91" s="1678" t="s">
        <v>2200</v>
      </c>
      <c r="AI91" s="1679"/>
      <c r="AJ91" s="1679"/>
      <c r="AK91" s="1680"/>
      <c r="AL91" s="262"/>
      <c r="AM91" s="241"/>
    </row>
    <row r="92" spans="1:39" ht="15" customHeight="1">
      <c r="A92" s="174"/>
      <c r="B92" s="1676" t="s">
        <v>2133</v>
      </c>
      <c r="C92" s="1677"/>
      <c r="D92" s="1677"/>
      <c r="E92" s="1677"/>
      <c r="F92" s="1677"/>
      <c r="G92" s="1677"/>
      <c r="H92" s="1677"/>
      <c r="I92" s="1677"/>
      <c r="J92" s="1677"/>
      <c r="K92" s="1677"/>
      <c r="L92" s="1677"/>
      <c r="M92" s="1677"/>
      <c r="N92" s="1677"/>
      <c r="O92" s="1677"/>
      <c r="P92" s="1677"/>
      <c r="Q92" s="1677"/>
      <c r="R92" s="1677"/>
      <c r="S92" s="1677"/>
      <c r="T92" s="1677"/>
      <c r="U92" s="1677"/>
      <c r="V92" s="1677"/>
      <c r="W92" s="1677"/>
      <c r="X92" s="1677"/>
      <c r="Y92" s="1677"/>
      <c r="Z92" s="1677"/>
      <c r="AA92" s="1677"/>
      <c r="AB92" s="1677"/>
      <c r="AC92" s="1677"/>
      <c r="AD92" s="1677"/>
      <c r="AE92" s="1677"/>
      <c r="AF92" s="1677"/>
      <c r="AG92" s="1682"/>
      <c r="AH92" s="1678" t="s">
        <v>2201</v>
      </c>
      <c r="AI92" s="1679"/>
      <c r="AJ92" s="1679"/>
      <c r="AK92" s="1680"/>
      <c r="AL92" s="262"/>
      <c r="AM92" s="241"/>
    </row>
    <row r="93" spans="1:39" ht="15" customHeight="1">
      <c r="A93" s="174"/>
      <c r="B93" s="1676" t="s">
        <v>2134</v>
      </c>
      <c r="C93" s="1677"/>
      <c r="D93" s="1677"/>
      <c r="E93" s="1677"/>
      <c r="F93" s="1677"/>
      <c r="G93" s="1677"/>
      <c r="H93" s="1677"/>
      <c r="I93" s="1677"/>
      <c r="J93" s="1677"/>
      <c r="K93" s="1677"/>
      <c r="L93" s="1677"/>
      <c r="M93" s="1677"/>
      <c r="N93" s="1677"/>
      <c r="O93" s="1677"/>
      <c r="P93" s="1677"/>
      <c r="Q93" s="1677"/>
      <c r="R93" s="1677"/>
      <c r="S93" s="1677"/>
      <c r="T93" s="1677"/>
      <c r="U93" s="1677"/>
      <c r="V93" s="1677"/>
      <c r="W93" s="1677"/>
      <c r="X93" s="1677"/>
      <c r="Y93" s="1677"/>
      <c r="Z93" s="1677"/>
      <c r="AA93" s="1677"/>
      <c r="AB93" s="1677"/>
      <c r="AC93" s="1677"/>
      <c r="AD93" s="1677"/>
      <c r="AE93" s="1677"/>
      <c r="AF93" s="1677"/>
      <c r="AG93" s="1682"/>
      <c r="AH93" s="1678" t="s">
        <v>2202</v>
      </c>
      <c r="AI93" s="1679"/>
      <c r="AJ93" s="1679"/>
      <c r="AK93" s="1680"/>
      <c r="AL93" s="262"/>
      <c r="AM93" s="241"/>
    </row>
    <row r="94" spans="1:39" ht="15" customHeight="1">
      <c r="A94" s="174"/>
      <c r="B94" s="1676" t="s">
        <v>2135</v>
      </c>
      <c r="C94" s="1677"/>
      <c r="D94" s="1677"/>
      <c r="E94" s="1677"/>
      <c r="F94" s="1677"/>
      <c r="G94" s="1677"/>
      <c r="H94" s="1677"/>
      <c r="I94" s="1677"/>
      <c r="J94" s="1677"/>
      <c r="K94" s="1677"/>
      <c r="L94" s="1677"/>
      <c r="M94" s="1677"/>
      <c r="N94" s="1677"/>
      <c r="O94" s="1677"/>
      <c r="P94" s="1677"/>
      <c r="Q94" s="1677"/>
      <c r="R94" s="1677"/>
      <c r="S94" s="1677"/>
      <c r="T94" s="1677"/>
      <c r="U94" s="1677"/>
      <c r="V94" s="1677"/>
      <c r="W94" s="1677"/>
      <c r="X94" s="1677"/>
      <c r="Y94" s="1677"/>
      <c r="Z94" s="1677"/>
      <c r="AA94" s="1677"/>
      <c r="AB94" s="1677"/>
      <c r="AC94" s="1677"/>
      <c r="AD94" s="1677"/>
      <c r="AE94" s="1677"/>
      <c r="AF94" s="1677"/>
      <c r="AG94" s="1682"/>
      <c r="AH94" s="1678" t="s">
        <v>2203</v>
      </c>
      <c r="AI94" s="1679"/>
      <c r="AJ94" s="1679"/>
      <c r="AK94" s="1680"/>
      <c r="AL94" s="262"/>
      <c r="AM94" s="241"/>
    </row>
    <row r="95" spans="1:39" ht="15" customHeight="1">
      <c r="A95" s="174"/>
      <c r="B95" s="1676" t="s">
        <v>2193</v>
      </c>
      <c r="C95" s="1677"/>
      <c r="D95" s="1677"/>
      <c r="E95" s="1677"/>
      <c r="F95" s="1677"/>
      <c r="G95" s="1677"/>
      <c r="H95" s="1677"/>
      <c r="I95" s="1677"/>
      <c r="J95" s="1677"/>
      <c r="K95" s="1677"/>
      <c r="L95" s="1677"/>
      <c r="M95" s="1677"/>
      <c r="N95" s="1677"/>
      <c r="O95" s="1677"/>
      <c r="P95" s="1677"/>
      <c r="Q95" s="1677"/>
      <c r="R95" s="1677"/>
      <c r="S95" s="1677"/>
      <c r="T95" s="1677"/>
      <c r="U95" s="1677"/>
      <c r="V95" s="1677"/>
      <c r="W95" s="1677"/>
      <c r="X95" s="1677"/>
      <c r="Y95" s="1677"/>
      <c r="Z95" s="1677"/>
      <c r="AA95" s="1677"/>
      <c r="AB95" s="1677"/>
      <c r="AC95" s="1677"/>
      <c r="AD95" s="1677"/>
      <c r="AE95" s="1677"/>
      <c r="AF95" s="1677"/>
      <c r="AG95" s="1682"/>
      <c r="AH95" s="1683" t="s">
        <v>2204</v>
      </c>
      <c r="AI95" s="1684"/>
      <c r="AJ95" s="1684"/>
      <c r="AK95" s="1685"/>
      <c r="AL95" s="263"/>
      <c r="AM95" s="241"/>
    </row>
    <row r="96" spans="1:39" ht="15" customHeight="1">
      <c r="A96" s="174"/>
      <c r="B96" s="1676" t="s">
        <v>2136</v>
      </c>
      <c r="C96" s="1677"/>
      <c r="D96" s="1677"/>
      <c r="E96" s="1677"/>
      <c r="F96" s="1677"/>
      <c r="G96" s="1677"/>
      <c r="H96" s="1677"/>
      <c r="I96" s="1677"/>
      <c r="J96" s="1677"/>
      <c r="K96" s="1677"/>
      <c r="L96" s="1677"/>
      <c r="M96" s="1677"/>
      <c r="N96" s="1677"/>
      <c r="O96" s="1677"/>
      <c r="P96" s="1677"/>
      <c r="Q96" s="1677"/>
      <c r="R96" s="1677"/>
      <c r="S96" s="1677"/>
      <c r="T96" s="1677"/>
      <c r="U96" s="1677"/>
      <c r="V96" s="1677"/>
      <c r="W96" s="1677"/>
      <c r="X96" s="1677"/>
      <c r="Y96" s="1677"/>
      <c r="Z96" s="1677"/>
      <c r="AA96" s="1677"/>
      <c r="AB96" s="1677"/>
      <c r="AC96" s="1677"/>
      <c r="AD96" s="1677"/>
      <c r="AE96" s="1677"/>
      <c r="AF96" s="1677"/>
      <c r="AG96" s="1682"/>
      <c r="AH96" s="1683" t="s">
        <v>2205</v>
      </c>
      <c r="AI96" s="1684"/>
      <c r="AJ96" s="1684"/>
      <c r="AK96" s="1685"/>
      <c r="AL96" s="263"/>
      <c r="AM96" s="241"/>
    </row>
    <row r="97" spans="1:39" ht="15" customHeight="1">
      <c r="A97" s="174"/>
      <c r="B97" s="1676" t="s">
        <v>2137</v>
      </c>
      <c r="C97" s="1677"/>
      <c r="D97" s="1677"/>
      <c r="E97" s="1677"/>
      <c r="F97" s="1677"/>
      <c r="G97" s="1677"/>
      <c r="H97" s="1677"/>
      <c r="I97" s="1677"/>
      <c r="J97" s="1677"/>
      <c r="K97" s="1677"/>
      <c r="L97" s="1677"/>
      <c r="M97" s="1677"/>
      <c r="N97" s="1677"/>
      <c r="O97" s="1677"/>
      <c r="P97" s="1677"/>
      <c r="Q97" s="1677"/>
      <c r="R97" s="1677"/>
      <c r="S97" s="1677"/>
      <c r="T97" s="1677"/>
      <c r="U97" s="1677"/>
      <c r="V97" s="1677"/>
      <c r="W97" s="1677"/>
      <c r="X97" s="1677"/>
      <c r="Y97" s="1677"/>
      <c r="Z97" s="1677"/>
      <c r="AA97" s="1677"/>
      <c r="AB97" s="1677"/>
      <c r="AC97" s="1677"/>
      <c r="AD97" s="1677"/>
      <c r="AE97" s="1677"/>
      <c r="AF97" s="1677"/>
      <c r="AG97" s="1682"/>
      <c r="AH97" s="1683" t="s">
        <v>2206</v>
      </c>
      <c r="AI97" s="1684"/>
      <c r="AJ97" s="1684"/>
      <c r="AK97" s="1685"/>
      <c r="AL97" s="263"/>
      <c r="AM97" s="241"/>
    </row>
    <row r="98" spans="1:39" ht="15" customHeight="1">
      <c r="A98" s="174"/>
      <c r="B98" s="1676" t="s">
        <v>2208</v>
      </c>
      <c r="C98" s="1677"/>
      <c r="D98" s="1677"/>
      <c r="E98" s="1677"/>
      <c r="F98" s="1677"/>
      <c r="G98" s="1677"/>
      <c r="H98" s="1677"/>
      <c r="I98" s="1677"/>
      <c r="J98" s="1677"/>
      <c r="K98" s="1677"/>
      <c r="L98" s="1677"/>
      <c r="M98" s="1677"/>
      <c r="N98" s="1677"/>
      <c r="O98" s="1677"/>
      <c r="P98" s="1677"/>
      <c r="Q98" s="1677"/>
      <c r="R98" s="1677"/>
      <c r="S98" s="1677"/>
      <c r="T98" s="1677"/>
      <c r="U98" s="1677"/>
      <c r="V98" s="1677"/>
      <c r="W98" s="1677"/>
      <c r="X98" s="1677"/>
      <c r="Y98" s="1677"/>
      <c r="Z98" s="1677"/>
      <c r="AA98" s="1677"/>
      <c r="AB98" s="1677"/>
      <c r="AC98" s="1677"/>
      <c r="AD98" s="1677"/>
      <c r="AE98" s="1677"/>
      <c r="AF98" s="1677"/>
      <c r="AG98" s="1682"/>
      <c r="AH98" s="1683" t="s">
        <v>2207</v>
      </c>
      <c r="AI98" s="1684"/>
      <c r="AJ98" s="1684"/>
      <c r="AK98" s="1685"/>
      <c r="AL98" s="263"/>
      <c r="AM98" s="241"/>
    </row>
    <row r="99" spans="1:39" ht="15" customHeight="1">
      <c r="A99" s="174"/>
      <c r="B99" s="1676" t="s">
        <v>2138</v>
      </c>
      <c r="C99" s="1677"/>
      <c r="D99" s="1677"/>
      <c r="E99" s="1677"/>
      <c r="F99" s="1677"/>
      <c r="G99" s="1677"/>
      <c r="H99" s="1677"/>
      <c r="I99" s="1677"/>
      <c r="J99" s="1677"/>
      <c r="K99" s="1677"/>
      <c r="L99" s="1677"/>
      <c r="M99" s="1677"/>
      <c r="N99" s="1677"/>
      <c r="O99" s="1677"/>
      <c r="P99" s="1677"/>
      <c r="Q99" s="1677"/>
      <c r="R99" s="1677"/>
      <c r="S99" s="1677"/>
      <c r="T99" s="1677"/>
      <c r="U99" s="1677"/>
      <c r="V99" s="1677"/>
      <c r="W99" s="1677"/>
      <c r="X99" s="1677"/>
      <c r="Y99" s="1677"/>
      <c r="Z99" s="1677"/>
      <c r="AA99" s="1677"/>
      <c r="AB99" s="1677"/>
      <c r="AC99" s="1677"/>
      <c r="AD99" s="1677"/>
      <c r="AE99" s="1677"/>
      <c r="AF99" s="1677"/>
      <c r="AG99" s="1682"/>
      <c r="AH99" s="1683" t="s">
        <v>2209</v>
      </c>
      <c r="AI99" s="1684"/>
      <c r="AJ99" s="1684"/>
      <c r="AK99" s="1685"/>
      <c r="AL99" s="263"/>
      <c r="AM99" s="241"/>
    </row>
    <row r="100" spans="1:39" ht="15" customHeight="1">
      <c r="A100" s="174"/>
      <c r="B100" s="1676" t="s">
        <v>2139</v>
      </c>
      <c r="C100" s="1677"/>
      <c r="D100" s="1677"/>
      <c r="E100" s="1677"/>
      <c r="F100" s="1677"/>
      <c r="G100" s="1677"/>
      <c r="H100" s="1677"/>
      <c r="I100" s="1677"/>
      <c r="J100" s="1677"/>
      <c r="K100" s="1677"/>
      <c r="L100" s="1677"/>
      <c r="M100" s="1677"/>
      <c r="N100" s="1677"/>
      <c r="O100" s="1677"/>
      <c r="P100" s="1677"/>
      <c r="Q100" s="1677"/>
      <c r="R100" s="1677"/>
      <c r="S100" s="1677"/>
      <c r="T100" s="1677"/>
      <c r="U100" s="1677"/>
      <c r="V100" s="1677"/>
      <c r="W100" s="1677"/>
      <c r="X100" s="1677"/>
      <c r="Y100" s="1677"/>
      <c r="Z100" s="1677"/>
      <c r="AA100" s="1677"/>
      <c r="AB100" s="1677"/>
      <c r="AC100" s="1677"/>
      <c r="AD100" s="1677"/>
      <c r="AE100" s="1677"/>
      <c r="AF100" s="1677"/>
      <c r="AG100" s="1682"/>
      <c r="AH100" s="1683" t="s">
        <v>2210</v>
      </c>
      <c r="AI100" s="1684"/>
      <c r="AJ100" s="1684"/>
      <c r="AK100" s="1685"/>
      <c r="AL100" s="263"/>
      <c r="AM100" s="241"/>
    </row>
    <row r="101" spans="1:39" ht="15" customHeight="1">
      <c r="A101" s="174"/>
      <c r="B101" s="1676" t="s">
        <v>2140</v>
      </c>
      <c r="C101" s="1677"/>
      <c r="D101" s="1677"/>
      <c r="E101" s="1677"/>
      <c r="F101" s="1677"/>
      <c r="G101" s="1677"/>
      <c r="H101" s="1677"/>
      <c r="I101" s="1677"/>
      <c r="J101" s="1677"/>
      <c r="K101" s="1677"/>
      <c r="L101" s="1677"/>
      <c r="M101" s="1677"/>
      <c r="N101" s="1677"/>
      <c r="O101" s="1677"/>
      <c r="P101" s="1677"/>
      <c r="Q101" s="1677"/>
      <c r="R101" s="1677"/>
      <c r="S101" s="1677"/>
      <c r="T101" s="1677"/>
      <c r="U101" s="1677"/>
      <c r="V101" s="1677"/>
      <c r="W101" s="1677"/>
      <c r="X101" s="1677"/>
      <c r="Y101" s="1677"/>
      <c r="Z101" s="1677"/>
      <c r="AA101" s="1677"/>
      <c r="AB101" s="1677"/>
      <c r="AC101" s="1677"/>
      <c r="AD101" s="1677"/>
      <c r="AE101" s="1677"/>
      <c r="AF101" s="1677"/>
      <c r="AG101" s="1682"/>
      <c r="AH101" s="1683" t="s">
        <v>2211</v>
      </c>
      <c r="AI101" s="1684"/>
      <c r="AJ101" s="1684"/>
      <c r="AK101" s="1685"/>
      <c r="AL101" s="263"/>
      <c r="AM101" s="241"/>
    </row>
    <row r="102" spans="1:39" ht="15" customHeight="1">
      <c r="A102" s="174"/>
      <c r="B102" s="1676" t="s">
        <v>2141</v>
      </c>
      <c r="C102" s="1677"/>
      <c r="D102" s="1677"/>
      <c r="E102" s="1677"/>
      <c r="F102" s="1677"/>
      <c r="G102" s="1677"/>
      <c r="H102" s="1677"/>
      <c r="I102" s="1677"/>
      <c r="J102" s="1677"/>
      <c r="K102" s="1677"/>
      <c r="L102" s="1677"/>
      <c r="M102" s="1677"/>
      <c r="N102" s="1677"/>
      <c r="O102" s="1677"/>
      <c r="P102" s="1677"/>
      <c r="Q102" s="1677"/>
      <c r="R102" s="1677"/>
      <c r="S102" s="1677"/>
      <c r="T102" s="1677"/>
      <c r="U102" s="1677"/>
      <c r="V102" s="1677"/>
      <c r="W102" s="1677"/>
      <c r="X102" s="1677"/>
      <c r="Y102" s="1677"/>
      <c r="Z102" s="1677"/>
      <c r="AA102" s="1677"/>
      <c r="AB102" s="1677"/>
      <c r="AC102" s="1677"/>
      <c r="AD102" s="1677"/>
      <c r="AE102" s="1677"/>
      <c r="AF102" s="1677"/>
      <c r="AG102" s="1682"/>
      <c r="AH102" s="1683" t="s">
        <v>2212</v>
      </c>
      <c r="AI102" s="1684"/>
      <c r="AJ102" s="1684"/>
      <c r="AK102" s="1685"/>
      <c r="AL102" s="263"/>
      <c r="AM102" s="241"/>
    </row>
    <row r="103" spans="1:39" ht="15" customHeight="1">
      <c r="A103" s="174"/>
      <c r="B103" s="1676" t="s">
        <v>2142</v>
      </c>
      <c r="C103" s="1677"/>
      <c r="D103" s="1677"/>
      <c r="E103" s="1677"/>
      <c r="F103" s="1677"/>
      <c r="G103" s="1677"/>
      <c r="H103" s="1677"/>
      <c r="I103" s="1677"/>
      <c r="J103" s="1677"/>
      <c r="K103" s="1677"/>
      <c r="L103" s="1677"/>
      <c r="M103" s="1677"/>
      <c r="N103" s="1677"/>
      <c r="O103" s="1677"/>
      <c r="P103" s="1677"/>
      <c r="Q103" s="1677"/>
      <c r="R103" s="1677"/>
      <c r="S103" s="1677"/>
      <c r="T103" s="1677"/>
      <c r="U103" s="1677"/>
      <c r="V103" s="1677"/>
      <c r="W103" s="1677"/>
      <c r="X103" s="1677"/>
      <c r="Y103" s="1677"/>
      <c r="Z103" s="1677"/>
      <c r="AA103" s="1677"/>
      <c r="AB103" s="1677"/>
      <c r="AC103" s="1677"/>
      <c r="AD103" s="1677"/>
      <c r="AE103" s="1677"/>
      <c r="AF103" s="1677"/>
      <c r="AG103" s="1682"/>
      <c r="AH103" s="1683" t="s">
        <v>2213</v>
      </c>
      <c r="AI103" s="1684"/>
      <c r="AJ103" s="1684"/>
      <c r="AK103" s="1685"/>
      <c r="AL103" s="263"/>
      <c r="AM103" s="241"/>
    </row>
    <row r="104" spans="1:39" ht="15" customHeight="1">
      <c r="A104" s="174"/>
      <c r="B104" s="1676" t="s">
        <v>2143</v>
      </c>
      <c r="C104" s="1677"/>
      <c r="D104" s="1677"/>
      <c r="E104" s="1677"/>
      <c r="F104" s="1677"/>
      <c r="G104" s="1677"/>
      <c r="H104" s="1677"/>
      <c r="I104" s="1677"/>
      <c r="J104" s="1677"/>
      <c r="K104" s="1677"/>
      <c r="L104" s="1677"/>
      <c r="M104" s="1677"/>
      <c r="N104" s="1677"/>
      <c r="O104" s="1677"/>
      <c r="P104" s="1677"/>
      <c r="Q104" s="1677"/>
      <c r="R104" s="1677"/>
      <c r="S104" s="1677"/>
      <c r="T104" s="1677"/>
      <c r="U104" s="1677"/>
      <c r="V104" s="1677"/>
      <c r="W104" s="1677"/>
      <c r="X104" s="1677"/>
      <c r="Y104" s="1677"/>
      <c r="Z104" s="1677"/>
      <c r="AA104" s="1677"/>
      <c r="AB104" s="1677"/>
      <c r="AC104" s="1677"/>
      <c r="AD104" s="1677"/>
      <c r="AE104" s="1677"/>
      <c r="AF104" s="1677"/>
      <c r="AG104" s="1682"/>
      <c r="AH104" s="1683" t="s">
        <v>2214</v>
      </c>
      <c r="AI104" s="1684"/>
      <c r="AJ104" s="1684"/>
      <c r="AK104" s="1685"/>
      <c r="AL104" s="263"/>
      <c r="AM104" s="241"/>
    </row>
    <row r="105" spans="1:39" ht="30" customHeight="1">
      <c r="A105" s="174"/>
      <c r="B105" s="1676" t="s">
        <v>2144</v>
      </c>
      <c r="C105" s="1677"/>
      <c r="D105" s="1677"/>
      <c r="E105" s="1677"/>
      <c r="F105" s="1677"/>
      <c r="G105" s="1677"/>
      <c r="H105" s="1677"/>
      <c r="I105" s="1677"/>
      <c r="J105" s="1677"/>
      <c r="K105" s="1677"/>
      <c r="L105" s="1677"/>
      <c r="M105" s="1677"/>
      <c r="N105" s="1677"/>
      <c r="O105" s="1677"/>
      <c r="P105" s="1677"/>
      <c r="Q105" s="1677"/>
      <c r="R105" s="1677"/>
      <c r="S105" s="1677"/>
      <c r="T105" s="1677"/>
      <c r="U105" s="1677"/>
      <c r="V105" s="1677"/>
      <c r="W105" s="1677"/>
      <c r="X105" s="1677"/>
      <c r="Y105" s="1677"/>
      <c r="Z105" s="1677"/>
      <c r="AA105" s="1677"/>
      <c r="AB105" s="1677"/>
      <c r="AC105" s="1677"/>
      <c r="AD105" s="1677"/>
      <c r="AE105" s="1677"/>
      <c r="AF105" s="1677"/>
      <c r="AG105" s="1682"/>
      <c r="AH105" s="1683" t="s">
        <v>2215</v>
      </c>
      <c r="AI105" s="1684"/>
      <c r="AJ105" s="1684"/>
      <c r="AK105" s="1685"/>
      <c r="AL105" s="263"/>
      <c r="AM105" s="241"/>
    </row>
    <row r="106" spans="1:39" ht="15" customHeight="1">
      <c r="A106" s="174"/>
      <c r="B106" s="1676" t="s">
        <v>2145</v>
      </c>
      <c r="C106" s="1677"/>
      <c r="D106" s="1677"/>
      <c r="E106" s="1677"/>
      <c r="F106" s="1677"/>
      <c r="G106" s="1677"/>
      <c r="H106" s="1677"/>
      <c r="I106" s="1677"/>
      <c r="J106" s="1677"/>
      <c r="K106" s="1677"/>
      <c r="L106" s="1677"/>
      <c r="M106" s="1677"/>
      <c r="N106" s="1677"/>
      <c r="O106" s="1677"/>
      <c r="P106" s="1677"/>
      <c r="Q106" s="1677"/>
      <c r="R106" s="1677"/>
      <c r="S106" s="1677"/>
      <c r="T106" s="1677"/>
      <c r="U106" s="1677"/>
      <c r="V106" s="1677"/>
      <c r="W106" s="1677"/>
      <c r="X106" s="1677"/>
      <c r="Y106" s="1677"/>
      <c r="Z106" s="1677"/>
      <c r="AA106" s="1677"/>
      <c r="AB106" s="1677"/>
      <c r="AC106" s="1677"/>
      <c r="AD106" s="1677"/>
      <c r="AE106" s="1677"/>
      <c r="AF106" s="1677"/>
      <c r="AG106" s="1682"/>
      <c r="AH106" s="1683" t="s">
        <v>2216</v>
      </c>
      <c r="AI106" s="1684"/>
      <c r="AJ106" s="1684"/>
      <c r="AK106" s="1685"/>
      <c r="AL106" s="263"/>
      <c r="AM106" s="241"/>
    </row>
    <row r="107" spans="1:39" ht="15" customHeight="1">
      <c r="A107" s="174"/>
      <c r="B107" s="1676" t="s">
        <v>2146</v>
      </c>
      <c r="C107" s="1677"/>
      <c r="D107" s="1677"/>
      <c r="E107" s="1677"/>
      <c r="F107" s="1677"/>
      <c r="G107" s="1677"/>
      <c r="H107" s="1677"/>
      <c r="I107" s="1677"/>
      <c r="J107" s="1677"/>
      <c r="K107" s="1677"/>
      <c r="L107" s="1677"/>
      <c r="M107" s="1677"/>
      <c r="N107" s="1677"/>
      <c r="O107" s="1677"/>
      <c r="P107" s="1677"/>
      <c r="Q107" s="1677"/>
      <c r="R107" s="1677"/>
      <c r="S107" s="1677"/>
      <c r="T107" s="1677"/>
      <c r="U107" s="1677"/>
      <c r="V107" s="1677"/>
      <c r="W107" s="1677"/>
      <c r="X107" s="1677"/>
      <c r="Y107" s="1677"/>
      <c r="Z107" s="1677"/>
      <c r="AA107" s="1677"/>
      <c r="AB107" s="1677"/>
      <c r="AC107" s="1677"/>
      <c r="AD107" s="1677"/>
      <c r="AE107" s="1677"/>
      <c r="AF107" s="1677"/>
      <c r="AG107" s="1682"/>
      <c r="AH107" s="1683" t="s">
        <v>2217</v>
      </c>
      <c r="AI107" s="1684"/>
      <c r="AJ107" s="1684"/>
      <c r="AK107" s="1685"/>
      <c r="AL107" s="263"/>
      <c r="AM107" s="241"/>
    </row>
    <row r="108" spans="1:39" ht="15" customHeight="1">
      <c r="A108" s="174"/>
      <c r="B108" s="1676" t="s">
        <v>2147</v>
      </c>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82"/>
      <c r="AH108" s="1683" t="s">
        <v>2218</v>
      </c>
      <c r="AI108" s="1684"/>
      <c r="AJ108" s="1684"/>
      <c r="AK108" s="1685"/>
      <c r="AL108" s="263"/>
      <c r="AM108" s="241"/>
    </row>
    <row r="109" spans="1:39" ht="15" customHeight="1">
      <c r="A109" s="174"/>
      <c r="B109" s="1676" t="s">
        <v>2148</v>
      </c>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82"/>
      <c r="AH109" s="1683" t="s">
        <v>2219</v>
      </c>
      <c r="AI109" s="1684"/>
      <c r="AJ109" s="1684"/>
      <c r="AK109" s="1685"/>
      <c r="AL109" s="263"/>
      <c r="AM109" s="241"/>
    </row>
    <row r="110" spans="1:39" ht="15" customHeight="1">
      <c r="A110" s="174"/>
      <c r="B110" s="1676" t="s">
        <v>2149</v>
      </c>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82"/>
      <c r="AH110" s="1683" t="s">
        <v>2220</v>
      </c>
      <c r="AI110" s="1684"/>
      <c r="AJ110" s="1684"/>
      <c r="AK110" s="1685"/>
      <c r="AL110" s="263"/>
      <c r="AM110" s="241"/>
    </row>
    <row r="111" spans="1:39" ht="45" customHeight="1">
      <c r="A111" s="174"/>
      <c r="B111" s="1676" t="s">
        <v>2327</v>
      </c>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82"/>
      <c r="AH111" s="1683" t="s">
        <v>2221</v>
      </c>
      <c r="AI111" s="1684"/>
      <c r="AJ111" s="1684"/>
      <c r="AK111" s="1685"/>
      <c r="AL111" s="263"/>
      <c r="AM111" s="241"/>
    </row>
    <row r="112" spans="1:39" ht="30" customHeight="1">
      <c r="A112" s="174"/>
      <c r="B112" s="1676" t="s">
        <v>2328</v>
      </c>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82"/>
      <c r="AH112" s="1683" t="s">
        <v>2222</v>
      </c>
      <c r="AI112" s="1684"/>
      <c r="AJ112" s="1684"/>
      <c r="AK112" s="1685"/>
      <c r="AL112" s="263"/>
      <c r="AM112" s="241"/>
    </row>
    <row r="113" spans="1:39" ht="15" customHeight="1">
      <c r="A113" s="174"/>
      <c r="B113" s="1676" t="s">
        <v>2150</v>
      </c>
      <c r="C113" s="1677"/>
      <c r="D113" s="1677"/>
      <c r="E113" s="1677"/>
      <c r="F113" s="1677"/>
      <c r="G113" s="1677"/>
      <c r="H113" s="1677"/>
      <c r="I113" s="1677"/>
      <c r="J113" s="1677"/>
      <c r="K113" s="1677"/>
      <c r="L113" s="1677"/>
      <c r="M113" s="1677"/>
      <c r="N113" s="1677"/>
      <c r="O113" s="1677"/>
      <c r="P113" s="1677"/>
      <c r="Q113" s="1677"/>
      <c r="R113" s="1677"/>
      <c r="S113" s="1677"/>
      <c r="T113" s="1677"/>
      <c r="U113" s="1677"/>
      <c r="V113" s="1677"/>
      <c r="W113" s="1677"/>
      <c r="X113" s="1677"/>
      <c r="Y113" s="1677"/>
      <c r="Z113" s="1677"/>
      <c r="AA113" s="1677"/>
      <c r="AB113" s="1677"/>
      <c r="AC113" s="1677"/>
      <c r="AD113" s="1677"/>
      <c r="AE113" s="1677"/>
      <c r="AF113" s="1677"/>
      <c r="AG113" s="1682"/>
      <c r="AH113" s="1683" t="s">
        <v>2223</v>
      </c>
      <c r="AI113" s="1684"/>
      <c r="AJ113" s="1684"/>
      <c r="AK113" s="1685"/>
      <c r="AL113" s="263"/>
      <c r="AM113" s="241"/>
    </row>
    <row r="114" spans="1:39" ht="120" customHeight="1">
      <c r="A114" s="174"/>
      <c r="B114" s="1676" t="s">
        <v>2326</v>
      </c>
      <c r="C114" s="1677"/>
      <c r="D114" s="1677"/>
      <c r="E114" s="1677"/>
      <c r="F114" s="1677"/>
      <c r="G114" s="1677"/>
      <c r="H114" s="1677"/>
      <c r="I114" s="1677"/>
      <c r="J114" s="1677"/>
      <c r="K114" s="1677"/>
      <c r="L114" s="1677"/>
      <c r="M114" s="1677"/>
      <c r="N114" s="1677"/>
      <c r="O114" s="1677"/>
      <c r="P114" s="1677"/>
      <c r="Q114" s="1677"/>
      <c r="R114" s="1677"/>
      <c r="S114" s="1677"/>
      <c r="T114" s="1677"/>
      <c r="U114" s="1677"/>
      <c r="V114" s="1677"/>
      <c r="W114" s="1677"/>
      <c r="X114" s="1677"/>
      <c r="Y114" s="1677"/>
      <c r="Z114" s="1677"/>
      <c r="AA114" s="1677"/>
      <c r="AB114" s="1677"/>
      <c r="AC114" s="1677"/>
      <c r="AD114" s="1677"/>
      <c r="AE114" s="1677"/>
      <c r="AF114" s="1677"/>
      <c r="AG114" s="1682"/>
      <c r="AH114" s="1683" t="s">
        <v>2224</v>
      </c>
      <c r="AI114" s="1684"/>
      <c r="AJ114" s="1684"/>
      <c r="AK114" s="1685"/>
      <c r="AL114" s="263"/>
      <c r="AM114" s="241"/>
    </row>
    <row r="115" spans="1:39" ht="30" customHeight="1">
      <c r="A115" s="174"/>
      <c r="B115" s="1676" t="s">
        <v>2151</v>
      </c>
      <c r="C115" s="1677"/>
      <c r="D115" s="1677"/>
      <c r="E115" s="1677"/>
      <c r="F115" s="1677"/>
      <c r="G115" s="1677"/>
      <c r="H115" s="1677"/>
      <c r="I115" s="1677"/>
      <c r="J115" s="1677"/>
      <c r="K115" s="1677"/>
      <c r="L115" s="1677"/>
      <c r="M115" s="1677"/>
      <c r="N115" s="1677"/>
      <c r="O115" s="1677"/>
      <c r="P115" s="1677"/>
      <c r="Q115" s="1677"/>
      <c r="R115" s="1677"/>
      <c r="S115" s="1677"/>
      <c r="T115" s="1677"/>
      <c r="U115" s="1677"/>
      <c r="V115" s="1677"/>
      <c r="W115" s="1677"/>
      <c r="X115" s="1677"/>
      <c r="Y115" s="1677"/>
      <c r="Z115" s="1677"/>
      <c r="AA115" s="1677"/>
      <c r="AB115" s="1677"/>
      <c r="AC115" s="1677"/>
      <c r="AD115" s="1677"/>
      <c r="AE115" s="1677"/>
      <c r="AF115" s="1677"/>
      <c r="AG115" s="1682"/>
      <c r="AH115" s="1683" t="s">
        <v>2225</v>
      </c>
      <c r="AI115" s="1684"/>
      <c r="AJ115" s="1684"/>
      <c r="AK115" s="1685"/>
      <c r="AL115" s="263"/>
      <c r="AM115" s="241"/>
    </row>
    <row r="116" spans="1:39" ht="15" customHeight="1">
      <c r="A116" s="174"/>
      <c r="B116" s="1676" t="s">
        <v>2152</v>
      </c>
      <c r="C116" s="1677"/>
      <c r="D116" s="1677"/>
      <c r="E116" s="1677"/>
      <c r="F116" s="1677"/>
      <c r="G116" s="1677"/>
      <c r="H116" s="1677"/>
      <c r="I116" s="1677"/>
      <c r="J116" s="1677"/>
      <c r="K116" s="1677"/>
      <c r="L116" s="1677"/>
      <c r="M116" s="1677"/>
      <c r="N116" s="1677"/>
      <c r="O116" s="1677"/>
      <c r="P116" s="1677"/>
      <c r="Q116" s="1677"/>
      <c r="R116" s="1677"/>
      <c r="S116" s="1677"/>
      <c r="T116" s="1677"/>
      <c r="U116" s="1677"/>
      <c r="V116" s="1677"/>
      <c r="W116" s="1677"/>
      <c r="X116" s="1677"/>
      <c r="Y116" s="1677"/>
      <c r="Z116" s="1677"/>
      <c r="AA116" s="1677"/>
      <c r="AB116" s="1677"/>
      <c r="AC116" s="1677"/>
      <c r="AD116" s="1677"/>
      <c r="AE116" s="1677"/>
      <c r="AF116" s="1677"/>
      <c r="AG116" s="1682"/>
      <c r="AH116" s="1683" t="s">
        <v>2226</v>
      </c>
      <c r="AI116" s="1684"/>
      <c r="AJ116" s="1684"/>
      <c r="AK116" s="1685"/>
      <c r="AL116" s="263"/>
      <c r="AM116" s="241"/>
    </row>
    <row r="117" spans="1:39" ht="15" customHeight="1">
      <c r="A117" s="174"/>
      <c r="B117" s="1676" t="s">
        <v>2153</v>
      </c>
      <c r="C117" s="1677"/>
      <c r="D117" s="1677"/>
      <c r="E117" s="1677"/>
      <c r="F117" s="1677"/>
      <c r="G117" s="1677"/>
      <c r="H117" s="1677"/>
      <c r="I117" s="1677"/>
      <c r="J117" s="1677"/>
      <c r="K117" s="1677"/>
      <c r="L117" s="1677"/>
      <c r="M117" s="1677"/>
      <c r="N117" s="1677"/>
      <c r="O117" s="1677"/>
      <c r="P117" s="1677"/>
      <c r="Q117" s="1677"/>
      <c r="R117" s="1677"/>
      <c r="S117" s="1677"/>
      <c r="T117" s="1677"/>
      <c r="U117" s="1677"/>
      <c r="V117" s="1677"/>
      <c r="W117" s="1677"/>
      <c r="X117" s="1677"/>
      <c r="Y117" s="1677"/>
      <c r="Z117" s="1677"/>
      <c r="AA117" s="1677"/>
      <c r="AB117" s="1677"/>
      <c r="AC117" s="1677"/>
      <c r="AD117" s="1677"/>
      <c r="AE117" s="1677"/>
      <c r="AF117" s="1677"/>
      <c r="AG117" s="1682"/>
      <c r="AH117" s="1683" t="s">
        <v>2227</v>
      </c>
      <c r="AI117" s="1684"/>
      <c r="AJ117" s="1684"/>
      <c r="AK117" s="1685"/>
      <c r="AL117" s="263"/>
      <c r="AM117" s="241"/>
    </row>
    <row r="118" spans="1:39" ht="15" customHeight="1">
      <c r="A118" s="174"/>
      <c r="B118" s="1676" t="s">
        <v>2154</v>
      </c>
      <c r="C118" s="1677"/>
      <c r="D118" s="1677"/>
      <c r="E118" s="1677"/>
      <c r="F118" s="1677"/>
      <c r="G118" s="1677"/>
      <c r="H118" s="1677"/>
      <c r="I118" s="1677"/>
      <c r="J118" s="1677"/>
      <c r="K118" s="1677"/>
      <c r="L118" s="1677"/>
      <c r="M118" s="1677"/>
      <c r="N118" s="1677"/>
      <c r="O118" s="1677"/>
      <c r="P118" s="1677"/>
      <c r="Q118" s="1677"/>
      <c r="R118" s="1677"/>
      <c r="S118" s="1677"/>
      <c r="T118" s="1677"/>
      <c r="U118" s="1677"/>
      <c r="V118" s="1677"/>
      <c r="W118" s="1677"/>
      <c r="X118" s="1677"/>
      <c r="Y118" s="1677"/>
      <c r="Z118" s="1677"/>
      <c r="AA118" s="1677"/>
      <c r="AB118" s="1677"/>
      <c r="AC118" s="1677"/>
      <c r="AD118" s="1677"/>
      <c r="AE118" s="1677"/>
      <c r="AF118" s="1677"/>
      <c r="AG118" s="1682"/>
      <c r="AH118" s="1683" t="s">
        <v>2228</v>
      </c>
      <c r="AI118" s="1684"/>
      <c r="AJ118" s="1684"/>
      <c r="AK118" s="1685"/>
      <c r="AL118" s="263"/>
      <c r="AM118" s="241"/>
    </row>
    <row r="119" spans="1:39" ht="15" customHeight="1">
      <c r="A119" s="174"/>
      <c r="B119" s="1676" t="s">
        <v>2155</v>
      </c>
      <c r="C119" s="1677"/>
      <c r="D119" s="1677"/>
      <c r="E119" s="1677"/>
      <c r="F119" s="1677"/>
      <c r="G119" s="1677"/>
      <c r="H119" s="1677"/>
      <c r="I119" s="1677"/>
      <c r="J119" s="1677"/>
      <c r="K119" s="1677"/>
      <c r="L119" s="1677"/>
      <c r="M119" s="1677"/>
      <c r="N119" s="1677"/>
      <c r="O119" s="1677"/>
      <c r="P119" s="1677"/>
      <c r="Q119" s="1677"/>
      <c r="R119" s="1677"/>
      <c r="S119" s="1677"/>
      <c r="T119" s="1677"/>
      <c r="U119" s="1677"/>
      <c r="V119" s="1677"/>
      <c r="W119" s="1677"/>
      <c r="X119" s="1677"/>
      <c r="Y119" s="1677"/>
      <c r="Z119" s="1677"/>
      <c r="AA119" s="1677"/>
      <c r="AB119" s="1677"/>
      <c r="AC119" s="1677"/>
      <c r="AD119" s="1677"/>
      <c r="AE119" s="1677"/>
      <c r="AF119" s="1677"/>
      <c r="AG119" s="1682"/>
      <c r="AH119" s="1683" t="s">
        <v>2229</v>
      </c>
      <c r="AI119" s="1684"/>
      <c r="AJ119" s="1684"/>
      <c r="AK119" s="1685"/>
      <c r="AL119" s="263"/>
      <c r="AM119" s="241"/>
    </row>
    <row r="120" spans="1:39" ht="15" customHeight="1">
      <c r="A120" s="174"/>
      <c r="B120" s="1676" t="s">
        <v>2156</v>
      </c>
      <c r="C120" s="1677"/>
      <c r="D120" s="1677"/>
      <c r="E120" s="1677"/>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82"/>
      <c r="AH120" s="1683" t="s">
        <v>2230</v>
      </c>
      <c r="AI120" s="1684"/>
      <c r="AJ120" s="1684"/>
      <c r="AK120" s="1685"/>
      <c r="AL120" s="263"/>
      <c r="AM120" s="241"/>
    </row>
    <row r="121" spans="1:39" ht="15" customHeight="1">
      <c r="A121" s="174"/>
      <c r="B121" s="1676" t="s">
        <v>2157</v>
      </c>
      <c r="C121" s="1677"/>
      <c r="D121" s="1677"/>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82"/>
      <c r="AH121" s="1683" t="s">
        <v>2231</v>
      </c>
      <c r="AI121" s="1684"/>
      <c r="AJ121" s="1684"/>
      <c r="AK121" s="1685"/>
      <c r="AL121" s="263"/>
      <c r="AM121" s="241"/>
    </row>
    <row r="122" spans="1:39" ht="15" customHeight="1">
      <c r="A122" s="174"/>
      <c r="B122" s="1676" t="s">
        <v>2158</v>
      </c>
      <c r="C122" s="1677"/>
      <c r="D122" s="1677"/>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82"/>
      <c r="AH122" s="1683" t="s">
        <v>2232</v>
      </c>
      <c r="AI122" s="1684"/>
      <c r="AJ122" s="1684"/>
      <c r="AK122" s="1685"/>
      <c r="AL122" s="263"/>
      <c r="AM122" s="241"/>
    </row>
    <row r="123" spans="1:39" ht="15" customHeight="1">
      <c r="A123" s="174"/>
      <c r="B123" s="1676" t="s">
        <v>2159</v>
      </c>
      <c r="C123" s="1677"/>
      <c r="D123" s="1677"/>
      <c r="E123" s="1677"/>
      <c r="F123" s="1677"/>
      <c r="G123" s="1677"/>
      <c r="H123" s="1677"/>
      <c r="I123" s="1677"/>
      <c r="J123" s="1677"/>
      <c r="K123" s="1677"/>
      <c r="L123" s="1677"/>
      <c r="M123" s="1677"/>
      <c r="N123" s="1677"/>
      <c r="O123" s="1677"/>
      <c r="P123" s="1677"/>
      <c r="Q123" s="1677"/>
      <c r="R123" s="1677"/>
      <c r="S123" s="1677"/>
      <c r="T123" s="1677"/>
      <c r="U123" s="1677"/>
      <c r="V123" s="1677"/>
      <c r="W123" s="1677"/>
      <c r="X123" s="1677"/>
      <c r="Y123" s="1677"/>
      <c r="Z123" s="1677"/>
      <c r="AA123" s="1677"/>
      <c r="AB123" s="1677"/>
      <c r="AC123" s="1677"/>
      <c r="AD123" s="1677"/>
      <c r="AE123" s="1677"/>
      <c r="AF123" s="1677"/>
      <c r="AG123" s="1682"/>
      <c r="AH123" s="1683" t="s">
        <v>2233</v>
      </c>
      <c r="AI123" s="1684"/>
      <c r="AJ123" s="1684"/>
      <c r="AK123" s="1685"/>
      <c r="AL123" s="263"/>
      <c r="AM123" s="241"/>
    </row>
    <row r="124" spans="1:39" ht="15" customHeight="1">
      <c r="A124" s="174"/>
      <c r="B124" s="1676" t="s">
        <v>2160</v>
      </c>
      <c r="C124" s="1677"/>
      <c r="D124" s="1677"/>
      <c r="E124" s="1677"/>
      <c r="F124" s="1677"/>
      <c r="G124" s="1677"/>
      <c r="H124" s="1677"/>
      <c r="I124" s="1677"/>
      <c r="J124" s="1677"/>
      <c r="K124" s="1677"/>
      <c r="L124" s="1677"/>
      <c r="M124" s="1677"/>
      <c r="N124" s="1677"/>
      <c r="O124" s="1677"/>
      <c r="P124" s="1677"/>
      <c r="Q124" s="1677"/>
      <c r="R124" s="1677"/>
      <c r="S124" s="1677"/>
      <c r="T124" s="1677"/>
      <c r="U124" s="1677"/>
      <c r="V124" s="1677"/>
      <c r="W124" s="1677"/>
      <c r="X124" s="1677"/>
      <c r="Y124" s="1677"/>
      <c r="Z124" s="1677"/>
      <c r="AA124" s="1677"/>
      <c r="AB124" s="1677"/>
      <c r="AC124" s="1677"/>
      <c r="AD124" s="1677"/>
      <c r="AE124" s="1677"/>
      <c r="AF124" s="1677"/>
      <c r="AG124" s="1682"/>
      <c r="AH124" s="1683" t="s">
        <v>2234</v>
      </c>
      <c r="AI124" s="1684"/>
      <c r="AJ124" s="1684"/>
      <c r="AK124" s="1685"/>
      <c r="AL124" s="263"/>
      <c r="AM124" s="241"/>
    </row>
    <row r="125" spans="1:39" ht="15" customHeight="1">
      <c r="A125" s="174"/>
      <c r="B125" s="1676" t="s">
        <v>2161</v>
      </c>
      <c r="C125" s="1677"/>
      <c r="D125" s="1677"/>
      <c r="E125" s="1677"/>
      <c r="F125" s="1677"/>
      <c r="G125" s="1677"/>
      <c r="H125" s="1677"/>
      <c r="I125" s="1677"/>
      <c r="J125" s="1677"/>
      <c r="K125" s="1677"/>
      <c r="L125" s="1677"/>
      <c r="M125" s="1677"/>
      <c r="N125" s="1677"/>
      <c r="O125" s="1677"/>
      <c r="P125" s="1677"/>
      <c r="Q125" s="1677"/>
      <c r="R125" s="1677"/>
      <c r="S125" s="1677"/>
      <c r="T125" s="1677"/>
      <c r="U125" s="1677"/>
      <c r="V125" s="1677"/>
      <c r="W125" s="1677"/>
      <c r="X125" s="1677"/>
      <c r="Y125" s="1677"/>
      <c r="Z125" s="1677"/>
      <c r="AA125" s="1677"/>
      <c r="AB125" s="1677"/>
      <c r="AC125" s="1677"/>
      <c r="AD125" s="1677"/>
      <c r="AE125" s="1677"/>
      <c r="AF125" s="1677"/>
      <c r="AG125" s="1682"/>
      <c r="AH125" s="1683" t="s">
        <v>2235</v>
      </c>
      <c r="AI125" s="1684"/>
      <c r="AJ125" s="1684"/>
      <c r="AK125" s="1685"/>
      <c r="AL125" s="263"/>
      <c r="AM125" s="241"/>
    </row>
    <row r="126" spans="1:39" ht="15" customHeight="1">
      <c r="A126" s="174"/>
      <c r="B126" s="1676" t="s">
        <v>2162</v>
      </c>
      <c r="C126" s="1677"/>
      <c r="D126" s="1677"/>
      <c r="E126" s="1677"/>
      <c r="F126" s="1677"/>
      <c r="G126" s="1677"/>
      <c r="H126" s="1677"/>
      <c r="I126" s="1677"/>
      <c r="J126" s="1677"/>
      <c r="K126" s="1677"/>
      <c r="L126" s="1677"/>
      <c r="M126" s="1677"/>
      <c r="N126" s="1677"/>
      <c r="O126" s="1677"/>
      <c r="P126" s="1677"/>
      <c r="Q126" s="1677"/>
      <c r="R126" s="1677"/>
      <c r="S126" s="1677"/>
      <c r="T126" s="1677"/>
      <c r="U126" s="1677"/>
      <c r="V126" s="1677"/>
      <c r="W126" s="1677"/>
      <c r="X126" s="1677"/>
      <c r="Y126" s="1677"/>
      <c r="Z126" s="1677"/>
      <c r="AA126" s="1677"/>
      <c r="AB126" s="1677"/>
      <c r="AC126" s="1677"/>
      <c r="AD126" s="1677"/>
      <c r="AE126" s="1677"/>
      <c r="AF126" s="1677"/>
      <c r="AG126" s="1682"/>
      <c r="AH126" s="1683" t="s">
        <v>2236</v>
      </c>
      <c r="AI126" s="1684"/>
      <c r="AJ126" s="1684"/>
      <c r="AK126" s="1685"/>
      <c r="AL126" s="263"/>
      <c r="AM126" s="241"/>
    </row>
    <row r="127" spans="1:39" ht="15" customHeight="1">
      <c r="A127" s="174"/>
      <c r="B127" s="1676" t="s">
        <v>2163</v>
      </c>
      <c r="C127" s="1677"/>
      <c r="D127" s="1677"/>
      <c r="E127" s="1677"/>
      <c r="F127" s="1677"/>
      <c r="G127" s="1677"/>
      <c r="H127" s="1677"/>
      <c r="I127" s="1677"/>
      <c r="J127" s="1677"/>
      <c r="K127" s="1677"/>
      <c r="L127" s="1677"/>
      <c r="M127" s="1677"/>
      <c r="N127" s="1677"/>
      <c r="O127" s="1677"/>
      <c r="P127" s="1677"/>
      <c r="Q127" s="1677"/>
      <c r="R127" s="1677"/>
      <c r="S127" s="1677"/>
      <c r="T127" s="1677"/>
      <c r="U127" s="1677"/>
      <c r="V127" s="1677"/>
      <c r="W127" s="1677"/>
      <c r="X127" s="1677"/>
      <c r="Y127" s="1677"/>
      <c r="Z127" s="1677"/>
      <c r="AA127" s="1677"/>
      <c r="AB127" s="1677"/>
      <c r="AC127" s="1677"/>
      <c r="AD127" s="1677"/>
      <c r="AE127" s="1677"/>
      <c r="AF127" s="1677"/>
      <c r="AG127" s="1682"/>
      <c r="AH127" s="1683" t="s">
        <v>2237</v>
      </c>
      <c r="AI127" s="1684"/>
      <c r="AJ127" s="1684"/>
      <c r="AK127" s="1685"/>
      <c r="AL127" s="263"/>
      <c r="AM127" s="241"/>
    </row>
    <row r="128" spans="1:39" ht="15" customHeight="1">
      <c r="A128" s="174"/>
      <c r="B128" s="1676" t="s">
        <v>2164</v>
      </c>
      <c r="C128" s="1677"/>
      <c r="D128" s="1677"/>
      <c r="E128" s="1677"/>
      <c r="F128" s="1677"/>
      <c r="G128" s="1677"/>
      <c r="H128" s="1677"/>
      <c r="I128" s="1677"/>
      <c r="J128" s="1677"/>
      <c r="K128" s="1677"/>
      <c r="L128" s="1677"/>
      <c r="M128" s="1677"/>
      <c r="N128" s="1677"/>
      <c r="O128" s="1677"/>
      <c r="P128" s="1677"/>
      <c r="Q128" s="1677"/>
      <c r="R128" s="1677"/>
      <c r="S128" s="1677"/>
      <c r="T128" s="1677"/>
      <c r="U128" s="1677"/>
      <c r="V128" s="1677"/>
      <c r="W128" s="1677"/>
      <c r="X128" s="1677"/>
      <c r="Y128" s="1677"/>
      <c r="Z128" s="1677"/>
      <c r="AA128" s="1677"/>
      <c r="AB128" s="1677"/>
      <c r="AC128" s="1677"/>
      <c r="AD128" s="1677"/>
      <c r="AE128" s="1677"/>
      <c r="AF128" s="1677"/>
      <c r="AG128" s="1682"/>
      <c r="AH128" s="1683" t="s">
        <v>2238</v>
      </c>
      <c r="AI128" s="1684"/>
      <c r="AJ128" s="1684"/>
      <c r="AK128" s="1685"/>
      <c r="AL128" s="263"/>
      <c r="AM128" s="241"/>
    </row>
    <row r="129" spans="1:39" ht="15" customHeight="1">
      <c r="A129" s="174"/>
      <c r="B129" s="1676" t="s">
        <v>2165</v>
      </c>
      <c r="C129" s="1677"/>
      <c r="D129" s="1677"/>
      <c r="E129" s="1677"/>
      <c r="F129" s="1677"/>
      <c r="G129" s="1677"/>
      <c r="H129" s="1677"/>
      <c r="I129" s="1677"/>
      <c r="J129" s="1677"/>
      <c r="K129" s="1677"/>
      <c r="L129" s="1677"/>
      <c r="M129" s="1677"/>
      <c r="N129" s="1677"/>
      <c r="O129" s="1677"/>
      <c r="P129" s="1677"/>
      <c r="Q129" s="1677"/>
      <c r="R129" s="1677"/>
      <c r="S129" s="1677"/>
      <c r="T129" s="1677"/>
      <c r="U129" s="1677"/>
      <c r="V129" s="1677"/>
      <c r="W129" s="1677"/>
      <c r="X129" s="1677"/>
      <c r="Y129" s="1677"/>
      <c r="Z129" s="1677"/>
      <c r="AA129" s="1677"/>
      <c r="AB129" s="1677"/>
      <c r="AC129" s="1677"/>
      <c r="AD129" s="1677"/>
      <c r="AE129" s="1677"/>
      <c r="AF129" s="1677"/>
      <c r="AG129" s="1682"/>
      <c r="AH129" s="1683" t="s">
        <v>2239</v>
      </c>
      <c r="AI129" s="1684"/>
      <c r="AJ129" s="1684"/>
      <c r="AK129" s="1685"/>
      <c r="AL129" s="263"/>
      <c r="AM129" s="241"/>
    </row>
    <row r="130" spans="1:39" ht="45" customHeight="1">
      <c r="A130" s="174"/>
      <c r="B130" s="1676" t="s">
        <v>2166</v>
      </c>
      <c r="C130" s="1677"/>
      <c r="D130" s="1677"/>
      <c r="E130" s="1677"/>
      <c r="F130" s="1677"/>
      <c r="G130" s="1677"/>
      <c r="H130" s="1677"/>
      <c r="I130" s="1677"/>
      <c r="J130" s="1677"/>
      <c r="K130" s="1677"/>
      <c r="L130" s="1677"/>
      <c r="M130" s="1677"/>
      <c r="N130" s="1677"/>
      <c r="O130" s="1677"/>
      <c r="P130" s="1677"/>
      <c r="Q130" s="1677"/>
      <c r="R130" s="1677"/>
      <c r="S130" s="1677"/>
      <c r="T130" s="1677"/>
      <c r="U130" s="1677"/>
      <c r="V130" s="1677"/>
      <c r="W130" s="1677"/>
      <c r="X130" s="1677"/>
      <c r="Y130" s="1677"/>
      <c r="Z130" s="1677"/>
      <c r="AA130" s="1677"/>
      <c r="AB130" s="1677"/>
      <c r="AC130" s="1677"/>
      <c r="AD130" s="1677"/>
      <c r="AE130" s="1677"/>
      <c r="AF130" s="1677"/>
      <c r="AG130" s="1682"/>
      <c r="AH130" s="1683" t="s">
        <v>2240</v>
      </c>
      <c r="AI130" s="1684"/>
      <c r="AJ130" s="1684"/>
      <c r="AK130" s="1685"/>
      <c r="AL130" s="263"/>
      <c r="AM130" s="241"/>
    </row>
    <row r="131" spans="1:39" ht="15" customHeight="1">
      <c r="A131" s="174"/>
      <c r="B131" s="1676" t="s">
        <v>2167</v>
      </c>
      <c r="C131" s="1677"/>
      <c r="D131" s="1677"/>
      <c r="E131" s="1677"/>
      <c r="F131" s="1677"/>
      <c r="G131" s="1677"/>
      <c r="H131" s="1677"/>
      <c r="I131" s="1677"/>
      <c r="J131" s="1677"/>
      <c r="K131" s="1677"/>
      <c r="L131" s="1677"/>
      <c r="M131" s="1677"/>
      <c r="N131" s="1677"/>
      <c r="O131" s="1677"/>
      <c r="P131" s="1677"/>
      <c r="Q131" s="1677"/>
      <c r="R131" s="1677"/>
      <c r="S131" s="1677"/>
      <c r="T131" s="1677"/>
      <c r="U131" s="1677"/>
      <c r="V131" s="1677"/>
      <c r="W131" s="1677"/>
      <c r="X131" s="1677"/>
      <c r="Y131" s="1677"/>
      <c r="Z131" s="1677"/>
      <c r="AA131" s="1677"/>
      <c r="AB131" s="1677"/>
      <c r="AC131" s="1677"/>
      <c r="AD131" s="1677"/>
      <c r="AE131" s="1677"/>
      <c r="AF131" s="1677"/>
      <c r="AG131" s="1682"/>
      <c r="AH131" s="1683" t="s">
        <v>2241</v>
      </c>
      <c r="AI131" s="1684"/>
      <c r="AJ131" s="1684"/>
      <c r="AK131" s="1685"/>
      <c r="AL131" s="263"/>
      <c r="AM131" s="241"/>
    </row>
    <row r="132" spans="1:39" ht="15" customHeight="1">
      <c r="A132" s="174"/>
      <c r="B132" s="1676" t="s">
        <v>2168</v>
      </c>
      <c r="C132" s="1677"/>
      <c r="D132" s="1677"/>
      <c r="E132" s="1677"/>
      <c r="F132" s="1677"/>
      <c r="G132" s="1677"/>
      <c r="H132" s="1677"/>
      <c r="I132" s="1677"/>
      <c r="J132" s="1677"/>
      <c r="K132" s="1677"/>
      <c r="L132" s="1677"/>
      <c r="M132" s="1677"/>
      <c r="N132" s="1677"/>
      <c r="O132" s="1677"/>
      <c r="P132" s="1677"/>
      <c r="Q132" s="1677"/>
      <c r="R132" s="1677"/>
      <c r="S132" s="1677"/>
      <c r="T132" s="1677"/>
      <c r="U132" s="1677"/>
      <c r="V132" s="1677"/>
      <c r="W132" s="1677"/>
      <c r="X132" s="1677"/>
      <c r="Y132" s="1677"/>
      <c r="Z132" s="1677"/>
      <c r="AA132" s="1677"/>
      <c r="AB132" s="1677"/>
      <c r="AC132" s="1677"/>
      <c r="AD132" s="1677"/>
      <c r="AE132" s="1677"/>
      <c r="AF132" s="1677"/>
      <c r="AG132" s="1682"/>
      <c r="AH132" s="1683" t="s">
        <v>2242</v>
      </c>
      <c r="AI132" s="1684"/>
      <c r="AJ132" s="1684"/>
      <c r="AK132" s="1685"/>
      <c r="AL132" s="263"/>
      <c r="AM132" s="241"/>
    </row>
    <row r="133" spans="1:39" ht="15" customHeight="1">
      <c r="A133" s="174"/>
      <c r="B133" s="1676" t="s">
        <v>2329</v>
      </c>
      <c r="C133" s="1677"/>
      <c r="D133" s="1677"/>
      <c r="E133" s="1677"/>
      <c r="F133" s="1677"/>
      <c r="G133" s="1677"/>
      <c r="H133" s="1677"/>
      <c r="I133" s="1677"/>
      <c r="J133" s="1677"/>
      <c r="K133" s="1677"/>
      <c r="L133" s="1677"/>
      <c r="M133" s="1677"/>
      <c r="N133" s="1677"/>
      <c r="O133" s="1677"/>
      <c r="P133" s="1677"/>
      <c r="Q133" s="1677"/>
      <c r="R133" s="1677"/>
      <c r="S133" s="1677"/>
      <c r="T133" s="1677"/>
      <c r="U133" s="1677"/>
      <c r="V133" s="1677"/>
      <c r="W133" s="1677"/>
      <c r="X133" s="1677"/>
      <c r="Y133" s="1677"/>
      <c r="Z133" s="1677"/>
      <c r="AA133" s="1677"/>
      <c r="AB133" s="1677"/>
      <c r="AC133" s="1677"/>
      <c r="AD133" s="1677"/>
      <c r="AE133" s="1677"/>
      <c r="AF133" s="1677"/>
      <c r="AG133" s="1682"/>
      <c r="AH133" s="1683" t="s">
        <v>2243</v>
      </c>
      <c r="AI133" s="1684"/>
      <c r="AJ133" s="1684"/>
      <c r="AK133" s="1685"/>
      <c r="AL133" s="263"/>
      <c r="AM133" s="241"/>
    </row>
    <row r="134" spans="1:39" ht="15" customHeight="1">
      <c r="A134" s="174"/>
      <c r="B134" s="1676" t="s">
        <v>2330</v>
      </c>
      <c r="C134" s="1677"/>
      <c r="D134" s="1677"/>
      <c r="E134" s="1677"/>
      <c r="F134" s="1677"/>
      <c r="G134" s="1677"/>
      <c r="H134" s="1677"/>
      <c r="I134" s="1677"/>
      <c r="J134" s="1677"/>
      <c r="K134" s="1677"/>
      <c r="L134" s="1677"/>
      <c r="M134" s="1677"/>
      <c r="N134" s="1677"/>
      <c r="O134" s="1677"/>
      <c r="P134" s="1677"/>
      <c r="Q134" s="1677"/>
      <c r="R134" s="1677"/>
      <c r="S134" s="1677"/>
      <c r="T134" s="1677"/>
      <c r="U134" s="1677"/>
      <c r="V134" s="1677"/>
      <c r="W134" s="1677"/>
      <c r="X134" s="1677"/>
      <c r="Y134" s="1677"/>
      <c r="Z134" s="1677"/>
      <c r="AA134" s="1677"/>
      <c r="AB134" s="1677"/>
      <c r="AC134" s="1677"/>
      <c r="AD134" s="1677"/>
      <c r="AE134" s="1677"/>
      <c r="AF134" s="1677"/>
      <c r="AG134" s="1682"/>
      <c r="AH134" s="1683" t="s">
        <v>2244</v>
      </c>
      <c r="AI134" s="1684"/>
      <c r="AJ134" s="1684"/>
      <c r="AK134" s="1685"/>
      <c r="AL134" s="263"/>
      <c r="AM134" s="241"/>
    </row>
    <row r="135" spans="1:39" ht="84.95" customHeight="1">
      <c r="A135" s="174"/>
      <c r="B135" s="1676" t="s">
        <v>2331</v>
      </c>
      <c r="C135" s="1677"/>
      <c r="D135" s="1677"/>
      <c r="E135" s="1677"/>
      <c r="F135" s="1677"/>
      <c r="G135" s="1677"/>
      <c r="H135" s="1677"/>
      <c r="I135" s="1677"/>
      <c r="J135" s="1677"/>
      <c r="K135" s="1677"/>
      <c r="L135" s="1677"/>
      <c r="M135" s="1677"/>
      <c r="N135" s="1677"/>
      <c r="O135" s="1677"/>
      <c r="P135" s="1677"/>
      <c r="Q135" s="1677"/>
      <c r="R135" s="1677"/>
      <c r="S135" s="1677"/>
      <c r="T135" s="1677"/>
      <c r="U135" s="1677"/>
      <c r="V135" s="1677"/>
      <c r="W135" s="1677"/>
      <c r="X135" s="1677"/>
      <c r="Y135" s="1677"/>
      <c r="Z135" s="1677"/>
      <c r="AA135" s="1677"/>
      <c r="AB135" s="1677"/>
      <c r="AC135" s="1677"/>
      <c r="AD135" s="1677"/>
      <c r="AE135" s="1677"/>
      <c r="AF135" s="1677"/>
      <c r="AG135" s="1682"/>
      <c r="AH135" s="1683" t="s">
        <v>2245</v>
      </c>
      <c r="AI135" s="1684"/>
      <c r="AJ135" s="1684"/>
      <c r="AK135" s="1685"/>
      <c r="AL135" s="263"/>
      <c r="AM135" s="241"/>
    </row>
    <row r="136" spans="1:39" ht="15" customHeight="1">
      <c r="A136" s="174"/>
      <c r="B136" s="1676" t="s">
        <v>2169</v>
      </c>
      <c r="C136" s="1677"/>
      <c r="D136" s="1677"/>
      <c r="E136" s="1677"/>
      <c r="F136" s="1677"/>
      <c r="G136" s="1677"/>
      <c r="H136" s="1677"/>
      <c r="I136" s="1677"/>
      <c r="J136" s="1677"/>
      <c r="K136" s="1677"/>
      <c r="L136" s="1677"/>
      <c r="M136" s="1677"/>
      <c r="N136" s="1677"/>
      <c r="O136" s="1677"/>
      <c r="P136" s="1677"/>
      <c r="Q136" s="1677"/>
      <c r="R136" s="1677"/>
      <c r="S136" s="1677"/>
      <c r="T136" s="1677"/>
      <c r="U136" s="1677"/>
      <c r="V136" s="1677"/>
      <c r="W136" s="1677"/>
      <c r="X136" s="1677"/>
      <c r="Y136" s="1677"/>
      <c r="Z136" s="1677"/>
      <c r="AA136" s="1677"/>
      <c r="AB136" s="1677"/>
      <c r="AC136" s="1677"/>
      <c r="AD136" s="1677"/>
      <c r="AE136" s="1677"/>
      <c r="AF136" s="1677"/>
      <c r="AG136" s="1682"/>
      <c r="AH136" s="1683" t="s">
        <v>2246</v>
      </c>
      <c r="AI136" s="1684"/>
      <c r="AJ136" s="1684"/>
      <c r="AK136" s="1685"/>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658" t="s">
        <v>2469</v>
      </c>
      <c r="B138" s="1658"/>
      <c r="C138" s="1658"/>
      <c r="D138" s="1658"/>
      <c r="E138" s="1658"/>
      <c r="F138" s="1658"/>
      <c r="G138" s="1658"/>
      <c r="H138" s="1658"/>
      <c r="I138" s="1658"/>
      <c r="J138" s="1658"/>
      <c r="K138" s="1658"/>
      <c r="L138" s="1658"/>
      <c r="M138" s="1658"/>
      <c r="N138" s="1658"/>
      <c r="O138" s="1658"/>
      <c r="P138" s="1658"/>
      <c r="Q138" s="1658"/>
      <c r="R138" s="1658"/>
      <c r="S138" s="1658"/>
      <c r="T138" s="1658"/>
      <c r="U138" s="1658"/>
      <c r="V138" s="1658"/>
      <c r="W138" s="1658"/>
      <c r="X138" s="1658"/>
      <c r="Y138" s="1658"/>
      <c r="Z138" s="1658"/>
      <c r="AA138" s="1658"/>
      <c r="AB138" s="1658"/>
      <c r="AC138" s="1658"/>
      <c r="AD138" s="1658"/>
      <c r="AE138" s="1658"/>
      <c r="AF138" s="1658"/>
      <c r="AG138" s="1658"/>
      <c r="AH138" s="1658"/>
      <c r="AI138" s="1658"/>
      <c r="AJ138" s="1658"/>
      <c r="AK138" s="1658"/>
      <c r="AL138" s="1658"/>
      <c r="AM138" s="241"/>
    </row>
    <row r="139" spans="1:39" ht="12.6" customHeight="1">
      <c r="A139" s="1658"/>
      <c r="B139" s="1658"/>
      <c r="C139" s="1658"/>
      <c r="D139" s="1658"/>
      <c r="E139" s="1658"/>
      <c r="F139" s="1658"/>
      <c r="G139" s="1658"/>
      <c r="H139" s="1658"/>
      <c r="I139" s="1658"/>
      <c r="J139" s="1658"/>
      <c r="K139" s="1658"/>
      <c r="L139" s="1658"/>
      <c r="M139" s="1658"/>
      <c r="N139" s="1658"/>
      <c r="O139" s="1658"/>
      <c r="P139" s="1658"/>
      <c r="Q139" s="1658"/>
      <c r="R139" s="1658"/>
      <c r="S139" s="1658"/>
      <c r="T139" s="1658"/>
      <c r="U139" s="1658"/>
      <c r="V139" s="1658"/>
      <c r="W139" s="1658"/>
      <c r="X139" s="1658"/>
      <c r="Y139" s="1658"/>
      <c r="Z139" s="1658"/>
      <c r="AA139" s="1658"/>
      <c r="AB139" s="1658"/>
      <c r="AC139" s="1658"/>
      <c r="AD139" s="1658"/>
      <c r="AE139" s="1658"/>
      <c r="AF139" s="1658"/>
      <c r="AG139" s="1658"/>
      <c r="AH139" s="1658"/>
      <c r="AI139" s="1658"/>
      <c r="AJ139" s="1658"/>
      <c r="AK139" s="1658"/>
      <c r="AL139" s="1658"/>
      <c r="AM139" s="241"/>
    </row>
    <row r="140" spans="1:39" ht="15" customHeight="1">
      <c r="A140" s="174"/>
      <c r="B140" s="1686" t="s">
        <v>2314</v>
      </c>
      <c r="C140" s="1686"/>
      <c r="D140" s="1686"/>
      <c r="E140" s="1686"/>
      <c r="F140" s="1686"/>
      <c r="G140" s="1686"/>
      <c r="H140" s="1686"/>
      <c r="I140" s="1686"/>
      <c r="J140" s="1686"/>
      <c r="K140" s="1686"/>
      <c r="L140" s="1686"/>
      <c r="M140" s="1686"/>
      <c r="N140" s="1686"/>
      <c r="O140" s="1686"/>
      <c r="P140" s="1686"/>
      <c r="Q140" s="1686"/>
      <c r="R140" s="1686"/>
      <c r="S140" s="1686"/>
      <c r="T140" s="1686"/>
      <c r="U140" s="1686"/>
      <c r="V140" s="1686"/>
      <c r="W140" s="1686"/>
      <c r="X140" s="1686"/>
      <c r="Y140" s="1686"/>
      <c r="Z140" s="1686"/>
      <c r="AA140" s="1686"/>
      <c r="AB140" s="1686"/>
      <c r="AC140" s="1686"/>
      <c r="AD140" s="1686"/>
      <c r="AE140" s="1686"/>
      <c r="AF140" s="1686"/>
      <c r="AG140" s="1686"/>
      <c r="AH140" s="1686" t="s">
        <v>2170</v>
      </c>
      <c r="AI140" s="1686"/>
      <c r="AJ140" s="1686"/>
      <c r="AK140" s="1686"/>
      <c r="AL140" s="174"/>
      <c r="AM140" s="241"/>
    </row>
    <row r="141" spans="1:39" ht="15" customHeight="1">
      <c r="A141" s="174"/>
      <c r="B141" s="1681" t="s">
        <v>2315</v>
      </c>
      <c r="C141" s="1681"/>
      <c r="D141" s="1681"/>
      <c r="E141" s="1681"/>
      <c r="F141" s="1681"/>
      <c r="G141" s="1681"/>
      <c r="H141" s="1681"/>
      <c r="I141" s="1681"/>
      <c r="J141" s="1681"/>
      <c r="K141" s="1681"/>
      <c r="L141" s="1681"/>
      <c r="M141" s="1681"/>
      <c r="N141" s="1681"/>
      <c r="O141" s="1681"/>
      <c r="P141" s="1681"/>
      <c r="Q141" s="1681"/>
      <c r="R141" s="1681"/>
      <c r="S141" s="1681"/>
      <c r="T141" s="1681"/>
      <c r="U141" s="1681"/>
      <c r="V141" s="1681"/>
      <c r="W141" s="1681"/>
      <c r="X141" s="1681"/>
      <c r="Y141" s="1681"/>
      <c r="Z141" s="1681"/>
      <c r="AA141" s="1681"/>
      <c r="AB141" s="1681"/>
      <c r="AC141" s="1681"/>
      <c r="AD141" s="1681"/>
      <c r="AE141" s="1681"/>
      <c r="AF141" s="1681"/>
      <c r="AG141" s="1681"/>
      <c r="AH141" s="1678" t="s">
        <v>2281</v>
      </c>
      <c r="AI141" s="1679"/>
      <c r="AJ141" s="1679"/>
      <c r="AK141" s="1680"/>
      <c r="AL141" s="174"/>
      <c r="AM141" s="241"/>
    </row>
    <row r="142" spans="1:39" ht="15" customHeight="1">
      <c r="A142" s="174"/>
      <c r="B142" s="1681" t="s">
        <v>2316</v>
      </c>
      <c r="C142" s="1681"/>
      <c r="D142" s="1681"/>
      <c r="E142" s="1681"/>
      <c r="F142" s="1681"/>
      <c r="G142" s="1681"/>
      <c r="H142" s="1681"/>
      <c r="I142" s="1681"/>
      <c r="J142" s="1681"/>
      <c r="K142" s="1681"/>
      <c r="L142" s="1681"/>
      <c r="M142" s="1681"/>
      <c r="N142" s="1681"/>
      <c r="O142" s="1681"/>
      <c r="P142" s="1681"/>
      <c r="Q142" s="1681"/>
      <c r="R142" s="1681"/>
      <c r="S142" s="1681"/>
      <c r="T142" s="1681"/>
      <c r="U142" s="1681"/>
      <c r="V142" s="1681"/>
      <c r="W142" s="1681"/>
      <c r="X142" s="1681"/>
      <c r="Y142" s="1681"/>
      <c r="Z142" s="1681"/>
      <c r="AA142" s="1681"/>
      <c r="AB142" s="1681"/>
      <c r="AC142" s="1681"/>
      <c r="AD142" s="1681"/>
      <c r="AE142" s="1681"/>
      <c r="AF142" s="1681"/>
      <c r="AG142" s="1681"/>
      <c r="AH142" s="1678" t="s">
        <v>2319</v>
      </c>
      <c r="AI142" s="1679"/>
      <c r="AJ142" s="1679"/>
      <c r="AK142" s="1680"/>
      <c r="AL142" s="174"/>
      <c r="AM142" s="241"/>
    </row>
    <row r="143" spans="1:39" ht="15" customHeight="1">
      <c r="A143" s="174"/>
      <c r="B143" s="1681" t="s">
        <v>2317</v>
      </c>
      <c r="C143" s="1681"/>
      <c r="D143" s="1681"/>
      <c r="E143" s="1681"/>
      <c r="F143" s="1681"/>
      <c r="G143" s="1681"/>
      <c r="H143" s="1681"/>
      <c r="I143" s="1681"/>
      <c r="J143" s="1681"/>
      <c r="K143" s="1681"/>
      <c r="L143" s="1681"/>
      <c r="M143" s="1681"/>
      <c r="N143" s="1681"/>
      <c r="O143" s="1681"/>
      <c r="P143" s="1681"/>
      <c r="Q143" s="1681"/>
      <c r="R143" s="1681"/>
      <c r="S143" s="1681"/>
      <c r="T143" s="1681"/>
      <c r="U143" s="1681"/>
      <c r="V143" s="1681"/>
      <c r="W143" s="1681"/>
      <c r="X143" s="1681"/>
      <c r="Y143" s="1681"/>
      <c r="Z143" s="1681"/>
      <c r="AA143" s="1681"/>
      <c r="AB143" s="1681"/>
      <c r="AC143" s="1681"/>
      <c r="AD143" s="1681"/>
      <c r="AE143" s="1681"/>
      <c r="AF143" s="1681"/>
      <c r="AG143" s="1681"/>
      <c r="AH143" s="1678" t="s">
        <v>2320</v>
      </c>
      <c r="AI143" s="1679"/>
      <c r="AJ143" s="1679"/>
      <c r="AK143" s="1680"/>
      <c r="AL143" s="174"/>
      <c r="AM143" s="241"/>
    </row>
    <row r="144" spans="1:39" ht="15" customHeight="1">
      <c r="A144" s="174"/>
      <c r="B144" s="1681" t="s">
        <v>2318</v>
      </c>
      <c r="C144" s="1681"/>
      <c r="D144" s="1681"/>
      <c r="E144" s="1681"/>
      <c r="F144" s="1681"/>
      <c r="G144" s="1681"/>
      <c r="H144" s="1681"/>
      <c r="I144" s="1681"/>
      <c r="J144" s="1681"/>
      <c r="K144" s="1681"/>
      <c r="L144" s="1681"/>
      <c r="M144" s="1681"/>
      <c r="N144" s="1681"/>
      <c r="O144" s="1681"/>
      <c r="P144" s="1681"/>
      <c r="Q144" s="1681"/>
      <c r="R144" s="1681"/>
      <c r="S144" s="1681"/>
      <c r="T144" s="1681"/>
      <c r="U144" s="1681"/>
      <c r="V144" s="1681"/>
      <c r="W144" s="1681"/>
      <c r="X144" s="1681"/>
      <c r="Y144" s="1681"/>
      <c r="Z144" s="1681"/>
      <c r="AA144" s="1681"/>
      <c r="AB144" s="1681"/>
      <c r="AC144" s="1681"/>
      <c r="AD144" s="1681"/>
      <c r="AE144" s="1681"/>
      <c r="AF144" s="1681"/>
      <c r="AG144" s="1681"/>
      <c r="AH144" s="1678" t="s">
        <v>2321</v>
      </c>
      <c r="AI144" s="1679"/>
      <c r="AJ144" s="1679"/>
      <c r="AK144" s="1680"/>
      <c r="AL144" s="174"/>
      <c r="AM144" s="241"/>
    </row>
    <row r="145" spans="1:44" ht="15" customHeight="1">
      <c r="A145" s="174"/>
      <c r="B145" s="1681" t="s">
        <v>2333</v>
      </c>
      <c r="C145" s="1681"/>
      <c r="D145" s="1681"/>
      <c r="E145" s="1681"/>
      <c r="F145" s="1681"/>
      <c r="G145" s="1681"/>
      <c r="H145" s="1681"/>
      <c r="I145" s="1681"/>
      <c r="J145" s="1681"/>
      <c r="K145" s="1681"/>
      <c r="L145" s="1681"/>
      <c r="M145" s="1681"/>
      <c r="N145" s="1681"/>
      <c r="O145" s="1681"/>
      <c r="P145" s="1681"/>
      <c r="Q145" s="1681"/>
      <c r="R145" s="1681"/>
      <c r="S145" s="1681"/>
      <c r="T145" s="1681"/>
      <c r="U145" s="1681"/>
      <c r="V145" s="1681"/>
      <c r="W145" s="1681"/>
      <c r="X145" s="1681"/>
      <c r="Y145" s="1681"/>
      <c r="Z145" s="1681"/>
      <c r="AA145" s="1681"/>
      <c r="AB145" s="1681"/>
      <c r="AC145" s="1681"/>
      <c r="AD145" s="1681"/>
      <c r="AE145" s="1681"/>
      <c r="AF145" s="1681"/>
      <c r="AG145" s="1681"/>
      <c r="AH145" s="1678" t="s">
        <v>2322</v>
      </c>
      <c r="AI145" s="1679"/>
      <c r="AJ145" s="1679"/>
      <c r="AK145" s="1680"/>
      <c r="AL145" s="174"/>
      <c r="AM145" s="241"/>
    </row>
    <row r="146" spans="1:44" ht="15" customHeight="1">
      <c r="A146" s="174"/>
      <c r="B146" s="1681" t="s">
        <v>2169</v>
      </c>
      <c r="C146" s="1681"/>
      <c r="D146" s="1681"/>
      <c r="E146" s="1681"/>
      <c r="F146" s="1681"/>
      <c r="G146" s="1681"/>
      <c r="H146" s="1681"/>
      <c r="I146" s="1681"/>
      <c r="J146" s="1681"/>
      <c r="K146" s="1681"/>
      <c r="L146" s="1681"/>
      <c r="M146" s="1681"/>
      <c r="N146" s="1681"/>
      <c r="O146" s="1681"/>
      <c r="P146" s="1681"/>
      <c r="Q146" s="1681"/>
      <c r="R146" s="1681"/>
      <c r="S146" s="1681"/>
      <c r="T146" s="1681"/>
      <c r="U146" s="1681"/>
      <c r="V146" s="1681"/>
      <c r="W146" s="1681"/>
      <c r="X146" s="1681"/>
      <c r="Y146" s="1681"/>
      <c r="Z146" s="1681"/>
      <c r="AA146" s="1681"/>
      <c r="AB146" s="1681"/>
      <c r="AC146" s="1681"/>
      <c r="AD146" s="1681"/>
      <c r="AE146" s="1681"/>
      <c r="AF146" s="1681"/>
      <c r="AG146" s="1681"/>
      <c r="AH146" s="1678" t="s">
        <v>2323</v>
      </c>
      <c r="AI146" s="1679"/>
      <c r="AJ146" s="1679"/>
      <c r="AK146" s="1680"/>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658" t="s">
        <v>2470</v>
      </c>
      <c r="B148" s="1658"/>
      <c r="C148" s="1658"/>
      <c r="D148" s="1658"/>
      <c r="E148" s="1658"/>
      <c r="F148" s="1658"/>
      <c r="G148" s="1658"/>
      <c r="H148" s="1658"/>
      <c r="I148" s="1658"/>
      <c r="J148" s="1658"/>
      <c r="K148" s="1658"/>
      <c r="L148" s="1658"/>
      <c r="M148" s="1658"/>
      <c r="N148" s="1658"/>
      <c r="O148" s="1658"/>
      <c r="P148" s="1658"/>
      <c r="Q148" s="1658"/>
      <c r="R148" s="1658"/>
      <c r="S148" s="1658"/>
      <c r="T148" s="1658"/>
      <c r="U148" s="1658"/>
      <c r="V148" s="1658"/>
      <c r="W148" s="1658"/>
      <c r="X148" s="1658"/>
      <c r="Y148" s="1658"/>
      <c r="Z148" s="1658"/>
      <c r="AA148" s="1658"/>
      <c r="AB148" s="1658"/>
      <c r="AC148" s="1658"/>
      <c r="AD148" s="1658"/>
      <c r="AE148" s="1658"/>
      <c r="AF148" s="1658"/>
      <c r="AG148" s="1658"/>
      <c r="AH148" s="1658"/>
      <c r="AI148" s="1658"/>
      <c r="AJ148" s="1658"/>
      <c r="AK148" s="1658"/>
      <c r="AL148" s="1658"/>
      <c r="AM148" s="4"/>
      <c r="AN148" s="4"/>
      <c r="AO148" s="4"/>
      <c r="AP148" s="4"/>
      <c r="AQ148" s="4"/>
      <c r="AR148" s="4"/>
    </row>
    <row r="149" spans="1:44" ht="15" customHeight="1">
      <c r="A149" s="1658"/>
      <c r="B149" s="1658"/>
      <c r="C149" s="1658"/>
      <c r="D149" s="1658"/>
      <c r="E149" s="1658"/>
      <c r="F149" s="1658"/>
      <c r="G149" s="1658"/>
      <c r="H149" s="1658"/>
      <c r="I149" s="1658"/>
      <c r="J149" s="1658"/>
      <c r="K149" s="1658"/>
      <c r="L149" s="1658"/>
      <c r="M149" s="1658"/>
      <c r="N149" s="1658"/>
      <c r="O149" s="1658"/>
      <c r="P149" s="1658"/>
      <c r="Q149" s="1658"/>
      <c r="R149" s="1658"/>
      <c r="S149" s="1658"/>
      <c r="T149" s="1658"/>
      <c r="U149" s="1658"/>
      <c r="V149" s="1658"/>
      <c r="W149" s="1658"/>
      <c r="X149" s="1658"/>
      <c r="Y149" s="1658"/>
      <c r="Z149" s="1658"/>
      <c r="AA149" s="1658"/>
      <c r="AB149" s="1658"/>
      <c r="AC149" s="1658"/>
      <c r="AD149" s="1658"/>
      <c r="AE149" s="1658"/>
      <c r="AF149" s="1658"/>
      <c r="AG149" s="1658"/>
      <c r="AH149" s="1658"/>
      <c r="AI149" s="1658"/>
      <c r="AJ149" s="1658"/>
      <c r="AK149" s="1658"/>
      <c r="AL149" s="1658"/>
      <c r="AM149" s="4"/>
      <c r="AN149" s="4"/>
      <c r="AO149" s="4"/>
      <c r="AP149" s="4"/>
      <c r="AQ149" s="4"/>
      <c r="AR149" s="4"/>
    </row>
    <row r="150" spans="1:44" ht="15" customHeight="1">
      <c r="A150" s="1658"/>
      <c r="B150" s="1658"/>
      <c r="C150" s="1658"/>
      <c r="D150" s="1658"/>
      <c r="E150" s="1658"/>
      <c r="F150" s="1658"/>
      <c r="G150" s="1658"/>
      <c r="H150" s="1658"/>
      <c r="I150" s="1658"/>
      <c r="J150" s="1658"/>
      <c r="K150" s="1658"/>
      <c r="L150" s="1658"/>
      <c r="M150" s="1658"/>
      <c r="N150" s="1658"/>
      <c r="O150" s="1658"/>
      <c r="P150" s="1658"/>
      <c r="Q150" s="1658"/>
      <c r="R150" s="1658"/>
      <c r="S150" s="1658"/>
      <c r="T150" s="1658"/>
      <c r="U150" s="1658"/>
      <c r="V150" s="1658"/>
      <c r="W150" s="1658"/>
      <c r="X150" s="1658"/>
      <c r="Y150" s="1658"/>
      <c r="Z150" s="1658"/>
      <c r="AA150" s="1658"/>
      <c r="AB150" s="1658"/>
      <c r="AC150" s="1658"/>
      <c r="AD150" s="1658"/>
      <c r="AE150" s="1658"/>
      <c r="AF150" s="1658"/>
      <c r="AG150" s="1658"/>
      <c r="AH150" s="1658"/>
      <c r="AI150" s="1658"/>
      <c r="AJ150" s="1658"/>
      <c r="AK150" s="1658"/>
      <c r="AL150" s="1658"/>
      <c r="AM150" s="4"/>
      <c r="AN150" s="4"/>
      <c r="AO150" s="4"/>
      <c r="AP150" s="4"/>
      <c r="AQ150" s="4"/>
      <c r="AR150" s="4"/>
    </row>
    <row r="151" spans="1:44" ht="15" customHeight="1">
      <c r="A151" s="1658"/>
      <c r="B151" s="1658"/>
      <c r="C151" s="1658"/>
      <c r="D151" s="1658"/>
      <c r="E151" s="1658"/>
      <c r="F151" s="1658"/>
      <c r="G151" s="1658"/>
      <c r="H151" s="1658"/>
      <c r="I151" s="1658"/>
      <c r="J151" s="1658"/>
      <c r="K151" s="1658"/>
      <c r="L151" s="1658"/>
      <c r="M151" s="1658"/>
      <c r="N151" s="1658"/>
      <c r="O151" s="1658"/>
      <c r="P151" s="1658"/>
      <c r="Q151" s="1658"/>
      <c r="R151" s="1658"/>
      <c r="S151" s="1658"/>
      <c r="T151" s="1658"/>
      <c r="U151" s="1658"/>
      <c r="V151" s="1658"/>
      <c r="W151" s="1658"/>
      <c r="X151" s="1658"/>
      <c r="Y151" s="1658"/>
      <c r="Z151" s="1658"/>
      <c r="AA151" s="1658"/>
      <c r="AB151" s="1658"/>
      <c r="AC151" s="1658"/>
      <c r="AD151" s="1658"/>
      <c r="AE151" s="1658"/>
      <c r="AF151" s="1658"/>
      <c r="AG151" s="1658"/>
      <c r="AH151" s="1658"/>
      <c r="AI151" s="1658"/>
      <c r="AJ151" s="1658"/>
      <c r="AK151" s="1658"/>
      <c r="AL151" s="1658"/>
      <c r="AM151" s="4"/>
      <c r="AN151" s="4"/>
      <c r="AO151" s="4"/>
      <c r="AP151" s="4"/>
      <c r="AQ151" s="4"/>
      <c r="AR151" s="4"/>
    </row>
    <row r="152" spans="1:44" ht="7.5" customHeight="1">
      <c r="A152" s="1658"/>
      <c r="B152" s="1658"/>
      <c r="C152" s="1658"/>
      <c r="D152" s="1658"/>
      <c r="E152" s="1658"/>
      <c r="F152" s="1658"/>
      <c r="G152" s="1658"/>
      <c r="H152" s="1658"/>
      <c r="I152" s="1658"/>
      <c r="J152" s="1658"/>
      <c r="K152" s="1658"/>
      <c r="L152" s="1658"/>
      <c r="M152" s="1658"/>
      <c r="N152" s="1658"/>
      <c r="O152" s="1658"/>
      <c r="P152" s="1658"/>
      <c r="Q152" s="1658"/>
      <c r="R152" s="1658"/>
      <c r="S152" s="1658"/>
      <c r="T152" s="1658"/>
      <c r="U152" s="1658"/>
      <c r="V152" s="1658"/>
      <c r="W152" s="1658"/>
      <c r="X152" s="1658"/>
      <c r="Y152" s="1658"/>
      <c r="Z152" s="1658"/>
      <c r="AA152" s="1658"/>
      <c r="AB152" s="1658"/>
      <c r="AC152" s="1658"/>
      <c r="AD152" s="1658"/>
      <c r="AE152" s="1658"/>
      <c r="AF152" s="1658"/>
      <c r="AG152" s="1658"/>
      <c r="AH152" s="1658"/>
      <c r="AI152" s="1658"/>
      <c r="AJ152" s="1658"/>
      <c r="AK152" s="1658"/>
      <c r="AL152" s="1658"/>
      <c r="AM152" s="4"/>
      <c r="AN152" s="4"/>
      <c r="AO152" s="4"/>
      <c r="AP152" s="4"/>
      <c r="AQ152" s="4"/>
      <c r="AR152" s="4"/>
    </row>
    <row r="153" spans="1:44" ht="15" customHeight="1">
      <c r="A153" s="1658" t="s">
        <v>2471</v>
      </c>
      <c r="B153" s="1658"/>
      <c r="C153" s="1658"/>
      <c r="D153" s="1658"/>
      <c r="E153" s="1658"/>
      <c r="F153" s="1658"/>
      <c r="G153" s="1658"/>
      <c r="H153" s="1658"/>
      <c r="I153" s="1658"/>
      <c r="J153" s="1658"/>
      <c r="K153" s="1658"/>
      <c r="L153" s="1658"/>
      <c r="M153" s="1658"/>
      <c r="N153" s="1658"/>
      <c r="O153" s="1658"/>
      <c r="P153" s="1658"/>
      <c r="Q153" s="1658"/>
      <c r="R153" s="1658"/>
      <c r="S153" s="1658"/>
      <c r="T153" s="1658"/>
      <c r="U153" s="1658"/>
      <c r="V153" s="1658"/>
      <c r="W153" s="1658"/>
      <c r="X153" s="1658"/>
      <c r="Y153" s="1658"/>
      <c r="Z153" s="1658"/>
      <c r="AA153" s="1658"/>
      <c r="AB153" s="1658"/>
      <c r="AC153" s="1658"/>
      <c r="AD153" s="1658"/>
      <c r="AE153" s="1658"/>
      <c r="AF153" s="1658"/>
      <c r="AG153" s="1658"/>
      <c r="AH153" s="1658"/>
      <c r="AI153" s="1658"/>
      <c r="AJ153" s="1658"/>
      <c r="AK153" s="1658"/>
      <c r="AL153" s="1658"/>
      <c r="AM153" s="241"/>
    </row>
    <row r="154" spans="1:44" ht="15" customHeight="1">
      <c r="A154" s="1658"/>
      <c r="B154" s="1658"/>
      <c r="C154" s="1658"/>
      <c r="D154" s="1658"/>
      <c r="E154" s="1658"/>
      <c r="F154" s="1658"/>
      <c r="G154" s="1658"/>
      <c r="H154" s="1658"/>
      <c r="I154" s="1658"/>
      <c r="J154" s="1658"/>
      <c r="K154" s="1658"/>
      <c r="L154" s="1658"/>
      <c r="M154" s="1658"/>
      <c r="N154" s="1658"/>
      <c r="O154" s="1658"/>
      <c r="P154" s="1658"/>
      <c r="Q154" s="1658"/>
      <c r="R154" s="1658"/>
      <c r="S154" s="1658"/>
      <c r="T154" s="1658"/>
      <c r="U154" s="1658"/>
      <c r="V154" s="1658"/>
      <c r="W154" s="1658"/>
      <c r="X154" s="1658"/>
      <c r="Y154" s="1658"/>
      <c r="Z154" s="1658"/>
      <c r="AA154" s="1658"/>
      <c r="AB154" s="1658"/>
      <c r="AC154" s="1658"/>
      <c r="AD154" s="1658"/>
      <c r="AE154" s="1658"/>
      <c r="AF154" s="1658"/>
      <c r="AG154" s="1658"/>
      <c r="AH154" s="1658"/>
      <c r="AI154" s="1658"/>
      <c r="AJ154" s="1658"/>
      <c r="AK154" s="1658"/>
      <c r="AL154" s="1658"/>
      <c r="AM154" s="241"/>
    </row>
    <row r="155" spans="1:44" ht="15" customHeight="1">
      <c r="A155" s="1658"/>
      <c r="B155" s="1658"/>
      <c r="C155" s="1658"/>
      <c r="D155" s="1658"/>
      <c r="E155" s="1658"/>
      <c r="F155" s="1658"/>
      <c r="G155" s="1658"/>
      <c r="H155" s="1658"/>
      <c r="I155" s="1658"/>
      <c r="J155" s="1658"/>
      <c r="K155" s="1658"/>
      <c r="L155" s="1658"/>
      <c r="M155" s="1658"/>
      <c r="N155" s="1658"/>
      <c r="O155" s="1658"/>
      <c r="P155" s="1658"/>
      <c r="Q155" s="1658"/>
      <c r="R155" s="1658"/>
      <c r="S155" s="1658"/>
      <c r="T155" s="1658"/>
      <c r="U155" s="1658"/>
      <c r="V155" s="1658"/>
      <c r="W155" s="1658"/>
      <c r="X155" s="1658"/>
      <c r="Y155" s="1658"/>
      <c r="Z155" s="1658"/>
      <c r="AA155" s="1658"/>
      <c r="AB155" s="1658"/>
      <c r="AC155" s="1658"/>
      <c r="AD155" s="1658"/>
      <c r="AE155" s="1658"/>
      <c r="AF155" s="1658"/>
      <c r="AG155" s="1658"/>
      <c r="AH155" s="1658"/>
      <c r="AI155" s="1658"/>
      <c r="AJ155" s="1658"/>
      <c r="AK155" s="1658"/>
      <c r="AL155" s="1658"/>
      <c r="AM155" s="241"/>
    </row>
    <row r="156" spans="1:44" ht="15" customHeight="1">
      <c r="A156" s="1658"/>
      <c r="B156" s="1658"/>
      <c r="C156" s="1658"/>
      <c r="D156" s="1658"/>
      <c r="E156" s="1658"/>
      <c r="F156" s="1658"/>
      <c r="G156" s="1658"/>
      <c r="H156" s="1658"/>
      <c r="I156" s="1658"/>
      <c r="J156" s="1658"/>
      <c r="K156" s="1658"/>
      <c r="L156" s="1658"/>
      <c r="M156" s="1658"/>
      <c r="N156" s="1658"/>
      <c r="O156" s="1658"/>
      <c r="P156" s="1658"/>
      <c r="Q156" s="1658"/>
      <c r="R156" s="1658"/>
      <c r="S156" s="1658"/>
      <c r="T156" s="1658"/>
      <c r="U156" s="1658"/>
      <c r="V156" s="1658"/>
      <c r="W156" s="1658"/>
      <c r="X156" s="1658"/>
      <c r="Y156" s="1658"/>
      <c r="Z156" s="1658"/>
      <c r="AA156" s="1658"/>
      <c r="AB156" s="1658"/>
      <c r="AC156" s="1658"/>
      <c r="AD156" s="1658"/>
      <c r="AE156" s="1658"/>
      <c r="AF156" s="1658"/>
      <c r="AG156" s="1658"/>
      <c r="AH156" s="1658"/>
      <c r="AI156" s="1658"/>
      <c r="AJ156" s="1658"/>
      <c r="AK156" s="1658"/>
      <c r="AL156" s="1658"/>
      <c r="AM156" s="241"/>
    </row>
    <row r="157" spans="1:44" ht="15" customHeight="1">
      <c r="A157" s="1658"/>
      <c r="B157" s="1658"/>
      <c r="C157" s="1658"/>
      <c r="D157" s="1658"/>
      <c r="E157" s="1658"/>
      <c r="F157" s="1658"/>
      <c r="G157" s="1658"/>
      <c r="H157" s="1658"/>
      <c r="I157" s="1658"/>
      <c r="J157" s="1658"/>
      <c r="K157" s="1658"/>
      <c r="L157" s="1658"/>
      <c r="M157" s="1658"/>
      <c r="N157" s="1658"/>
      <c r="O157" s="1658"/>
      <c r="P157" s="1658"/>
      <c r="Q157" s="1658"/>
      <c r="R157" s="1658"/>
      <c r="S157" s="1658"/>
      <c r="T157" s="1658"/>
      <c r="U157" s="1658"/>
      <c r="V157" s="1658"/>
      <c r="W157" s="1658"/>
      <c r="X157" s="1658"/>
      <c r="Y157" s="1658"/>
      <c r="Z157" s="1658"/>
      <c r="AA157" s="1658"/>
      <c r="AB157" s="1658"/>
      <c r="AC157" s="1658"/>
      <c r="AD157" s="1658"/>
      <c r="AE157" s="1658"/>
      <c r="AF157" s="1658"/>
      <c r="AG157" s="1658"/>
      <c r="AH157" s="1658"/>
      <c r="AI157" s="1658"/>
      <c r="AJ157" s="1658"/>
      <c r="AK157" s="1658"/>
      <c r="AL157" s="1658"/>
      <c r="AM157" s="241"/>
    </row>
    <row r="158" spans="1:44" ht="15" customHeight="1">
      <c r="A158" s="1658"/>
      <c r="B158" s="1658"/>
      <c r="C158" s="1658"/>
      <c r="D158" s="1658"/>
      <c r="E158" s="1658"/>
      <c r="F158" s="1658"/>
      <c r="G158" s="1658"/>
      <c r="H158" s="1658"/>
      <c r="I158" s="1658"/>
      <c r="J158" s="1658"/>
      <c r="K158" s="1658"/>
      <c r="L158" s="1658"/>
      <c r="M158" s="1658"/>
      <c r="N158" s="1658"/>
      <c r="O158" s="1658"/>
      <c r="P158" s="1658"/>
      <c r="Q158" s="1658"/>
      <c r="R158" s="1658"/>
      <c r="S158" s="1658"/>
      <c r="T158" s="1658"/>
      <c r="U158" s="1658"/>
      <c r="V158" s="1658"/>
      <c r="W158" s="1658"/>
      <c r="X158" s="1658"/>
      <c r="Y158" s="1658"/>
      <c r="Z158" s="1658"/>
      <c r="AA158" s="1658"/>
      <c r="AB158" s="1658"/>
      <c r="AC158" s="1658"/>
      <c r="AD158" s="1658"/>
      <c r="AE158" s="1658"/>
      <c r="AF158" s="1658"/>
      <c r="AG158" s="1658"/>
      <c r="AH158" s="1658"/>
      <c r="AI158" s="1658"/>
      <c r="AJ158" s="1658"/>
      <c r="AK158" s="1658"/>
      <c r="AL158" s="1658"/>
      <c r="AM158" s="241"/>
    </row>
    <row r="159" spans="1:44" ht="15" customHeight="1">
      <c r="A159" s="1658"/>
      <c r="B159" s="1658"/>
      <c r="C159" s="1658"/>
      <c r="D159" s="1658"/>
      <c r="E159" s="1658"/>
      <c r="F159" s="1658"/>
      <c r="G159" s="1658"/>
      <c r="H159" s="1658"/>
      <c r="I159" s="1658"/>
      <c r="J159" s="1658"/>
      <c r="K159" s="1658"/>
      <c r="L159" s="1658"/>
      <c r="M159" s="1658"/>
      <c r="N159" s="1658"/>
      <c r="O159" s="1658"/>
      <c r="P159" s="1658"/>
      <c r="Q159" s="1658"/>
      <c r="R159" s="1658"/>
      <c r="S159" s="1658"/>
      <c r="T159" s="1658"/>
      <c r="U159" s="1658"/>
      <c r="V159" s="1658"/>
      <c r="W159" s="1658"/>
      <c r="X159" s="1658"/>
      <c r="Y159" s="1658"/>
      <c r="Z159" s="1658"/>
      <c r="AA159" s="1658"/>
      <c r="AB159" s="1658"/>
      <c r="AC159" s="1658"/>
      <c r="AD159" s="1658"/>
      <c r="AE159" s="1658"/>
      <c r="AF159" s="1658"/>
      <c r="AG159" s="1658"/>
      <c r="AH159" s="1658"/>
      <c r="AI159" s="1658"/>
      <c r="AJ159" s="1658"/>
      <c r="AK159" s="1658"/>
      <c r="AL159" s="1658"/>
      <c r="AM159" s="241"/>
    </row>
    <row r="160" spans="1:44" ht="15" customHeight="1">
      <c r="A160" s="1658"/>
      <c r="B160" s="1658"/>
      <c r="C160" s="1658"/>
      <c r="D160" s="1658"/>
      <c r="E160" s="1658"/>
      <c r="F160" s="1658"/>
      <c r="G160" s="1658"/>
      <c r="H160" s="1658"/>
      <c r="I160" s="1658"/>
      <c r="J160" s="1658"/>
      <c r="K160" s="1658"/>
      <c r="L160" s="1658"/>
      <c r="M160" s="1658"/>
      <c r="N160" s="1658"/>
      <c r="O160" s="1658"/>
      <c r="P160" s="1658"/>
      <c r="Q160" s="1658"/>
      <c r="R160" s="1658"/>
      <c r="S160" s="1658"/>
      <c r="T160" s="1658"/>
      <c r="U160" s="1658"/>
      <c r="V160" s="1658"/>
      <c r="W160" s="1658"/>
      <c r="X160" s="1658"/>
      <c r="Y160" s="1658"/>
      <c r="Z160" s="1658"/>
      <c r="AA160" s="1658"/>
      <c r="AB160" s="1658"/>
      <c r="AC160" s="1658"/>
      <c r="AD160" s="1658"/>
      <c r="AE160" s="1658"/>
      <c r="AF160" s="1658"/>
      <c r="AG160" s="1658"/>
      <c r="AH160" s="1658"/>
      <c r="AI160" s="1658"/>
      <c r="AJ160" s="1658"/>
      <c r="AK160" s="1658"/>
      <c r="AL160" s="1658"/>
      <c r="AM160" s="241"/>
    </row>
    <row r="161" spans="1:39" ht="15" customHeight="1">
      <c r="A161" s="1658"/>
      <c r="B161" s="1658"/>
      <c r="C161" s="1658"/>
      <c r="D161" s="1658"/>
      <c r="E161" s="1658"/>
      <c r="F161" s="1658"/>
      <c r="G161" s="1658"/>
      <c r="H161" s="1658"/>
      <c r="I161" s="1658"/>
      <c r="J161" s="1658"/>
      <c r="K161" s="1658"/>
      <c r="L161" s="1658"/>
      <c r="M161" s="1658"/>
      <c r="N161" s="1658"/>
      <c r="O161" s="1658"/>
      <c r="P161" s="1658"/>
      <c r="Q161" s="1658"/>
      <c r="R161" s="1658"/>
      <c r="S161" s="1658"/>
      <c r="T161" s="1658"/>
      <c r="U161" s="1658"/>
      <c r="V161" s="1658"/>
      <c r="W161" s="1658"/>
      <c r="X161" s="1658"/>
      <c r="Y161" s="1658"/>
      <c r="Z161" s="1658"/>
      <c r="AA161" s="1658"/>
      <c r="AB161" s="1658"/>
      <c r="AC161" s="1658"/>
      <c r="AD161" s="1658"/>
      <c r="AE161" s="1658"/>
      <c r="AF161" s="1658"/>
      <c r="AG161" s="1658"/>
      <c r="AH161" s="1658"/>
      <c r="AI161" s="1658"/>
      <c r="AJ161" s="1658"/>
      <c r="AK161" s="1658"/>
      <c r="AL161" s="1658"/>
      <c r="AM161" s="241"/>
    </row>
    <row r="162" spans="1:39" ht="15" customHeight="1">
      <c r="A162" s="1658"/>
      <c r="B162" s="1658"/>
      <c r="C162" s="1658"/>
      <c r="D162" s="1658"/>
      <c r="E162" s="1658"/>
      <c r="F162" s="1658"/>
      <c r="G162" s="1658"/>
      <c r="H162" s="1658"/>
      <c r="I162" s="1658"/>
      <c r="J162" s="1658"/>
      <c r="K162" s="1658"/>
      <c r="L162" s="1658"/>
      <c r="M162" s="1658"/>
      <c r="N162" s="1658"/>
      <c r="O162" s="1658"/>
      <c r="P162" s="1658"/>
      <c r="Q162" s="1658"/>
      <c r="R162" s="1658"/>
      <c r="S162" s="1658"/>
      <c r="T162" s="1658"/>
      <c r="U162" s="1658"/>
      <c r="V162" s="1658"/>
      <c r="W162" s="1658"/>
      <c r="X162" s="1658"/>
      <c r="Y162" s="1658"/>
      <c r="Z162" s="1658"/>
      <c r="AA162" s="1658"/>
      <c r="AB162" s="1658"/>
      <c r="AC162" s="1658"/>
      <c r="AD162" s="1658"/>
      <c r="AE162" s="1658"/>
      <c r="AF162" s="1658"/>
      <c r="AG162" s="1658"/>
      <c r="AH162" s="1658"/>
      <c r="AI162" s="1658"/>
      <c r="AJ162" s="1658"/>
      <c r="AK162" s="1658"/>
      <c r="AL162" s="1658"/>
      <c r="AM162" s="241"/>
    </row>
    <row r="163" spans="1:39" ht="15" customHeight="1">
      <c r="A163" s="1658"/>
      <c r="B163" s="1658"/>
      <c r="C163" s="1658"/>
      <c r="D163" s="1658"/>
      <c r="E163" s="1658"/>
      <c r="F163" s="1658"/>
      <c r="G163" s="1658"/>
      <c r="H163" s="1658"/>
      <c r="I163" s="1658"/>
      <c r="J163" s="1658"/>
      <c r="K163" s="1658"/>
      <c r="L163" s="1658"/>
      <c r="M163" s="1658"/>
      <c r="N163" s="1658"/>
      <c r="O163" s="1658"/>
      <c r="P163" s="1658"/>
      <c r="Q163" s="1658"/>
      <c r="R163" s="1658"/>
      <c r="S163" s="1658"/>
      <c r="T163" s="1658"/>
      <c r="U163" s="1658"/>
      <c r="V163" s="1658"/>
      <c r="W163" s="1658"/>
      <c r="X163" s="1658"/>
      <c r="Y163" s="1658"/>
      <c r="Z163" s="1658"/>
      <c r="AA163" s="1658"/>
      <c r="AB163" s="1658"/>
      <c r="AC163" s="1658"/>
      <c r="AD163" s="1658"/>
      <c r="AE163" s="1658"/>
      <c r="AF163" s="1658"/>
      <c r="AG163" s="1658"/>
      <c r="AH163" s="1658"/>
      <c r="AI163" s="1658"/>
      <c r="AJ163" s="1658"/>
      <c r="AK163" s="1658"/>
      <c r="AL163" s="1658"/>
      <c r="AM163" s="241"/>
    </row>
    <row r="164" spans="1:39" ht="15" customHeight="1">
      <c r="A164" s="1658"/>
      <c r="B164" s="1658"/>
      <c r="C164" s="1658"/>
      <c r="D164" s="1658"/>
      <c r="E164" s="1658"/>
      <c r="F164" s="1658"/>
      <c r="G164" s="1658"/>
      <c r="H164" s="1658"/>
      <c r="I164" s="1658"/>
      <c r="J164" s="1658"/>
      <c r="K164" s="1658"/>
      <c r="L164" s="1658"/>
      <c r="M164" s="1658"/>
      <c r="N164" s="1658"/>
      <c r="O164" s="1658"/>
      <c r="P164" s="1658"/>
      <c r="Q164" s="1658"/>
      <c r="R164" s="1658"/>
      <c r="S164" s="1658"/>
      <c r="T164" s="1658"/>
      <c r="U164" s="1658"/>
      <c r="V164" s="1658"/>
      <c r="W164" s="1658"/>
      <c r="X164" s="1658"/>
      <c r="Y164" s="1658"/>
      <c r="Z164" s="1658"/>
      <c r="AA164" s="1658"/>
      <c r="AB164" s="1658"/>
      <c r="AC164" s="1658"/>
      <c r="AD164" s="1658"/>
      <c r="AE164" s="1658"/>
      <c r="AF164" s="1658"/>
      <c r="AG164" s="1658"/>
      <c r="AH164" s="1658"/>
      <c r="AI164" s="1658"/>
      <c r="AJ164" s="1658"/>
      <c r="AK164" s="1658"/>
      <c r="AL164" s="1658"/>
      <c r="AM164" s="241"/>
    </row>
    <row r="165" spans="1:39" ht="15" customHeight="1">
      <c r="A165" s="1658"/>
      <c r="B165" s="1658"/>
      <c r="C165" s="1658"/>
      <c r="D165" s="1658"/>
      <c r="E165" s="1658"/>
      <c r="F165" s="1658"/>
      <c r="G165" s="1658"/>
      <c r="H165" s="1658"/>
      <c r="I165" s="1658"/>
      <c r="J165" s="1658"/>
      <c r="K165" s="1658"/>
      <c r="L165" s="1658"/>
      <c r="M165" s="1658"/>
      <c r="N165" s="1658"/>
      <c r="O165" s="1658"/>
      <c r="P165" s="1658"/>
      <c r="Q165" s="1658"/>
      <c r="R165" s="1658"/>
      <c r="S165" s="1658"/>
      <c r="T165" s="1658"/>
      <c r="U165" s="1658"/>
      <c r="V165" s="1658"/>
      <c r="W165" s="1658"/>
      <c r="X165" s="1658"/>
      <c r="Y165" s="1658"/>
      <c r="Z165" s="1658"/>
      <c r="AA165" s="1658"/>
      <c r="AB165" s="1658"/>
      <c r="AC165" s="1658"/>
      <c r="AD165" s="1658"/>
      <c r="AE165" s="1658"/>
      <c r="AF165" s="1658"/>
      <c r="AG165" s="1658"/>
      <c r="AH165" s="1658"/>
      <c r="AI165" s="1658"/>
      <c r="AJ165" s="1658"/>
      <c r="AK165" s="1658"/>
      <c r="AL165" s="1658"/>
      <c r="AM165" s="241"/>
    </row>
    <row r="166" spans="1:39" ht="15" customHeight="1">
      <c r="A166" s="1658"/>
      <c r="B166" s="1658"/>
      <c r="C166" s="1658"/>
      <c r="D166" s="1658"/>
      <c r="E166" s="1658"/>
      <c r="F166" s="1658"/>
      <c r="G166" s="1658"/>
      <c r="H166" s="1658"/>
      <c r="I166" s="1658"/>
      <c r="J166" s="1658"/>
      <c r="K166" s="1658"/>
      <c r="L166" s="1658"/>
      <c r="M166" s="1658"/>
      <c r="N166" s="1658"/>
      <c r="O166" s="1658"/>
      <c r="P166" s="1658"/>
      <c r="Q166" s="1658"/>
      <c r="R166" s="1658"/>
      <c r="S166" s="1658"/>
      <c r="T166" s="1658"/>
      <c r="U166" s="1658"/>
      <c r="V166" s="1658"/>
      <c r="W166" s="1658"/>
      <c r="X166" s="1658"/>
      <c r="Y166" s="1658"/>
      <c r="Z166" s="1658"/>
      <c r="AA166" s="1658"/>
      <c r="AB166" s="1658"/>
      <c r="AC166" s="1658"/>
      <c r="AD166" s="1658"/>
      <c r="AE166" s="1658"/>
      <c r="AF166" s="1658"/>
      <c r="AG166" s="1658"/>
      <c r="AH166" s="1658"/>
      <c r="AI166" s="1658"/>
      <c r="AJ166" s="1658"/>
      <c r="AK166" s="1658"/>
      <c r="AL166" s="1658"/>
      <c r="AM166" s="241"/>
    </row>
    <row r="167" spans="1:39" ht="2.4500000000000002" customHeight="1">
      <c r="A167" s="1658"/>
      <c r="B167" s="1658"/>
      <c r="C167" s="1658"/>
      <c r="D167" s="1658"/>
      <c r="E167" s="1658"/>
      <c r="F167" s="1658"/>
      <c r="G167" s="1658"/>
      <c r="H167" s="1658"/>
      <c r="I167" s="1658"/>
      <c r="J167" s="1658"/>
      <c r="K167" s="1658"/>
      <c r="L167" s="1658"/>
      <c r="M167" s="1658"/>
      <c r="N167" s="1658"/>
      <c r="O167" s="1658"/>
      <c r="P167" s="1658"/>
      <c r="Q167" s="1658"/>
      <c r="R167" s="1658"/>
      <c r="S167" s="1658"/>
      <c r="T167" s="1658"/>
      <c r="U167" s="1658"/>
      <c r="V167" s="1658"/>
      <c r="W167" s="1658"/>
      <c r="X167" s="1658"/>
      <c r="Y167" s="1658"/>
      <c r="Z167" s="1658"/>
      <c r="AA167" s="1658"/>
      <c r="AB167" s="1658"/>
      <c r="AC167" s="1658"/>
      <c r="AD167" s="1658"/>
      <c r="AE167" s="1658"/>
      <c r="AF167" s="1658"/>
      <c r="AG167" s="1658"/>
      <c r="AH167" s="1658"/>
      <c r="AI167" s="1658"/>
      <c r="AJ167" s="1658"/>
      <c r="AK167" s="1658"/>
      <c r="AL167" s="1658"/>
      <c r="AM167" s="241"/>
    </row>
    <row r="168" spans="1:39" ht="15" customHeight="1">
      <c r="A168" s="1658" t="s">
        <v>2472</v>
      </c>
      <c r="B168" s="1658"/>
      <c r="C168" s="1658"/>
      <c r="D168" s="1658"/>
      <c r="E168" s="1658"/>
      <c r="F168" s="1658"/>
      <c r="G168" s="1658"/>
      <c r="H168" s="1658"/>
      <c r="I168" s="1658"/>
      <c r="J168" s="1658"/>
      <c r="K168" s="1658"/>
      <c r="L168" s="1658"/>
      <c r="M168" s="1658"/>
      <c r="N168" s="1658"/>
      <c r="O168" s="1658"/>
      <c r="P168" s="1658"/>
      <c r="Q168" s="1658"/>
      <c r="R168" s="1658"/>
      <c r="S168" s="1658"/>
      <c r="T168" s="1658"/>
      <c r="U168" s="1658"/>
      <c r="V168" s="1658"/>
      <c r="W168" s="1658"/>
      <c r="X168" s="1658"/>
      <c r="Y168" s="1658"/>
      <c r="Z168" s="1658"/>
      <c r="AA168" s="1658"/>
      <c r="AB168" s="1658"/>
      <c r="AC168" s="1658"/>
      <c r="AD168" s="1658"/>
      <c r="AE168" s="1658"/>
      <c r="AF168" s="1658"/>
      <c r="AG168" s="1658"/>
      <c r="AH168" s="1658"/>
      <c r="AI168" s="1658"/>
      <c r="AJ168" s="1658"/>
      <c r="AK168" s="1658"/>
      <c r="AL168" s="1658"/>
      <c r="AM168" s="241"/>
    </row>
    <row r="169" spans="1:39" ht="15" customHeight="1">
      <c r="A169" s="1658"/>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AM169" s="241"/>
    </row>
    <row r="170" spans="1:39" ht="15" customHeigh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241"/>
    </row>
    <row r="171" spans="1:39" ht="15" customHeight="1">
      <c r="A171" s="1658"/>
      <c r="B171" s="1658"/>
      <c r="C171" s="1658"/>
      <c r="D171" s="1658"/>
      <c r="E171" s="1658"/>
      <c r="F171" s="1658"/>
      <c r="G171" s="1658"/>
      <c r="H171" s="1658"/>
      <c r="I171" s="1658"/>
      <c r="J171" s="1658"/>
      <c r="K171" s="1658"/>
      <c r="L171" s="1658"/>
      <c r="M171" s="1658"/>
      <c r="N171" s="1658"/>
      <c r="O171" s="1658"/>
      <c r="P171" s="1658"/>
      <c r="Q171" s="1658"/>
      <c r="R171" s="1658"/>
      <c r="S171" s="1658"/>
      <c r="T171" s="1658"/>
      <c r="U171" s="1658"/>
      <c r="V171" s="1658"/>
      <c r="W171" s="1658"/>
      <c r="X171" s="1658"/>
      <c r="Y171" s="1658"/>
      <c r="Z171" s="1658"/>
      <c r="AA171" s="1658"/>
      <c r="AB171" s="1658"/>
      <c r="AC171" s="1658"/>
      <c r="AD171" s="1658"/>
      <c r="AE171" s="1658"/>
      <c r="AF171" s="1658"/>
      <c r="AG171" s="1658"/>
      <c r="AH171" s="1658"/>
      <c r="AI171" s="1658"/>
      <c r="AJ171" s="1658"/>
      <c r="AK171" s="1658"/>
      <c r="AL171" s="1658"/>
      <c r="AM171" s="241"/>
    </row>
    <row r="172" spans="1:39" ht="15" customHeight="1">
      <c r="A172" s="1658"/>
      <c r="B172" s="1658"/>
      <c r="C172" s="1658"/>
      <c r="D172" s="1658"/>
      <c r="E172" s="1658"/>
      <c r="F172" s="1658"/>
      <c r="G172" s="1658"/>
      <c r="H172" s="1658"/>
      <c r="I172" s="1658"/>
      <c r="J172" s="1658"/>
      <c r="K172" s="1658"/>
      <c r="L172" s="1658"/>
      <c r="M172" s="1658"/>
      <c r="N172" s="1658"/>
      <c r="O172" s="1658"/>
      <c r="P172" s="1658"/>
      <c r="Q172" s="1658"/>
      <c r="R172" s="1658"/>
      <c r="S172" s="1658"/>
      <c r="T172" s="1658"/>
      <c r="U172" s="1658"/>
      <c r="V172" s="1658"/>
      <c r="W172" s="1658"/>
      <c r="X172" s="1658"/>
      <c r="Y172" s="1658"/>
      <c r="Z172" s="1658"/>
      <c r="AA172" s="1658"/>
      <c r="AB172" s="1658"/>
      <c r="AC172" s="1658"/>
      <c r="AD172" s="1658"/>
      <c r="AE172" s="1658"/>
      <c r="AF172" s="1658"/>
      <c r="AG172" s="1658"/>
      <c r="AH172" s="1658"/>
      <c r="AI172" s="1658"/>
      <c r="AJ172" s="1658"/>
      <c r="AK172" s="1658"/>
      <c r="AL172" s="1658"/>
      <c r="AM172" s="241"/>
    </row>
    <row r="173" spans="1:39" ht="15" customHeight="1">
      <c r="A173" s="1658"/>
      <c r="B173" s="1658"/>
      <c r="C173" s="1658"/>
      <c r="D173" s="1658"/>
      <c r="E173" s="1658"/>
      <c r="F173" s="1658"/>
      <c r="G173" s="1658"/>
      <c r="H173" s="1658"/>
      <c r="I173" s="1658"/>
      <c r="J173" s="1658"/>
      <c r="K173" s="1658"/>
      <c r="L173" s="1658"/>
      <c r="M173" s="1658"/>
      <c r="N173" s="1658"/>
      <c r="O173" s="1658"/>
      <c r="P173" s="1658"/>
      <c r="Q173" s="1658"/>
      <c r="R173" s="1658"/>
      <c r="S173" s="1658"/>
      <c r="T173" s="1658"/>
      <c r="U173" s="1658"/>
      <c r="V173" s="1658"/>
      <c r="W173" s="1658"/>
      <c r="X173" s="1658"/>
      <c r="Y173" s="1658"/>
      <c r="Z173" s="1658"/>
      <c r="AA173" s="1658"/>
      <c r="AB173" s="1658"/>
      <c r="AC173" s="1658"/>
      <c r="AD173" s="1658"/>
      <c r="AE173" s="1658"/>
      <c r="AF173" s="1658"/>
      <c r="AG173" s="1658"/>
      <c r="AH173" s="1658"/>
      <c r="AI173" s="1658"/>
      <c r="AJ173" s="1658"/>
      <c r="AK173" s="1658"/>
      <c r="AL173" s="1658"/>
      <c r="AM173" s="241"/>
    </row>
    <row r="174" spans="1:39" ht="15" customHeight="1">
      <c r="A174" s="1658"/>
      <c r="B174" s="1658"/>
      <c r="C174" s="1658"/>
      <c r="D174" s="1658"/>
      <c r="E174" s="1658"/>
      <c r="F174" s="1658"/>
      <c r="G174" s="1658"/>
      <c r="H174" s="1658"/>
      <c r="I174" s="1658"/>
      <c r="J174" s="1658"/>
      <c r="K174" s="1658"/>
      <c r="L174" s="1658"/>
      <c r="M174" s="1658"/>
      <c r="N174" s="1658"/>
      <c r="O174" s="1658"/>
      <c r="P174" s="1658"/>
      <c r="Q174" s="1658"/>
      <c r="R174" s="1658"/>
      <c r="S174" s="1658"/>
      <c r="T174" s="1658"/>
      <c r="U174" s="1658"/>
      <c r="V174" s="1658"/>
      <c r="W174" s="1658"/>
      <c r="X174" s="1658"/>
      <c r="Y174" s="1658"/>
      <c r="Z174" s="1658"/>
      <c r="AA174" s="1658"/>
      <c r="AB174" s="1658"/>
      <c r="AC174" s="1658"/>
      <c r="AD174" s="1658"/>
      <c r="AE174" s="1658"/>
      <c r="AF174" s="1658"/>
      <c r="AG174" s="1658"/>
      <c r="AH174" s="1658"/>
      <c r="AI174" s="1658"/>
      <c r="AJ174" s="1658"/>
      <c r="AK174" s="1658"/>
      <c r="AL174" s="1658"/>
      <c r="AM174" s="241"/>
    </row>
    <row r="175" spans="1:39" ht="15" customHeight="1">
      <c r="A175" s="1658"/>
      <c r="B175" s="1658"/>
      <c r="C175" s="1658"/>
      <c r="D175" s="1658"/>
      <c r="E175" s="1658"/>
      <c r="F175" s="1658"/>
      <c r="G175" s="1658"/>
      <c r="H175" s="1658"/>
      <c r="I175" s="1658"/>
      <c r="J175" s="1658"/>
      <c r="K175" s="1658"/>
      <c r="L175" s="1658"/>
      <c r="M175" s="1658"/>
      <c r="N175" s="1658"/>
      <c r="O175" s="1658"/>
      <c r="P175" s="1658"/>
      <c r="Q175" s="1658"/>
      <c r="R175" s="1658"/>
      <c r="S175" s="1658"/>
      <c r="T175" s="1658"/>
      <c r="U175" s="1658"/>
      <c r="V175" s="1658"/>
      <c r="W175" s="1658"/>
      <c r="X175" s="1658"/>
      <c r="Y175" s="1658"/>
      <c r="Z175" s="1658"/>
      <c r="AA175" s="1658"/>
      <c r="AB175" s="1658"/>
      <c r="AC175" s="1658"/>
      <c r="AD175" s="1658"/>
      <c r="AE175" s="1658"/>
      <c r="AF175" s="1658"/>
      <c r="AG175" s="1658"/>
      <c r="AH175" s="1658"/>
      <c r="AI175" s="1658"/>
      <c r="AJ175" s="1658"/>
      <c r="AK175" s="1658"/>
      <c r="AL175" s="1658"/>
      <c r="AM175" s="241"/>
    </row>
    <row r="176" spans="1:39" ht="15" customHeight="1">
      <c r="A176" s="1658"/>
      <c r="B176" s="1658"/>
      <c r="C176" s="1658"/>
      <c r="D176" s="1658"/>
      <c r="E176" s="1658"/>
      <c r="F176" s="1658"/>
      <c r="G176" s="1658"/>
      <c r="H176" s="1658"/>
      <c r="I176" s="1658"/>
      <c r="J176" s="1658"/>
      <c r="K176" s="1658"/>
      <c r="L176" s="1658"/>
      <c r="M176" s="1658"/>
      <c r="N176" s="1658"/>
      <c r="O176" s="1658"/>
      <c r="P176" s="1658"/>
      <c r="Q176" s="1658"/>
      <c r="R176" s="1658"/>
      <c r="S176" s="1658"/>
      <c r="T176" s="1658"/>
      <c r="U176" s="1658"/>
      <c r="V176" s="1658"/>
      <c r="W176" s="1658"/>
      <c r="X176" s="1658"/>
      <c r="Y176" s="1658"/>
      <c r="Z176" s="1658"/>
      <c r="AA176" s="1658"/>
      <c r="AB176" s="1658"/>
      <c r="AC176" s="1658"/>
      <c r="AD176" s="1658"/>
      <c r="AE176" s="1658"/>
      <c r="AF176" s="1658"/>
      <c r="AG176" s="1658"/>
      <c r="AH176" s="1658"/>
      <c r="AI176" s="1658"/>
      <c r="AJ176" s="1658"/>
      <c r="AK176" s="1658"/>
      <c r="AL176" s="1658"/>
      <c r="AM176" s="241"/>
    </row>
    <row r="177" spans="1:39" ht="15" customHeight="1">
      <c r="A177" s="1658"/>
      <c r="B177" s="1658"/>
      <c r="C177" s="1658"/>
      <c r="D177" s="1658"/>
      <c r="E177" s="1658"/>
      <c r="F177" s="1658"/>
      <c r="G177" s="1658"/>
      <c r="H177" s="1658"/>
      <c r="I177" s="1658"/>
      <c r="J177" s="1658"/>
      <c r="K177" s="1658"/>
      <c r="L177" s="1658"/>
      <c r="M177" s="1658"/>
      <c r="N177" s="1658"/>
      <c r="O177" s="1658"/>
      <c r="P177" s="1658"/>
      <c r="Q177" s="1658"/>
      <c r="R177" s="1658"/>
      <c r="S177" s="1658"/>
      <c r="T177" s="1658"/>
      <c r="U177" s="1658"/>
      <c r="V177" s="1658"/>
      <c r="W177" s="1658"/>
      <c r="X177" s="1658"/>
      <c r="Y177" s="1658"/>
      <c r="Z177" s="1658"/>
      <c r="AA177" s="1658"/>
      <c r="AB177" s="1658"/>
      <c r="AC177" s="1658"/>
      <c r="AD177" s="1658"/>
      <c r="AE177" s="1658"/>
      <c r="AF177" s="1658"/>
      <c r="AG177" s="1658"/>
      <c r="AH177" s="1658"/>
      <c r="AI177" s="1658"/>
      <c r="AJ177" s="1658"/>
      <c r="AK177" s="1658"/>
      <c r="AL177" s="1658"/>
      <c r="AM177" s="241"/>
    </row>
    <row r="178" spans="1:39" ht="15" customHeight="1">
      <c r="A178" s="1658"/>
      <c r="B178" s="1658"/>
      <c r="C178" s="1658"/>
      <c r="D178" s="1658"/>
      <c r="E178" s="1658"/>
      <c r="F178" s="1658"/>
      <c r="G178" s="1658"/>
      <c r="H178" s="1658"/>
      <c r="I178" s="1658"/>
      <c r="J178" s="1658"/>
      <c r="K178" s="1658"/>
      <c r="L178" s="1658"/>
      <c r="M178" s="1658"/>
      <c r="N178" s="1658"/>
      <c r="O178" s="1658"/>
      <c r="P178" s="1658"/>
      <c r="Q178" s="1658"/>
      <c r="R178" s="1658"/>
      <c r="S178" s="1658"/>
      <c r="T178" s="1658"/>
      <c r="U178" s="1658"/>
      <c r="V178" s="1658"/>
      <c r="W178" s="1658"/>
      <c r="X178" s="1658"/>
      <c r="Y178" s="1658"/>
      <c r="Z178" s="1658"/>
      <c r="AA178" s="1658"/>
      <c r="AB178" s="1658"/>
      <c r="AC178" s="1658"/>
      <c r="AD178" s="1658"/>
      <c r="AE178" s="1658"/>
      <c r="AF178" s="1658"/>
      <c r="AG178" s="1658"/>
      <c r="AH178" s="1658"/>
      <c r="AI178" s="1658"/>
      <c r="AJ178" s="1658"/>
      <c r="AK178" s="1658"/>
      <c r="AL178" s="1658"/>
      <c r="AM178" s="241"/>
    </row>
    <row r="179" spans="1:39" ht="15" customHeight="1">
      <c r="A179" s="1658"/>
      <c r="B179" s="1658"/>
      <c r="C179" s="1658"/>
      <c r="D179" s="1658"/>
      <c r="E179" s="1658"/>
      <c r="F179" s="1658"/>
      <c r="G179" s="1658"/>
      <c r="H179" s="1658"/>
      <c r="I179" s="1658"/>
      <c r="J179" s="1658"/>
      <c r="K179" s="1658"/>
      <c r="L179" s="1658"/>
      <c r="M179" s="1658"/>
      <c r="N179" s="1658"/>
      <c r="O179" s="1658"/>
      <c r="P179" s="1658"/>
      <c r="Q179" s="1658"/>
      <c r="R179" s="1658"/>
      <c r="S179" s="1658"/>
      <c r="T179" s="1658"/>
      <c r="U179" s="1658"/>
      <c r="V179" s="1658"/>
      <c r="W179" s="1658"/>
      <c r="X179" s="1658"/>
      <c r="Y179" s="1658"/>
      <c r="Z179" s="1658"/>
      <c r="AA179" s="1658"/>
      <c r="AB179" s="1658"/>
      <c r="AC179" s="1658"/>
      <c r="AD179" s="1658"/>
      <c r="AE179" s="1658"/>
      <c r="AF179" s="1658"/>
      <c r="AG179" s="1658"/>
      <c r="AH179" s="1658"/>
      <c r="AI179" s="1658"/>
      <c r="AJ179" s="1658"/>
      <c r="AK179" s="1658"/>
      <c r="AL179" s="1658"/>
      <c r="AM179" s="241"/>
    </row>
    <row r="180" spans="1:39" ht="15" customHeight="1">
      <c r="A180" s="1658"/>
      <c r="B180" s="1658"/>
      <c r="C180" s="1658"/>
      <c r="D180" s="1658"/>
      <c r="E180" s="1658"/>
      <c r="F180" s="1658"/>
      <c r="G180" s="1658"/>
      <c r="H180" s="1658"/>
      <c r="I180" s="1658"/>
      <c r="J180" s="1658"/>
      <c r="K180" s="1658"/>
      <c r="L180" s="1658"/>
      <c r="M180" s="1658"/>
      <c r="N180" s="1658"/>
      <c r="O180" s="1658"/>
      <c r="P180" s="1658"/>
      <c r="Q180" s="1658"/>
      <c r="R180" s="1658"/>
      <c r="S180" s="1658"/>
      <c r="T180" s="1658"/>
      <c r="U180" s="1658"/>
      <c r="V180" s="1658"/>
      <c r="W180" s="1658"/>
      <c r="X180" s="1658"/>
      <c r="Y180" s="1658"/>
      <c r="Z180" s="1658"/>
      <c r="AA180" s="1658"/>
      <c r="AB180" s="1658"/>
      <c r="AC180" s="1658"/>
      <c r="AD180" s="1658"/>
      <c r="AE180" s="1658"/>
      <c r="AF180" s="1658"/>
      <c r="AG180" s="1658"/>
      <c r="AH180" s="1658"/>
      <c r="AI180" s="1658"/>
      <c r="AJ180" s="1658"/>
      <c r="AK180" s="1658"/>
      <c r="AL180" s="1658"/>
      <c r="AM180" s="241"/>
    </row>
    <row r="181" spans="1:39" ht="15" customHeight="1">
      <c r="A181" s="1658"/>
      <c r="B181" s="1658"/>
      <c r="C181" s="1658"/>
      <c r="D181" s="1658"/>
      <c r="E181" s="1658"/>
      <c r="F181" s="1658"/>
      <c r="G181" s="1658"/>
      <c r="H181" s="1658"/>
      <c r="I181" s="1658"/>
      <c r="J181" s="1658"/>
      <c r="K181" s="1658"/>
      <c r="L181" s="1658"/>
      <c r="M181" s="1658"/>
      <c r="N181" s="1658"/>
      <c r="O181" s="1658"/>
      <c r="P181" s="1658"/>
      <c r="Q181" s="1658"/>
      <c r="R181" s="1658"/>
      <c r="S181" s="1658"/>
      <c r="T181" s="1658"/>
      <c r="U181" s="1658"/>
      <c r="V181" s="1658"/>
      <c r="W181" s="1658"/>
      <c r="X181" s="1658"/>
      <c r="Y181" s="1658"/>
      <c r="Z181" s="1658"/>
      <c r="AA181" s="1658"/>
      <c r="AB181" s="1658"/>
      <c r="AC181" s="1658"/>
      <c r="AD181" s="1658"/>
      <c r="AE181" s="1658"/>
      <c r="AF181" s="1658"/>
      <c r="AG181" s="1658"/>
      <c r="AH181" s="1658"/>
      <c r="AI181" s="1658"/>
      <c r="AJ181" s="1658"/>
      <c r="AK181" s="1658"/>
      <c r="AL181" s="1658"/>
      <c r="AM181" s="241"/>
    </row>
    <row r="182" spans="1:39" ht="6" customHeight="1">
      <c r="A182" s="1658"/>
      <c r="B182" s="1658"/>
      <c r="C182" s="1658"/>
      <c r="D182" s="1658"/>
      <c r="E182" s="1658"/>
      <c r="F182" s="1658"/>
      <c r="G182" s="1658"/>
      <c r="H182" s="1658"/>
      <c r="I182" s="1658"/>
      <c r="J182" s="1658"/>
      <c r="K182" s="1658"/>
      <c r="L182" s="1658"/>
      <c r="M182" s="1658"/>
      <c r="N182" s="1658"/>
      <c r="O182" s="1658"/>
      <c r="P182" s="1658"/>
      <c r="Q182" s="1658"/>
      <c r="R182" s="1658"/>
      <c r="S182" s="1658"/>
      <c r="T182" s="1658"/>
      <c r="U182" s="1658"/>
      <c r="V182" s="1658"/>
      <c r="W182" s="1658"/>
      <c r="X182" s="1658"/>
      <c r="Y182" s="1658"/>
      <c r="Z182" s="1658"/>
      <c r="AA182" s="1658"/>
      <c r="AB182" s="1658"/>
      <c r="AC182" s="1658"/>
      <c r="AD182" s="1658"/>
      <c r="AE182" s="1658"/>
      <c r="AF182" s="1658"/>
      <c r="AG182" s="1658"/>
      <c r="AH182" s="1658"/>
      <c r="AI182" s="1658"/>
      <c r="AJ182" s="1658"/>
      <c r="AK182" s="1658"/>
      <c r="AL182" s="1658"/>
      <c r="AM182" s="241"/>
    </row>
    <row r="183" spans="1:39" ht="15" customHeight="1">
      <c r="A183" s="1658" t="s">
        <v>2473</v>
      </c>
      <c r="B183" s="1658"/>
      <c r="C183" s="1658"/>
      <c r="D183" s="1658"/>
      <c r="E183" s="1658"/>
      <c r="F183" s="1658"/>
      <c r="G183" s="1658"/>
      <c r="H183" s="1658"/>
      <c r="I183" s="1658"/>
      <c r="J183" s="1658"/>
      <c r="K183" s="1658"/>
      <c r="L183" s="1658"/>
      <c r="M183" s="1658"/>
      <c r="N183" s="1658"/>
      <c r="O183" s="1658"/>
      <c r="P183" s="1658"/>
      <c r="Q183" s="1658"/>
      <c r="R183" s="1658"/>
      <c r="S183" s="1658"/>
      <c r="T183" s="1658"/>
      <c r="U183" s="1658"/>
      <c r="V183" s="1658"/>
      <c r="W183" s="1658"/>
      <c r="X183" s="1658"/>
      <c r="Y183" s="1658"/>
      <c r="Z183" s="1658"/>
      <c r="AA183" s="1658"/>
      <c r="AB183" s="1658"/>
      <c r="AC183" s="1658"/>
      <c r="AD183" s="1658"/>
      <c r="AE183" s="1658"/>
      <c r="AF183" s="1658"/>
      <c r="AG183" s="1658"/>
      <c r="AH183" s="1658"/>
      <c r="AI183" s="1658"/>
      <c r="AJ183" s="1658"/>
      <c r="AK183" s="1658"/>
      <c r="AL183" s="1658"/>
      <c r="AM183" s="241"/>
    </row>
    <row r="184" spans="1:39" ht="15" customHeight="1">
      <c r="A184" s="1658"/>
      <c r="B184" s="1658"/>
      <c r="C184" s="1658"/>
      <c r="D184" s="1658"/>
      <c r="E184" s="1658"/>
      <c r="F184" s="1658"/>
      <c r="G184" s="1658"/>
      <c r="H184" s="1658"/>
      <c r="I184" s="1658"/>
      <c r="J184" s="1658"/>
      <c r="K184" s="1658"/>
      <c r="L184" s="1658"/>
      <c r="M184" s="1658"/>
      <c r="N184" s="1658"/>
      <c r="O184" s="1658"/>
      <c r="P184" s="1658"/>
      <c r="Q184" s="1658"/>
      <c r="R184" s="1658"/>
      <c r="S184" s="1658"/>
      <c r="T184" s="1658"/>
      <c r="U184" s="1658"/>
      <c r="V184" s="1658"/>
      <c r="W184" s="1658"/>
      <c r="X184" s="1658"/>
      <c r="Y184" s="1658"/>
      <c r="Z184" s="1658"/>
      <c r="AA184" s="1658"/>
      <c r="AB184" s="1658"/>
      <c r="AC184" s="1658"/>
      <c r="AD184" s="1658"/>
      <c r="AE184" s="1658"/>
      <c r="AF184" s="1658"/>
      <c r="AG184" s="1658"/>
      <c r="AH184" s="1658"/>
      <c r="AI184" s="1658"/>
      <c r="AJ184" s="1658"/>
      <c r="AK184" s="1658"/>
      <c r="AL184" s="1658"/>
      <c r="AM184" s="241"/>
    </row>
    <row r="185" spans="1:39" ht="15" customHeight="1">
      <c r="A185" s="1658"/>
      <c r="B185" s="1658"/>
      <c r="C185" s="1658"/>
      <c r="D185" s="1658"/>
      <c r="E185" s="1658"/>
      <c r="F185" s="1658"/>
      <c r="G185" s="1658"/>
      <c r="H185" s="1658"/>
      <c r="I185" s="1658"/>
      <c r="J185" s="1658"/>
      <c r="K185" s="1658"/>
      <c r="L185" s="1658"/>
      <c r="M185" s="1658"/>
      <c r="N185" s="1658"/>
      <c r="O185" s="1658"/>
      <c r="P185" s="1658"/>
      <c r="Q185" s="1658"/>
      <c r="R185" s="1658"/>
      <c r="S185" s="1658"/>
      <c r="T185" s="1658"/>
      <c r="U185" s="1658"/>
      <c r="V185" s="1658"/>
      <c r="W185" s="1658"/>
      <c r="X185" s="1658"/>
      <c r="Y185" s="1658"/>
      <c r="Z185" s="1658"/>
      <c r="AA185" s="1658"/>
      <c r="AB185" s="1658"/>
      <c r="AC185" s="1658"/>
      <c r="AD185" s="1658"/>
      <c r="AE185" s="1658"/>
      <c r="AF185" s="1658"/>
      <c r="AG185" s="1658"/>
      <c r="AH185" s="1658"/>
      <c r="AI185" s="1658"/>
      <c r="AJ185" s="1658"/>
      <c r="AK185" s="1658"/>
      <c r="AL185" s="1658"/>
      <c r="AM185" s="241"/>
    </row>
    <row r="186" spans="1:39" ht="15" customHeight="1">
      <c r="A186" s="1658"/>
      <c r="B186" s="1658"/>
      <c r="C186" s="1658"/>
      <c r="D186" s="1658"/>
      <c r="E186" s="1658"/>
      <c r="F186" s="1658"/>
      <c r="G186" s="1658"/>
      <c r="H186" s="1658"/>
      <c r="I186" s="1658"/>
      <c r="J186" s="1658"/>
      <c r="K186" s="1658"/>
      <c r="L186" s="1658"/>
      <c r="M186" s="1658"/>
      <c r="N186" s="1658"/>
      <c r="O186" s="1658"/>
      <c r="P186" s="1658"/>
      <c r="Q186" s="1658"/>
      <c r="R186" s="1658"/>
      <c r="S186" s="1658"/>
      <c r="T186" s="1658"/>
      <c r="U186" s="1658"/>
      <c r="V186" s="1658"/>
      <c r="W186" s="1658"/>
      <c r="X186" s="1658"/>
      <c r="Y186" s="1658"/>
      <c r="Z186" s="1658"/>
      <c r="AA186" s="1658"/>
      <c r="AB186" s="1658"/>
      <c r="AC186" s="1658"/>
      <c r="AD186" s="1658"/>
      <c r="AE186" s="1658"/>
      <c r="AF186" s="1658"/>
      <c r="AG186" s="1658"/>
      <c r="AH186" s="1658"/>
      <c r="AI186" s="1658"/>
      <c r="AJ186" s="1658"/>
      <c r="AK186" s="1658"/>
      <c r="AL186" s="1658"/>
      <c r="AM186" s="241"/>
    </row>
    <row r="187" spans="1:39" ht="18" customHeight="1">
      <c r="A187" s="1658"/>
      <c r="B187" s="1658"/>
      <c r="C187" s="1658"/>
      <c r="D187" s="1658"/>
      <c r="E187" s="1658"/>
      <c r="F187" s="1658"/>
      <c r="G187" s="1658"/>
      <c r="H187" s="1658"/>
      <c r="I187" s="1658"/>
      <c r="J187" s="1658"/>
      <c r="K187" s="1658"/>
      <c r="L187" s="1658"/>
      <c r="M187" s="1658"/>
      <c r="N187" s="1658"/>
      <c r="O187" s="1658"/>
      <c r="P187" s="1658"/>
      <c r="Q187" s="1658"/>
      <c r="R187" s="1658"/>
      <c r="S187" s="1658"/>
      <c r="T187" s="1658"/>
      <c r="U187" s="1658"/>
      <c r="V187" s="1658"/>
      <c r="W187" s="1658"/>
      <c r="X187" s="1658"/>
      <c r="Y187" s="1658"/>
      <c r="Z187" s="1658"/>
      <c r="AA187" s="1658"/>
      <c r="AB187" s="1658"/>
      <c r="AC187" s="1658"/>
      <c r="AD187" s="1658"/>
      <c r="AE187" s="1658"/>
      <c r="AF187" s="1658"/>
      <c r="AG187" s="1658"/>
      <c r="AH187" s="1658"/>
      <c r="AI187" s="1658"/>
      <c r="AJ187" s="1658"/>
      <c r="AK187" s="1658"/>
      <c r="AL187" s="1658"/>
      <c r="AM187" s="241"/>
    </row>
    <row r="188" spans="1:39" ht="15" customHeight="1">
      <c r="A188" s="1658"/>
      <c r="B188" s="1658"/>
      <c r="C188" s="1658"/>
      <c r="D188" s="1658"/>
      <c r="E188" s="1658"/>
      <c r="F188" s="1658"/>
      <c r="G188" s="1658"/>
      <c r="H188" s="1658"/>
      <c r="I188" s="1658"/>
      <c r="J188" s="1658"/>
      <c r="K188" s="1658"/>
      <c r="L188" s="1658"/>
      <c r="M188" s="1658"/>
      <c r="N188" s="1658"/>
      <c r="O188" s="1658"/>
      <c r="P188" s="1658"/>
      <c r="Q188" s="1658"/>
      <c r="R188" s="1658"/>
      <c r="S188" s="1658"/>
      <c r="T188" s="1658"/>
      <c r="U188" s="1658"/>
      <c r="V188" s="1658"/>
      <c r="W188" s="1658"/>
      <c r="X188" s="1658"/>
      <c r="Y188" s="1658"/>
      <c r="Z188" s="1658"/>
      <c r="AA188" s="1658"/>
      <c r="AB188" s="1658"/>
      <c r="AC188" s="1658"/>
      <c r="AD188" s="1658"/>
      <c r="AE188" s="1658"/>
      <c r="AF188" s="1658"/>
      <c r="AG188" s="1658"/>
      <c r="AH188" s="1658"/>
      <c r="AI188" s="1658"/>
      <c r="AJ188" s="1658"/>
      <c r="AK188" s="1658"/>
      <c r="AL188" s="1658"/>
      <c r="AM188" s="241"/>
    </row>
    <row r="189" spans="1:39" ht="15" customHeight="1">
      <c r="A189" s="1658"/>
      <c r="B189" s="1658"/>
      <c r="C189" s="1658"/>
      <c r="D189" s="1658"/>
      <c r="E189" s="1658"/>
      <c r="F189" s="1658"/>
      <c r="G189" s="1658"/>
      <c r="H189" s="1658"/>
      <c r="I189" s="1658"/>
      <c r="J189" s="1658"/>
      <c r="K189" s="1658"/>
      <c r="L189" s="1658"/>
      <c r="M189" s="1658"/>
      <c r="N189" s="1658"/>
      <c r="O189" s="1658"/>
      <c r="P189" s="1658"/>
      <c r="Q189" s="1658"/>
      <c r="R189" s="1658"/>
      <c r="S189" s="1658"/>
      <c r="T189" s="1658"/>
      <c r="U189" s="1658"/>
      <c r="V189" s="1658"/>
      <c r="W189" s="1658"/>
      <c r="X189" s="1658"/>
      <c r="Y189" s="1658"/>
      <c r="Z189" s="1658"/>
      <c r="AA189" s="1658"/>
      <c r="AB189" s="1658"/>
      <c r="AC189" s="1658"/>
      <c r="AD189" s="1658"/>
      <c r="AE189" s="1658"/>
      <c r="AF189" s="1658"/>
      <c r="AG189" s="1658"/>
      <c r="AH189" s="1658"/>
      <c r="AI189" s="1658"/>
      <c r="AJ189" s="1658"/>
      <c r="AK189" s="1658"/>
      <c r="AL189" s="1658"/>
      <c r="AM189" s="241"/>
    </row>
    <row r="190" spans="1:39" ht="15" customHeight="1">
      <c r="A190" s="1658"/>
      <c r="B190" s="1658"/>
      <c r="C190" s="1658"/>
      <c r="D190" s="1658"/>
      <c r="E190" s="1658"/>
      <c r="F190" s="1658"/>
      <c r="G190" s="1658"/>
      <c r="H190" s="1658"/>
      <c r="I190" s="1658"/>
      <c r="J190" s="1658"/>
      <c r="K190" s="1658"/>
      <c r="L190" s="1658"/>
      <c r="M190" s="1658"/>
      <c r="N190" s="1658"/>
      <c r="O190" s="1658"/>
      <c r="P190" s="1658"/>
      <c r="Q190" s="1658"/>
      <c r="R190" s="1658"/>
      <c r="S190" s="1658"/>
      <c r="T190" s="1658"/>
      <c r="U190" s="1658"/>
      <c r="V190" s="1658"/>
      <c r="W190" s="1658"/>
      <c r="X190" s="1658"/>
      <c r="Y190" s="1658"/>
      <c r="Z190" s="1658"/>
      <c r="AA190" s="1658"/>
      <c r="AB190" s="1658"/>
      <c r="AC190" s="1658"/>
      <c r="AD190" s="1658"/>
      <c r="AE190" s="1658"/>
      <c r="AF190" s="1658"/>
      <c r="AG190" s="1658"/>
      <c r="AH190" s="1658"/>
      <c r="AI190" s="1658"/>
      <c r="AJ190" s="1658"/>
      <c r="AK190" s="1658"/>
      <c r="AL190" s="1658"/>
      <c r="AM190" s="241"/>
    </row>
    <row r="191" spans="1:39" ht="15" customHeight="1">
      <c r="A191" s="1658"/>
      <c r="B191" s="1658"/>
      <c r="C191" s="1658"/>
      <c r="D191" s="1658"/>
      <c r="E191" s="1658"/>
      <c r="F191" s="1658"/>
      <c r="G191" s="1658"/>
      <c r="H191" s="1658"/>
      <c r="I191" s="1658"/>
      <c r="J191" s="1658"/>
      <c r="K191" s="1658"/>
      <c r="L191" s="1658"/>
      <c r="M191" s="1658"/>
      <c r="N191" s="1658"/>
      <c r="O191" s="1658"/>
      <c r="P191" s="1658"/>
      <c r="Q191" s="1658"/>
      <c r="R191" s="1658"/>
      <c r="S191" s="1658"/>
      <c r="T191" s="1658"/>
      <c r="U191" s="1658"/>
      <c r="V191" s="1658"/>
      <c r="W191" s="1658"/>
      <c r="X191" s="1658"/>
      <c r="Y191" s="1658"/>
      <c r="Z191" s="1658"/>
      <c r="AA191" s="1658"/>
      <c r="AB191" s="1658"/>
      <c r="AC191" s="1658"/>
      <c r="AD191" s="1658"/>
      <c r="AE191" s="1658"/>
      <c r="AF191" s="1658"/>
      <c r="AG191" s="1658"/>
      <c r="AH191" s="1658"/>
      <c r="AI191" s="1658"/>
      <c r="AJ191" s="1658"/>
      <c r="AK191" s="1658"/>
      <c r="AL191" s="1658"/>
      <c r="AM191" s="241"/>
    </row>
    <row r="192" spans="1:39" ht="15" customHeight="1">
      <c r="A192" s="1658"/>
      <c r="B192" s="1658"/>
      <c r="C192" s="1658"/>
      <c r="D192" s="1658"/>
      <c r="E192" s="1658"/>
      <c r="F192" s="1658"/>
      <c r="G192" s="1658"/>
      <c r="H192" s="1658"/>
      <c r="I192" s="1658"/>
      <c r="J192" s="1658"/>
      <c r="K192" s="1658"/>
      <c r="L192" s="1658"/>
      <c r="M192" s="1658"/>
      <c r="N192" s="1658"/>
      <c r="O192" s="1658"/>
      <c r="P192" s="1658"/>
      <c r="Q192" s="1658"/>
      <c r="R192" s="1658"/>
      <c r="S192" s="1658"/>
      <c r="T192" s="1658"/>
      <c r="U192" s="1658"/>
      <c r="V192" s="1658"/>
      <c r="W192" s="1658"/>
      <c r="X192" s="1658"/>
      <c r="Y192" s="1658"/>
      <c r="Z192" s="1658"/>
      <c r="AA192" s="1658"/>
      <c r="AB192" s="1658"/>
      <c r="AC192" s="1658"/>
      <c r="AD192" s="1658"/>
      <c r="AE192" s="1658"/>
      <c r="AF192" s="1658"/>
      <c r="AG192" s="1658"/>
      <c r="AH192" s="1658"/>
      <c r="AI192" s="1658"/>
      <c r="AJ192" s="1658"/>
      <c r="AK192" s="1658"/>
      <c r="AL192" s="1658"/>
      <c r="AM192" s="241"/>
    </row>
    <row r="193" spans="1:39" ht="15" customHeight="1">
      <c r="A193" s="1658"/>
      <c r="B193" s="1658"/>
      <c r="C193" s="1658"/>
      <c r="D193" s="1658"/>
      <c r="E193" s="1658"/>
      <c r="F193" s="1658"/>
      <c r="G193" s="1658"/>
      <c r="H193" s="1658"/>
      <c r="I193" s="1658"/>
      <c r="J193" s="1658"/>
      <c r="K193" s="1658"/>
      <c r="L193" s="1658"/>
      <c r="M193" s="1658"/>
      <c r="N193" s="1658"/>
      <c r="O193" s="1658"/>
      <c r="P193" s="1658"/>
      <c r="Q193" s="1658"/>
      <c r="R193" s="1658"/>
      <c r="S193" s="1658"/>
      <c r="T193" s="1658"/>
      <c r="U193" s="1658"/>
      <c r="V193" s="1658"/>
      <c r="W193" s="1658"/>
      <c r="X193" s="1658"/>
      <c r="Y193" s="1658"/>
      <c r="Z193" s="1658"/>
      <c r="AA193" s="1658"/>
      <c r="AB193" s="1658"/>
      <c r="AC193" s="1658"/>
      <c r="AD193" s="1658"/>
      <c r="AE193" s="1658"/>
      <c r="AF193" s="1658"/>
      <c r="AG193" s="1658"/>
      <c r="AH193" s="1658"/>
      <c r="AI193" s="1658"/>
      <c r="AJ193" s="1658"/>
      <c r="AK193" s="1658"/>
      <c r="AL193" s="1658"/>
      <c r="AM193" s="241"/>
    </row>
    <row r="194" spans="1:39" ht="15" customHeight="1">
      <c r="A194" s="1658"/>
      <c r="B194" s="1658"/>
      <c r="C194" s="1658"/>
      <c r="D194" s="1658"/>
      <c r="E194" s="1658"/>
      <c r="F194" s="1658"/>
      <c r="G194" s="1658"/>
      <c r="H194" s="1658"/>
      <c r="I194" s="1658"/>
      <c r="J194" s="1658"/>
      <c r="K194" s="1658"/>
      <c r="L194" s="1658"/>
      <c r="M194" s="1658"/>
      <c r="N194" s="1658"/>
      <c r="O194" s="1658"/>
      <c r="P194" s="1658"/>
      <c r="Q194" s="1658"/>
      <c r="R194" s="1658"/>
      <c r="S194" s="1658"/>
      <c r="T194" s="1658"/>
      <c r="U194" s="1658"/>
      <c r="V194" s="1658"/>
      <c r="W194" s="1658"/>
      <c r="X194" s="1658"/>
      <c r="Y194" s="1658"/>
      <c r="Z194" s="1658"/>
      <c r="AA194" s="1658"/>
      <c r="AB194" s="1658"/>
      <c r="AC194" s="1658"/>
      <c r="AD194" s="1658"/>
      <c r="AE194" s="1658"/>
      <c r="AF194" s="1658"/>
      <c r="AG194" s="1658"/>
      <c r="AH194" s="1658"/>
      <c r="AI194" s="1658"/>
      <c r="AJ194" s="1658"/>
      <c r="AK194" s="1658"/>
      <c r="AL194" s="1658"/>
      <c r="AM194" s="241"/>
    </row>
    <row r="195" spans="1:39" ht="15" customHeight="1">
      <c r="A195" s="1658"/>
      <c r="B195" s="1658"/>
      <c r="C195" s="1658"/>
      <c r="D195" s="1658"/>
      <c r="E195" s="1658"/>
      <c r="F195" s="1658"/>
      <c r="G195" s="1658"/>
      <c r="H195" s="1658"/>
      <c r="I195" s="1658"/>
      <c r="J195" s="1658"/>
      <c r="K195" s="1658"/>
      <c r="L195" s="1658"/>
      <c r="M195" s="1658"/>
      <c r="N195" s="1658"/>
      <c r="O195" s="1658"/>
      <c r="P195" s="1658"/>
      <c r="Q195" s="1658"/>
      <c r="R195" s="1658"/>
      <c r="S195" s="1658"/>
      <c r="T195" s="1658"/>
      <c r="U195" s="1658"/>
      <c r="V195" s="1658"/>
      <c r="W195" s="1658"/>
      <c r="X195" s="1658"/>
      <c r="Y195" s="1658"/>
      <c r="Z195" s="1658"/>
      <c r="AA195" s="1658"/>
      <c r="AB195" s="1658"/>
      <c r="AC195" s="1658"/>
      <c r="AD195" s="1658"/>
      <c r="AE195" s="1658"/>
      <c r="AF195" s="1658"/>
      <c r="AG195" s="1658"/>
      <c r="AH195" s="1658"/>
      <c r="AI195" s="1658"/>
      <c r="AJ195" s="1658"/>
      <c r="AK195" s="1658"/>
      <c r="AL195" s="1658"/>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243" t="s">
        <v>2475</v>
      </c>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4"/>
      <c r="AK1" s="4"/>
      <c r="AL1" s="231"/>
      <c r="AM1" s="4"/>
      <c r="BA1" s="267" t="s">
        <v>2477</v>
      </c>
      <c r="BB1" s="267"/>
      <c r="BC1" s="4"/>
      <c r="BD1" s="2243" t="s">
        <v>2475</v>
      </c>
      <c r="BE1" s="2243"/>
      <c r="BF1" s="2243"/>
      <c r="BG1" s="2243"/>
      <c r="BH1" s="2243"/>
      <c r="BI1" s="2243"/>
      <c r="BJ1" s="2243"/>
      <c r="BK1" s="2243"/>
      <c r="BL1" s="2243"/>
      <c r="BM1" s="2243"/>
      <c r="BN1" s="2243"/>
      <c r="BO1" s="2243"/>
      <c r="BP1" s="2243"/>
      <c r="BQ1" s="2243"/>
      <c r="BR1" s="2243"/>
      <c r="BS1" s="2243"/>
      <c r="BT1" s="2243"/>
      <c r="BU1" s="2243"/>
      <c r="BV1" s="2243"/>
      <c r="BW1" s="2243"/>
      <c r="BX1" s="2243"/>
      <c r="BY1" s="2243"/>
      <c r="BZ1" s="2243"/>
      <c r="CA1" s="2243"/>
      <c r="CB1" s="2243"/>
      <c r="CC1" s="2243"/>
      <c r="CD1" s="2243"/>
      <c r="CE1" s="2243"/>
      <c r="CF1" s="2243"/>
      <c r="CG1" s="2243"/>
      <c r="CH1" s="2243"/>
      <c r="CI1" s="2243"/>
      <c r="CJ1" s="4"/>
      <c r="CK1" s="231"/>
      <c r="CL1" s="231"/>
      <c r="CM1" s="4"/>
      <c r="DA1" s="267" t="s">
        <v>2478</v>
      </c>
      <c r="DB1" s="267"/>
      <c r="DC1" s="4"/>
      <c r="DD1" s="2243" t="s">
        <v>2475</v>
      </c>
      <c r="DE1" s="2243"/>
      <c r="DF1" s="2243"/>
      <c r="DG1" s="2243"/>
      <c r="DH1" s="2243"/>
      <c r="DI1" s="2243"/>
      <c r="DJ1" s="2243"/>
      <c r="DK1" s="2243"/>
      <c r="DL1" s="2243"/>
      <c r="DM1" s="2243"/>
      <c r="DN1" s="2243"/>
      <c r="DO1" s="2243"/>
      <c r="DP1" s="2243"/>
      <c r="DQ1" s="2243"/>
      <c r="DR1" s="2243"/>
      <c r="DS1" s="2243"/>
      <c r="DT1" s="2243"/>
      <c r="DU1" s="2243"/>
      <c r="DV1" s="2243"/>
      <c r="DW1" s="2243"/>
      <c r="DX1" s="2243"/>
      <c r="DY1" s="2243"/>
      <c r="DZ1" s="2243"/>
      <c r="EA1" s="2243"/>
      <c r="EB1" s="2243"/>
      <c r="EC1" s="2243"/>
      <c r="ED1" s="2243"/>
      <c r="EE1" s="2243"/>
      <c r="EF1" s="2243"/>
      <c r="EG1" s="2243"/>
      <c r="EH1" s="2243"/>
      <c r="EI1" s="2243"/>
      <c r="EJ1" s="4"/>
      <c r="EK1" s="231"/>
      <c r="EL1" s="231"/>
      <c r="EM1" s="4"/>
      <c r="FA1" s="267" t="s">
        <v>2479</v>
      </c>
      <c r="FB1" s="267"/>
      <c r="FC1" s="4"/>
      <c r="FD1" s="2243" t="s">
        <v>2475</v>
      </c>
      <c r="FE1" s="2243"/>
      <c r="FF1" s="2243"/>
      <c r="FG1" s="2243"/>
      <c r="FH1" s="2243"/>
      <c r="FI1" s="2243"/>
      <c r="FJ1" s="2243"/>
      <c r="FK1" s="2243"/>
      <c r="FL1" s="2243"/>
      <c r="FM1" s="2243"/>
      <c r="FN1" s="2243"/>
      <c r="FO1" s="2243"/>
      <c r="FP1" s="2243"/>
      <c r="FQ1" s="2243"/>
      <c r="FR1" s="2243"/>
      <c r="FS1" s="2243"/>
      <c r="FT1" s="2243"/>
      <c r="FU1" s="2243"/>
      <c r="FV1" s="2243"/>
      <c r="FW1" s="2243"/>
      <c r="FX1" s="2243"/>
      <c r="FY1" s="2243"/>
      <c r="FZ1" s="2243"/>
      <c r="GA1" s="2243"/>
      <c r="GB1" s="2243"/>
      <c r="GC1" s="2243"/>
      <c r="GD1" s="2243"/>
      <c r="GE1" s="2243"/>
      <c r="GF1" s="2243"/>
      <c r="GG1" s="2243"/>
      <c r="GH1" s="2243"/>
      <c r="GI1" s="2243"/>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622" t="s">
        <v>2264</v>
      </c>
      <c r="B7" s="1623"/>
      <c r="C7" s="1623"/>
      <c r="D7" s="1623"/>
      <c r="E7" s="1623"/>
      <c r="F7" s="1623"/>
      <c r="G7" s="1623"/>
      <c r="H7" s="1623"/>
      <c r="I7" s="1627"/>
      <c r="J7" s="1566"/>
      <c r="K7" s="1567"/>
      <c r="L7" s="1567"/>
      <c r="M7" s="1567"/>
      <c r="N7" s="1567"/>
      <c r="O7" s="1567"/>
      <c r="P7" s="1567"/>
      <c r="Q7" s="1567"/>
      <c r="R7" s="1624"/>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622" t="s">
        <v>2264</v>
      </c>
      <c r="BB7" s="1623"/>
      <c r="BC7" s="1623"/>
      <c r="BD7" s="1623"/>
      <c r="BE7" s="1623"/>
      <c r="BF7" s="1623"/>
      <c r="BG7" s="1623"/>
      <c r="BH7" s="1623"/>
      <c r="BI7" s="1627"/>
      <c r="BJ7" s="1566"/>
      <c r="BK7" s="1567"/>
      <c r="BL7" s="1567"/>
      <c r="BM7" s="1567"/>
      <c r="BN7" s="1567"/>
      <c r="BO7" s="1567"/>
      <c r="BP7" s="1567"/>
      <c r="BQ7" s="1567"/>
      <c r="BR7" s="1624"/>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622" t="s">
        <v>2264</v>
      </c>
      <c r="DB7" s="1623"/>
      <c r="DC7" s="1623"/>
      <c r="DD7" s="1623"/>
      <c r="DE7" s="1623"/>
      <c r="DF7" s="1623"/>
      <c r="DG7" s="1623"/>
      <c r="DH7" s="1623"/>
      <c r="DI7" s="1627"/>
      <c r="DJ7" s="1566"/>
      <c r="DK7" s="1567"/>
      <c r="DL7" s="1567"/>
      <c r="DM7" s="1567"/>
      <c r="DN7" s="1567"/>
      <c r="DO7" s="1567"/>
      <c r="DP7" s="1567"/>
      <c r="DQ7" s="1567"/>
      <c r="DR7" s="1624"/>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622" t="s">
        <v>2264</v>
      </c>
      <c r="FB7" s="1623"/>
      <c r="FC7" s="1623"/>
      <c r="FD7" s="1623"/>
      <c r="FE7" s="1623"/>
      <c r="FF7" s="1623"/>
      <c r="FG7" s="1623"/>
      <c r="FH7" s="1623"/>
      <c r="FI7" s="1627"/>
      <c r="FJ7" s="1566"/>
      <c r="FK7" s="1567"/>
      <c r="FL7" s="1567"/>
      <c r="FM7" s="1567"/>
      <c r="FN7" s="1567"/>
      <c r="FO7" s="1567"/>
      <c r="FP7" s="1567"/>
      <c r="FQ7" s="1567"/>
      <c r="FR7" s="1624"/>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622" t="s">
        <v>2294</v>
      </c>
      <c r="B9" s="1623"/>
      <c r="C9" s="1623"/>
      <c r="D9" s="1623"/>
      <c r="E9" s="1623"/>
      <c r="F9" s="1623"/>
      <c r="G9" s="1623"/>
      <c r="H9" s="1623"/>
      <c r="I9" s="1623"/>
      <c r="J9" s="1623"/>
      <c r="K9" s="1623"/>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622" t="s">
        <v>2294</v>
      </c>
      <c r="BB9" s="1623"/>
      <c r="BC9" s="1623"/>
      <c r="BD9" s="1623"/>
      <c r="BE9" s="1623"/>
      <c r="BF9" s="1623"/>
      <c r="BG9" s="1623"/>
      <c r="BH9" s="1623"/>
      <c r="BI9" s="1623"/>
      <c r="BJ9" s="1623"/>
      <c r="BK9" s="1623"/>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622" t="s">
        <v>2294</v>
      </c>
      <c r="DB9" s="1623"/>
      <c r="DC9" s="1623"/>
      <c r="DD9" s="1623"/>
      <c r="DE9" s="1623"/>
      <c r="DF9" s="1623"/>
      <c r="DG9" s="1623"/>
      <c r="DH9" s="1623"/>
      <c r="DI9" s="1623"/>
      <c r="DJ9" s="1623"/>
      <c r="DK9" s="1623"/>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622" t="s">
        <v>2294</v>
      </c>
      <c r="FB9" s="1623"/>
      <c r="FC9" s="1623"/>
      <c r="FD9" s="1623"/>
      <c r="FE9" s="1623"/>
      <c r="FF9" s="1623"/>
      <c r="FG9" s="1623"/>
      <c r="FH9" s="1623"/>
      <c r="FI9" s="1623"/>
      <c r="FJ9" s="1623"/>
      <c r="FK9" s="1623"/>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663" t="s">
        <v>2262</v>
      </c>
      <c r="C10" s="1664"/>
      <c r="D10" s="1664"/>
      <c r="E10" s="1664"/>
      <c r="F10" s="1664"/>
      <c r="G10" s="1664"/>
      <c r="H10" s="1664"/>
      <c r="I10" s="1664"/>
      <c r="J10" s="1652"/>
      <c r="K10" s="1522"/>
      <c r="L10" s="1522"/>
      <c r="M10" s="1522"/>
      <c r="N10" s="1522"/>
      <c r="O10" s="1522"/>
      <c r="P10" s="1522"/>
      <c r="Q10" s="1522"/>
      <c r="R10" s="1604"/>
      <c r="S10" s="1521"/>
      <c r="T10" s="1522"/>
      <c r="U10" s="1522"/>
      <c r="V10" s="1522"/>
      <c r="W10" s="1522"/>
      <c r="X10" s="1522"/>
      <c r="Y10" s="1522"/>
      <c r="Z10" s="1522"/>
      <c r="AA10" s="1604"/>
      <c r="AB10" s="1521"/>
      <c r="AC10" s="1522"/>
      <c r="AD10" s="1522"/>
      <c r="AE10" s="1522"/>
      <c r="AF10" s="1522"/>
      <c r="AG10" s="1522"/>
      <c r="AH10" s="1522"/>
      <c r="AI10" s="1522"/>
      <c r="AJ10" s="1523"/>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663" t="s">
        <v>2262</v>
      </c>
      <c r="BC10" s="1664"/>
      <c r="BD10" s="1664"/>
      <c r="BE10" s="1664"/>
      <c r="BF10" s="1664"/>
      <c r="BG10" s="1664"/>
      <c r="BH10" s="1664"/>
      <c r="BI10" s="1664"/>
      <c r="BJ10" s="1652"/>
      <c r="BK10" s="1522"/>
      <c r="BL10" s="1522"/>
      <c r="BM10" s="1522"/>
      <c r="BN10" s="1522"/>
      <c r="BO10" s="1522"/>
      <c r="BP10" s="1522"/>
      <c r="BQ10" s="1522"/>
      <c r="BR10" s="1604"/>
      <c r="BS10" s="1521"/>
      <c r="BT10" s="1522"/>
      <c r="BU10" s="1522"/>
      <c r="BV10" s="1522"/>
      <c r="BW10" s="1522"/>
      <c r="BX10" s="1522"/>
      <c r="BY10" s="1522"/>
      <c r="BZ10" s="1522"/>
      <c r="CA10" s="1604"/>
      <c r="CB10" s="1521"/>
      <c r="CC10" s="1522"/>
      <c r="CD10" s="1522"/>
      <c r="CE10" s="1522"/>
      <c r="CF10" s="1522"/>
      <c r="CG10" s="1522"/>
      <c r="CH10" s="1522"/>
      <c r="CI10" s="1522"/>
      <c r="CJ10" s="1523"/>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663" t="s">
        <v>2262</v>
      </c>
      <c r="DC10" s="1664"/>
      <c r="DD10" s="1664"/>
      <c r="DE10" s="1664"/>
      <c r="DF10" s="1664"/>
      <c r="DG10" s="1664"/>
      <c r="DH10" s="1664"/>
      <c r="DI10" s="1664"/>
      <c r="DJ10" s="1652"/>
      <c r="DK10" s="1522"/>
      <c r="DL10" s="1522"/>
      <c r="DM10" s="1522"/>
      <c r="DN10" s="1522"/>
      <c r="DO10" s="1522"/>
      <c r="DP10" s="1522"/>
      <c r="DQ10" s="1522"/>
      <c r="DR10" s="1604"/>
      <c r="DS10" s="1521"/>
      <c r="DT10" s="1522"/>
      <c r="DU10" s="1522"/>
      <c r="DV10" s="1522"/>
      <c r="DW10" s="1522"/>
      <c r="DX10" s="1522"/>
      <c r="DY10" s="1522"/>
      <c r="DZ10" s="1522"/>
      <c r="EA10" s="1604"/>
      <c r="EB10" s="1521"/>
      <c r="EC10" s="1522"/>
      <c r="ED10" s="1522"/>
      <c r="EE10" s="1522"/>
      <c r="EF10" s="1522"/>
      <c r="EG10" s="1522"/>
      <c r="EH10" s="1522"/>
      <c r="EI10" s="1522"/>
      <c r="EJ10" s="1523"/>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663" t="s">
        <v>2262</v>
      </c>
      <c r="FC10" s="1664"/>
      <c r="FD10" s="1664"/>
      <c r="FE10" s="1664"/>
      <c r="FF10" s="1664"/>
      <c r="FG10" s="1664"/>
      <c r="FH10" s="1664"/>
      <c r="FI10" s="1664"/>
      <c r="FJ10" s="1652"/>
      <c r="FK10" s="1522"/>
      <c r="FL10" s="1522"/>
      <c r="FM10" s="1522"/>
      <c r="FN10" s="1522"/>
      <c r="FO10" s="1522"/>
      <c r="FP10" s="1522"/>
      <c r="FQ10" s="1522"/>
      <c r="FR10" s="1604"/>
      <c r="FS10" s="1521"/>
      <c r="FT10" s="1522"/>
      <c r="FU10" s="1522"/>
      <c r="FV10" s="1522"/>
      <c r="FW10" s="1522"/>
      <c r="FX10" s="1522"/>
      <c r="FY10" s="1522"/>
      <c r="FZ10" s="1522"/>
      <c r="GA10" s="1604"/>
      <c r="GB10" s="1521"/>
      <c r="GC10" s="1522"/>
      <c r="GD10" s="1522"/>
      <c r="GE10" s="1522"/>
      <c r="GF10" s="1522"/>
      <c r="GG10" s="1522"/>
      <c r="GH10" s="1522"/>
      <c r="GI10" s="1522"/>
      <c r="GJ10" s="1523"/>
      <c r="GK10" s="203"/>
      <c r="GL10" s="198"/>
      <c r="GM10" s="4" t="str">
        <f>IF(COUNTA(FJ10,FS10,GB10)=0,"未入力","")</f>
        <v>未入力</v>
      </c>
      <c r="GN10" s="6" t="str">
        <f>IF(FT10&lt;&gt;"","1"&amp;TEXT(FT10,"00"),
IF(FT11&lt;&gt;"","2"&amp;TEXT(FT11,"00"),
IF(FT12&lt;&gt;"","3"&amp;TEXT(FT12,"00"),"")))</f>
        <v/>
      </c>
    </row>
    <row r="11" spans="1:200" ht="39" customHeight="1">
      <c r="A11" s="177"/>
      <c r="B11" s="1566" t="s">
        <v>2263</v>
      </c>
      <c r="C11" s="1567"/>
      <c r="D11" s="1567"/>
      <c r="E11" s="1567"/>
      <c r="F11" s="1567"/>
      <c r="G11" s="1567"/>
      <c r="H11" s="1567"/>
      <c r="I11" s="1567"/>
      <c r="J11" s="1652"/>
      <c r="K11" s="1522"/>
      <c r="L11" s="1522"/>
      <c r="M11" s="1522"/>
      <c r="N11" s="1522"/>
      <c r="O11" s="1522"/>
      <c r="P11" s="1522"/>
      <c r="Q11" s="1522"/>
      <c r="R11" s="1604"/>
      <c r="S11" s="1521"/>
      <c r="T11" s="1522"/>
      <c r="U11" s="1522"/>
      <c r="V11" s="1522"/>
      <c r="W11" s="1522"/>
      <c r="X11" s="1522"/>
      <c r="Y11" s="1522"/>
      <c r="Z11" s="1522"/>
      <c r="AA11" s="1604"/>
      <c r="AB11" s="1521"/>
      <c r="AC11" s="1522"/>
      <c r="AD11" s="1522"/>
      <c r="AE11" s="1522"/>
      <c r="AF11" s="1522"/>
      <c r="AG11" s="1522"/>
      <c r="AH11" s="1522"/>
      <c r="AI11" s="1522"/>
      <c r="AJ11" s="1523"/>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566" t="s">
        <v>2263</v>
      </c>
      <c r="BC11" s="1567"/>
      <c r="BD11" s="1567"/>
      <c r="BE11" s="1567"/>
      <c r="BF11" s="1567"/>
      <c r="BG11" s="1567"/>
      <c r="BH11" s="1567"/>
      <c r="BI11" s="1567"/>
      <c r="BJ11" s="1652"/>
      <c r="BK11" s="1522"/>
      <c r="BL11" s="1522"/>
      <c r="BM11" s="1522"/>
      <c r="BN11" s="1522"/>
      <c r="BO11" s="1522"/>
      <c r="BP11" s="1522"/>
      <c r="BQ11" s="1522"/>
      <c r="BR11" s="1604"/>
      <c r="BS11" s="1521"/>
      <c r="BT11" s="1522"/>
      <c r="BU11" s="1522"/>
      <c r="BV11" s="1522"/>
      <c r="BW11" s="1522"/>
      <c r="BX11" s="1522"/>
      <c r="BY11" s="1522"/>
      <c r="BZ11" s="1522"/>
      <c r="CA11" s="1604"/>
      <c r="CB11" s="1521"/>
      <c r="CC11" s="1522"/>
      <c r="CD11" s="1522"/>
      <c r="CE11" s="1522"/>
      <c r="CF11" s="1522"/>
      <c r="CG11" s="1522"/>
      <c r="CH11" s="1522"/>
      <c r="CI11" s="1522"/>
      <c r="CJ11" s="1523"/>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566" t="s">
        <v>2263</v>
      </c>
      <c r="DC11" s="1567"/>
      <c r="DD11" s="1567"/>
      <c r="DE11" s="1567"/>
      <c r="DF11" s="1567"/>
      <c r="DG11" s="1567"/>
      <c r="DH11" s="1567"/>
      <c r="DI11" s="1567"/>
      <c r="DJ11" s="1652"/>
      <c r="DK11" s="1522"/>
      <c r="DL11" s="1522"/>
      <c r="DM11" s="1522"/>
      <c r="DN11" s="1522"/>
      <c r="DO11" s="1522"/>
      <c r="DP11" s="1522"/>
      <c r="DQ11" s="1522"/>
      <c r="DR11" s="1604"/>
      <c r="DS11" s="1521"/>
      <c r="DT11" s="1522"/>
      <c r="DU11" s="1522"/>
      <c r="DV11" s="1522"/>
      <c r="DW11" s="1522"/>
      <c r="DX11" s="1522"/>
      <c r="DY11" s="1522"/>
      <c r="DZ11" s="1522"/>
      <c r="EA11" s="1604"/>
      <c r="EB11" s="1521"/>
      <c r="EC11" s="1522"/>
      <c r="ED11" s="1522"/>
      <c r="EE11" s="1522"/>
      <c r="EF11" s="1522"/>
      <c r="EG11" s="1522"/>
      <c r="EH11" s="1522"/>
      <c r="EI11" s="1522"/>
      <c r="EJ11" s="1523"/>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566" t="s">
        <v>2263</v>
      </c>
      <c r="FC11" s="1567"/>
      <c r="FD11" s="1567"/>
      <c r="FE11" s="1567"/>
      <c r="FF11" s="1567"/>
      <c r="FG11" s="1567"/>
      <c r="FH11" s="1567"/>
      <c r="FI11" s="1567"/>
      <c r="FJ11" s="1652"/>
      <c r="FK11" s="1522"/>
      <c r="FL11" s="1522"/>
      <c r="FM11" s="1522"/>
      <c r="FN11" s="1522"/>
      <c r="FO11" s="1522"/>
      <c r="FP11" s="1522"/>
      <c r="FQ11" s="1522"/>
      <c r="FR11" s="1604"/>
      <c r="FS11" s="1521"/>
      <c r="FT11" s="1522"/>
      <c r="FU11" s="1522"/>
      <c r="FV11" s="1522"/>
      <c r="FW11" s="1522"/>
      <c r="FX11" s="1522"/>
      <c r="FY11" s="1522"/>
      <c r="FZ11" s="1522"/>
      <c r="GA11" s="1604"/>
      <c r="GB11" s="1521"/>
      <c r="GC11" s="1522"/>
      <c r="GD11" s="1522"/>
      <c r="GE11" s="1522"/>
      <c r="GF11" s="1522"/>
      <c r="GG11" s="1522"/>
      <c r="GH11" s="1522"/>
      <c r="GI11" s="1522"/>
      <c r="GJ11" s="1523"/>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580" t="s">
        <v>2445</v>
      </c>
      <c r="C12" s="1575"/>
      <c r="D12" s="1575"/>
      <c r="E12" s="1575"/>
      <c r="F12" s="1575"/>
      <c r="G12" s="1575"/>
      <c r="H12" s="1575"/>
      <c r="I12" s="1575"/>
      <c r="J12" s="1652"/>
      <c r="K12" s="1522"/>
      <c r="L12" s="1522"/>
      <c r="M12" s="1522"/>
      <c r="N12" s="1522"/>
      <c r="O12" s="1522"/>
      <c r="P12" s="1522"/>
      <c r="Q12" s="1522"/>
      <c r="R12" s="1604"/>
      <c r="S12" s="1521"/>
      <c r="T12" s="1522"/>
      <c r="U12" s="1522"/>
      <c r="V12" s="1522"/>
      <c r="W12" s="1522"/>
      <c r="X12" s="1522"/>
      <c r="Y12" s="1522"/>
      <c r="Z12" s="1522"/>
      <c r="AA12" s="1604"/>
      <c r="AB12" s="1521"/>
      <c r="AC12" s="1522"/>
      <c r="AD12" s="1522"/>
      <c r="AE12" s="1522"/>
      <c r="AF12" s="1522"/>
      <c r="AG12" s="1522"/>
      <c r="AH12" s="1522"/>
      <c r="AI12" s="1522"/>
      <c r="AJ12" s="1523"/>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580" t="s">
        <v>2445</v>
      </c>
      <c r="BC12" s="1575"/>
      <c r="BD12" s="1575"/>
      <c r="BE12" s="1575"/>
      <c r="BF12" s="1575"/>
      <c r="BG12" s="1575"/>
      <c r="BH12" s="1575"/>
      <c r="BI12" s="1575"/>
      <c r="BJ12" s="1652"/>
      <c r="BK12" s="1522"/>
      <c r="BL12" s="1522"/>
      <c r="BM12" s="1522"/>
      <c r="BN12" s="1522"/>
      <c r="BO12" s="1522"/>
      <c r="BP12" s="1522"/>
      <c r="BQ12" s="1522"/>
      <c r="BR12" s="1604"/>
      <c r="BS12" s="1521"/>
      <c r="BT12" s="1522"/>
      <c r="BU12" s="1522"/>
      <c r="BV12" s="1522"/>
      <c r="BW12" s="1522"/>
      <c r="BX12" s="1522"/>
      <c r="BY12" s="1522"/>
      <c r="BZ12" s="1522"/>
      <c r="CA12" s="1604"/>
      <c r="CB12" s="1521"/>
      <c r="CC12" s="1522"/>
      <c r="CD12" s="1522"/>
      <c r="CE12" s="1522"/>
      <c r="CF12" s="1522"/>
      <c r="CG12" s="1522"/>
      <c r="CH12" s="1522"/>
      <c r="CI12" s="1522"/>
      <c r="CJ12" s="1523"/>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580" t="s">
        <v>2445</v>
      </c>
      <c r="DC12" s="1575"/>
      <c r="DD12" s="1575"/>
      <c r="DE12" s="1575"/>
      <c r="DF12" s="1575"/>
      <c r="DG12" s="1575"/>
      <c r="DH12" s="1575"/>
      <c r="DI12" s="1575"/>
      <c r="DJ12" s="1652"/>
      <c r="DK12" s="1522"/>
      <c r="DL12" s="1522"/>
      <c r="DM12" s="1522"/>
      <c r="DN12" s="1522"/>
      <c r="DO12" s="1522"/>
      <c r="DP12" s="1522"/>
      <c r="DQ12" s="1522"/>
      <c r="DR12" s="1604"/>
      <c r="DS12" s="1521"/>
      <c r="DT12" s="1522"/>
      <c r="DU12" s="1522"/>
      <c r="DV12" s="1522"/>
      <c r="DW12" s="1522"/>
      <c r="DX12" s="1522"/>
      <c r="DY12" s="1522"/>
      <c r="DZ12" s="1522"/>
      <c r="EA12" s="1604"/>
      <c r="EB12" s="1521"/>
      <c r="EC12" s="1522"/>
      <c r="ED12" s="1522"/>
      <c r="EE12" s="1522"/>
      <c r="EF12" s="1522"/>
      <c r="EG12" s="1522"/>
      <c r="EH12" s="1522"/>
      <c r="EI12" s="1522"/>
      <c r="EJ12" s="1523"/>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580" t="s">
        <v>2445</v>
      </c>
      <c r="FC12" s="1575"/>
      <c r="FD12" s="1575"/>
      <c r="FE12" s="1575"/>
      <c r="FF12" s="1575"/>
      <c r="FG12" s="1575"/>
      <c r="FH12" s="1575"/>
      <c r="FI12" s="1575"/>
      <c r="FJ12" s="1652"/>
      <c r="FK12" s="1522"/>
      <c r="FL12" s="1522"/>
      <c r="FM12" s="1522"/>
      <c r="FN12" s="1522"/>
      <c r="FO12" s="1522"/>
      <c r="FP12" s="1522"/>
      <c r="FQ12" s="1522"/>
      <c r="FR12" s="1604"/>
      <c r="FS12" s="1521"/>
      <c r="FT12" s="1522"/>
      <c r="FU12" s="1522"/>
      <c r="FV12" s="1522"/>
      <c r="FW12" s="1522"/>
      <c r="FX12" s="1522"/>
      <c r="FY12" s="1522"/>
      <c r="FZ12" s="1522"/>
      <c r="GA12" s="1604"/>
      <c r="GB12" s="1521"/>
      <c r="GC12" s="1522"/>
      <c r="GD12" s="1522"/>
      <c r="GE12" s="1522"/>
      <c r="GF12" s="1522"/>
      <c r="GG12" s="1522"/>
      <c r="GH12" s="1522"/>
      <c r="GI12" s="1522"/>
      <c r="GJ12" s="1523"/>
      <c r="GK12" s="203"/>
      <c r="GL12" s="198"/>
      <c r="GM12" s="4"/>
    </row>
    <row r="13" spans="1:200" ht="17.100000000000001" customHeight="1">
      <c r="A13" s="177"/>
      <c r="B13" s="1577"/>
      <c r="C13" s="1578"/>
      <c r="D13" s="1578"/>
      <c r="E13" s="1578"/>
      <c r="F13" s="1578"/>
      <c r="G13" s="1578"/>
      <c r="H13" s="1578"/>
      <c r="I13" s="1578"/>
      <c r="J13" s="1652" t="s">
        <v>2444</v>
      </c>
      <c r="K13" s="1522"/>
      <c r="L13" s="1522"/>
      <c r="M13" s="1522"/>
      <c r="N13" s="1522"/>
      <c r="O13" s="1522"/>
      <c r="P13" s="1522"/>
      <c r="Q13" s="1522"/>
      <c r="R13" s="1604"/>
      <c r="S13" s="1521" t="s">
        <v>2444</v>
      </c>
      <c r="T13" s="1522"/>
      <c r="U13" s="1522"/>
      <c r="V13" s="1522"/>
      <c r="W13" s="1522"/>
      <c r="X13" s="1522"/>
      <c r="Y13" s="1522"/>
      <c r="Z13" s="1522"/>
      <c r="AA13" s="1604"/>
      <c r="AB13" s="1521" t="s">
        <v>2444</v>
      </c>
      <c r="AC13" s="1522"/>
      <c r="AD13" s="1522"/>
      <c r="AE13" s="1522"/>
      <c r="AF13" s="1522"/>
      <c r="AG13" s="1522"/>
      <c r="AH13" s="1522"/>
      <c r="AI13" s="1522"/>
      <c r="AJ13" s="1523"/>
      <c r="AK13" s="204"/>
      <c r="AL13" s="198"/>
      <c r="AM13" s="4"/>
      <c r="AN13" s="6" t="b">
        <v>0</v>
      </c>
      <c r="AO13" s="6" t="b">
        <v>0</v>
      </c>
      <c r="AP13" s="6" t="b">
        <v>0</v>
      </c>
      <c r="AS13" s="225"/>
      <c r="BA13" s="177"/>
      <c r="BB13" s="1577"/>
      <c r="BC13" s="1578"/>
      <c r="BD13" s="1578"/>
      <c r="BE13" s="1578"/>
      <c r="BF13" s="1578"/>
      <c r="BG13" s="1578"/>
      <c r="BH13" s="1578"/>
      <c r="BI13" s="1578"/>
      <c r="BJ13" s="1652" t="s">
        <v>2444</v>
      </c>
      <c r="BK13" s="1522"/>
      <c r="BL13" s="1522"/>
      <c r="BM13" s="1522"/>
      <c r="BN13" s="1522"/>
      <c r="BO13" s="1522"/>
      <c r="BP13" s="1522"/>
      <c r="BQ13" s="1522"/>
      <c r="BR13" s="1604"/>
      <c r="BS13" s="1521" t="s">
        <v>2444</v>
      </c>
      <c r="BT13" s="1522"/>
      <c r="BU13" s="1522"/>
      <c r="BV13" s="1522"/>
      <c r="BW13" s="1522"/>
      <c r="BX13" s="1522"/>
      <c r="BY13" s="1522"/>
      <c r="BZ13" s="1522"/>
      <c r="CA13" s="1604"/>
      <c r="CB13" s="1521" t="s">
        <v>2444</v>
      </c>
      <c r="CC13" s="1522"/>
      <c r="CD13" s="1522"/>
      <c r="CE13" s="1522"/>
      <c r="CF13" s="1522"/>
      <c r="CG13" s="1522"/>
      <c r="CH13" s="1522"/>
      <c r="CI13" s="1522"/>
      <c r="CJ13" s="1523"/>
      <c r="CK13" s="204"/>
      <c r="CL13" s="198"/>
      <c r="CM13" s="4"/>
      <c r="CN13" s="6" t="b">
        <v>0</v>
      </c>
      <c r="CO13" s="6" t="b">
        <v>0</v>
      </c>
      <c r="CP13" s="6" t="b">
        <v>0</v>
      </c>
      <c r="CS13" s="225"/>
      <c r="DA13" s="177"/>
      <c r="DB13" s="1577"/>
      <c r="DC13" s="1578"/>
      <c r="DD13" s="1578"/>
      <c r="DE13" s="1578"/>
      <c r="DF13" s="1578"/>
      <c r="DG13" s="1578"/>
      <c r="DH13" s="1578"/>
      <c r="DI13" s="1578"/>
      <c r="DJ13" s="1652" t="s">
        <v>2444</v>
      </c>
      <c r="DK13" s="1522"/>
      <c r="DL13" s="1522"/>
      <c r="DM13" s="1522"/>
      <c r="DN13" s="1522"/>
      <c r="DO13" s="1522"/>
      <c r="DP13" s="1522"/>
      <c r="DQ13" s="1522"/>
      <c r="DR13" s="1604"/>
      <c r="DS13" s="1521" t="s">
        <v>2444</v>
      </c>
      <c r="DT13" s="1522"/>
      <c r="DU13" s="1522"/>
      <c r="DV13" s="1522"/>
      <c r="DW13" s="1522"/>
      <c r="DX13" s="1522"/>
      <c r="DY13" s="1522"/>
      <c r="DZ13" s="1522"/>
      <c r="EA13" s="1604"/>
      <c r="EB13" s="1521" t="s">
        <v>2444</v>
      </c>
      <c r="EC13" s="1522"/>
      <c r="ED13" s="1522"/>
      <c r="EE13" s="1522"/>
      <c r="EF13" s="1522"/>
      <c r="EG13" s="1522"/>
      <c r="EH13" s="1522"/>
      <c r="EI13" s="1522"/>
      <c r="EJ13" s="1523"/>
      <c r="EK13" s="204"/>
      <c r="EL13" s="198"/>
      <c r="EM13" s="4"/>
      <c r="EN13" s="6" t="b">
        <v>0</v>
      </c>
      <c r="EO13" s="6" t="b">
        <v>0</v>
      </c>
      <c r="EP13" s="6" t="b">
        <v>0</v>
      </c>
      <c r="ES13" s="225"/>
      <c r="FA13" s="177"/>
      <c r="FB13" s="1577"/>
      <c r="FC13" s="1578"/>
      <c r="FD13" s="1578"/>
      <c r="FE13" s="1578"/>
      <c r="FF13" s="1578"/>
      <c r="FG13" s="1578"/>
      <c r="FH13" s="1578"/>
      <c r="FI13" s="1578"/>
      <c r="FJ13" s="1652" t="s">
        <v>2444</v>
      </c>
      <c r="FK13" s="1522"/>
      <c r="FL13" s="1522"/>
      <c r="FM13" s="1522"/>
      <c r="FN13" s="1522"/>
      <c r="FO13" s="1522"/>
      <c r="FP13" s="1522"/>
      <c r="FQ13" s="1522"/>
      <c r="FR13" s="1604"/>
      <c r="FS13" s="1521" t="s">
        <v>2444</v>
      </c>
      <c r="FT13" s="1522"/>
      <c r="FU13" s="1522"/>
      <c r="FV13" s="1522"/>
      <c r="FW13" s="1522"/>
      <c r="FX13" s="1522"/>
      <c r="FY13" s="1522"/>
      <c r="FZ13" s="1522"/>
      <c r="GA13" s="1604"/>
      <c r="GB13" s="1521" t="s">
        <v>2444</v>
      </c>
      <c r="GC13" s="1522"/>
      <c r="GD13" s="1522"/>
      <c r="GE13" s="1522"/>
      <c r="GF13" s="1522"/>
      <c r="GG13" s="1522"/>
      <c r="GH13" s="1522"/>
      <c r="GI13" s="1522"/>
      <c r="GJ13" s="1523"/>
      <c r="GK13" s="204"/>
      <c r="GL13" s="198"/>
      <c r="GM13" s="4"/>
      <c r="GN13" s="6" t="b">
        <v>0</v>
      </c>
      <c r="GO13" s="6" t="b">
        <v>0</v>
      </c>
      <c r="GP13" s="6" t="b">
        <v>0</v>
      </c>
    </row>
    <row r="14" spans="1:200" ht="20.100000000000001" customHeight="1">
      <c r="A14" s="177"/>
      <c r="B14" s="1651" t="s">
        <v>2446</v>
      </c>
      <c r="C14" s="1588"/>
      <c r="D14" s="1588"/>
      <c r="E14" s="1588"/>
      <c r="F14" s="1588"/>
      <c r="G14" s="1588"/>
      <c r="H14" s="1588"/>
      <c r="I14" s="1588"/>
      <c r="J14" s="2262"/>
      <c r="K14" s="2248"/>
      <c r="L14" s="2248"/>
      <c r="M14" s="2248"/>
      <c r="N14" s="2248"/>
      <c r="O14" s="2248"/>
      <c r="P14" s="2248"/>
      <c r="Q14" s="2248"/>
      <c r="R14" s="2263"/>
      <c r="S14" s="2266"/>
      <c r="T14" s="2248"/>
      <c r="U14" s="2248"/>
      <c r="V14" s="2248"/>
      <c r="W14" s="2248"/>
      <c r="X14" s="2248"/>
      <c r="Y14" s="2248"/>
      <c r="Z14" s="2248"/>
      <c r="AA14" s="2263"/>
      <c r="AB14" s="2266"/>
      <c r="AC14" s="2248"/>
      <c r="AD14" s="2248"/>
      <c r="AE14" s="2248"/>
      <c r="AF14" s="2248"/>
      <c r="AG14" s="2248"/>
      <c r="AH14" s="2248"/>
      <c r="AI14" s="2248"/>
      <c r="AJ14" s="2268"/>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651" t="s">
        <v>2446</v>
      </c>
      <c r="BC14" s="1588"/>
      <c r="BD14" s="1588"/>
      <c r="BE14" s="1588"/>
      <c r="BF14" s="1588"/>
      <c r="BG14" s="1588"/>
      <c r="BH14" s="1588"/>
      <c r="BI14" s="1588"/>
      <c r="BJ14" s="2262"/>
      <c r="BK14" s="2248"/>
      <c r="BL14" s="2248"/>
      <c r="BM14" s="2248"/>
      <c r="BN14" s="2248"/>
      <c r="BO14" s="2248"/>
      <c r="BP14" s="2248"/>
      <c r="BQ14" s="2248"/>
      <c r="BR14" s="2263"/>
      <c r="BS14" s="2266"/>
      <c r="BT14" s="2248"/>
      <c r="BU14" s="2248"/>
      <c r="BV14" s="2248"/>
      <c r="BW14" s="2248"/>
      <c r="BX14" s="2248"/>
      <c r="BY14" s="2248"/>
      <c r="BZ14" s="2248"/>
      <c r="CA14" s="2263"/>
      <c r="CB14" s="2266"/>
      <c r="CC14" s="2248"/>
      <c r="CD14" s="2248"/>
      <c r="CE14" s="2248"/>
      <c r="CF14" s="2248"/>
      <c r="CG14" s="2248"/>
      <c r="CH14" s="2248"/>
      <c r="CI14" s="2248"/>
      <c r="CJ14" s="2268"/>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651" t="s">
        <v>2446</v>
      </c>
      <c r="DC14" s="1588"/>
      <c r="DD14" s="1588"/>
      <c r="DE14" s="1588"/>
      <c r="DF14" s="1588"/>
      <c r="DG14" s="1588"/>
      <c r="DH14" s="1588"/>
      <c r="DI14" s="1588"/>
      <c r="DJ14" s="2262"/>
      <c r="DK14" s="2248"/>
      <c r="DL14" s="2248"/>
      <c r="DM14" s="2248"/>
      <c r="DN14" s="2248"/>
      <c r="DO14" s="2248"/>
      <c r="DP14" s="2248"/>
      <c r="DQ14" s="2248"/>
      <c r="DR14" s="2263"/>
      <c r="DS14" s="2266"/>
      <c r="DT14" s="2248"/>
      <c r="DU14" s="2248"/>
      <c r="DV14" s="2248"/>
      <c r="DW14" s="2248"/>
      <c r="DX14" s="2248"/>
      <c r="DY14" s="2248"/>
      <c r="DZ14" s="2248"/>
      <c r="EA14" s="2263"/>
      <c r="EB14" s="2266"/>
      <c r="EC14" s="2248"/>
      <c r="ED14" s="2248"/>
      <c r="EE14" s="2248"/>
      <c r="EF14" s="2248"/>
      <c r="EG14" s="2248"/>
      <c r="EH14" s="2248"/>
      <c r="EI14" s="2248"/>
      <c r="EJ14" s="2268"/>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651" t="s">
        <v>2446</v>
      </c>
      <c r="FC14" s="1588"/>
      <c r="FD14" s="1588"/>
      <c r="FE14" s="1588"/>
      <c r="FF14" s="1588"/>
      <c r="FG14" s="1588"/>
      <c r="FH14" s="1588"/>
      <c r="FI14" s="1588"/>
      <c r="FJ14" s="2262"/>
      <c r="FK14" s="2248"/>
      <c r="FL14" s="2248"/>
      <c r="FM14" s="2248"/>
      <c r="FN14" s="2248"/>
      <c r="FO14" s="2248"/>
      <c r="FP14" s="2248"/>
      <c r="FQ14" s="2248"/>
      <c r="FR14" s="2263"/>
      <c r="FS14" s="2266"/>
      <c r="FT14" s="2248"/>
      <c r="FU14" s="2248"/>
      <c r="FV14" s="2248"/>
      <c r="FW14" s="2248"/>
      <c r="FX14" s="2248"/>
      <c r="FY14" s="2248"/>
      <c r="FZ14" s="2248"/>
      <c r="GA14" s="2263"/>
      <c r="GB14" s="2266"/>
      <c r="GC14" s="2248"/>
      <c r="GD14" s="2248"/>
      <c r="GE14" s="2248"/>
      <c r="GF14" s="2248"/>
      <c r="GG14" s="2248"/>
      <c r="GH14" s="2248"/>
      <c r="GI14" s="2248"/>
      <c r="GJ14" s="2268"/>
      <c r="GK14" s="230"/>
      <c r="GL14" s="186"/>
      <c r="GM14" s="4"/>
    </row>
    <row r="15" spans="1:200" ht="15.95" customHeight="1">
      <c r="A15" s="177"/>
      <c r="B15" s="1589"/>
      <c r="C15" s="1590"/>
      <c r="D15" s="1590"/>
      <c r="E15" s="1590"/>
      <c r="F15" s="1590"/>
      <c r="G15" s="1590"/>
      <c r="H15" s="1590"/>
      <c r="I15" s="1590"/>
      <c r="J15" s="2264"/>
      <c r="K15" s="2260"/>
      <c r="L15" s="2260"/>
      <c r="M15" s="2260"/>
      <c r="N15" s="2260"/>
      <c r="O15" s="2260"/>
      <c r="P15" s="2260"/>
      <c r="Q15" s="2260"/>
      <c r="R15" s="2265"/>
      <c r="S15" s="2267"/>
      <c r="T15" s="2260"/>
      <c r="U15" s="2260"/>
      <c r="V15" s="2260"/>
      <c r="W15" s="2260"/>
      <c r="X15" s="2260"/>
      <c r="Y15" s="2260"/>
      <c r="Z15" s="2260"/>
      <c r="AA15" s="2265"/>
      <c r="AB15" s="2267"/>
      <c r="AC15" s="2260"/>
      <c r="AD15" s="2260"/>
      <c r="AE15" s="2260"/>
      <c r="AF15" s="2260"/>
      <c r="AG15" s="2260"/>
      <c r="AH15" s="2260"/>
      <c r="AI15" s="2260"/>
      <c r="AJ15" s="2269"/>
      <c r="AK15" s="237"/>
      <c r="AL15" s="199"/>
      <c r="AM15" s="4"/>
      <c r="AS15" s="225"/>
      <c r="BA15" s="177"/>
      <c r="BB15" s="1589"/>
      <c r="BC15" s="1590"/>
      <c r="BD15" s="1590"/>
      <c r="BE15" s="1590"/>
      <c r="BF15" s="1590"/>
      <c r="BG15" s="1590"/>
      <c r="BH15" s="1590"/>
      <c r="BI15" s="1590"/>
      <c r="BJ15" s="2264"/>
      <c r="BK15" s="2260"/>
      <c r="BL15" s="2260"/>
      <c r="BM15" s="2260"/>
      <c r="BN15" s="2260"/>
      <c r="BO15" s="2260"/>
      <c r="BP15" s="2260"/>
      <c r="BQ15" s="2260"/>
      <c r="BR15" s="2265"/>
      <c r="BS15" s="2267"/>
      <c r="BT15" s="2260"/>
      <c r="BU15" s="2260"/>
      <c r="BV15" s="2260"/>
      <c r="BW15" s="2260"/>
      <c r="BX15" s="2260"/>
      <c r="BY15" s="2260"/>
      <c r="BZ15" s="2260"/>
      <c r="CA15" s="2265"/>
      <c r="CB15" s="2267"/>
      <c r="CC15" s="2260"/>
      <c r="CD15" s="2260"/>
      <c r="CE15" s="2260"/>
      <c r="CF15" s="2260"/>
      <c r="CG15" s="2260"/>
      <c r="CH15" s="2260"/>
      <c r="CI15" s="2260"/>
      <c r="CJ15" s="2269"/>
      <c r="CK15" s="237"/>
      <c r="CL15" s="199"/>
      <c r="CM15" s="4"/>
      <c r="CS15" s="225"/>
      <c r="DA15" s="177"/>
      <c r="DB15" s="1589"/>
      <c r="DC15" s="1590"/>
      <c r="DD15" s="1590"/>
      <c r="DE15" s="1590"/>
      <c r="DF15" s="1590"/>
      <c r="DG15" s="1590"/>
      <c r="DH15" s="1590"/>
      <c r="DI15" s="1590"/>
      <c r="DJ15" s="2264"/>
      <c r="DK15" s="2260"/>
      <c r="DL15" s="2260"/>
      <c r="DM15" s="2260"/>
      <c r="DN15" s="2260"/>
      <c r="DO15" s="2260"/>
      <c r="DP15" s="2260"/>
      <c r="DQ15" s="2260"/>
      <c r="DR15" s="2265"/>
      <c r="DS15" s="2267"/>
      <c r="DT15" s="2260"/>
      <c r="DU15" s="2260"/>
      <c r="DV15" s="2260"/>
      <c r="DW15" s="2260"/>
      <c r="DX15" s="2260"/>
      <c r="DY15" s="2260"/>
      <c r="DZ15" s="2260"/>
      <c r="EA15" s="2265"/>
      <c r="EB15" s="2267"/>
      <c r="EC15" s="2260"/>
      <c r="ED15" s="2260"/>
      <c r="EE15" s="2260"/>
      <c r="EF15" s="2260"/>
      <c r="EG15" s="2260"/>
      <c r="EH15" s="2260"/>
      <c r="EI15" s="2260"/>
      <c r="EJ15" s="2269"/>
      <c r="EK15" s="237"/>
      <c r="EL15" s="199"/>
      <c r="EM15" s="4"/>
      <c r="ES15" s="225"/>
      <c r="FA15" s="177"/>
      <c r="FB15" s="1589"/>
      <c r="FC15" s="1590"/>
      <c r="FD15" s="1590"/>
      <c r="FE15" s="1590"/>
      <c r="FF15" s="1590"/>
      <c r="FG15" s="1590"/>
      <c r="FH15" s="1590"/>
      <c r="FI15" s="1590"/>
      <c r="FJ15" s="2264"/>
      <c r="FK15" s="2260"/>
      <c r="FL15" s="2260"/>
      <c r="FM15" s="2260"/>
      <c r="FN15" s="2260"/>
      <c r="FO15" s="2260"/>
      <c r="FP15" s="2260"/>
      <c r="FQ15" s="2260"/>
      <c r="FR15" s="2265"/>
      <c r="FS15" s="2267"/>
      <c r="FT15" s="2260"/>
      <c r="FU15" s="2260"/>
      <c r="FV15" s="2260"/>
      <c r="FW15" s="2260"/>
      <c r="FX15" s="2260"/>
      <c r="FY15" s="2260"/>
      <c r="FZ15" s="2260"/>
      <c r="GA15" s="2265"/>
      <c r="GB15" s="2267"/>
      <c r="GC15" s="2260"/>
      <c r="GD15" s="2260"/>
      <c r="GE15" s="2260"/>
      <c r="GF15" s="2260"/>
      <c r="GG15" s="2260"/>
      <c r="GH15" s="2260"/>
      <c r="GI15" s="2260"/>
      <c r="GJ15" s="2269"/>
      <c r="GK15" s="237"/>
      <c r="GL15" s="199"/>
      <c r="GM15" s="4"/>
    </row>
    <row r="16" spans="1:200" ht="23.1" customHeight="1">
      <c r="A16" s="177"/>
      <c r="B16" s="1602" t="s">
        <v>2447</v>
      </c>
      <c r="C16" s="1603"/>
      <c r="D16" s="1603"/>
      <c r="E16" s="1603"/>
      <c r="F16" s="1603"/>
      <c r="G16" s="1603"/>
      <c r="H16" s="1603"/>
      <c r="I16" s="1603"/>
      <c r="J16" s="182"/>
      <c r="K16" s="1549"/>
      <c r="L16" s="1549"/>
      <c r="M16" s="1549"/>
      <c r="N16" s="1549"/>
      <c r="O16" s="1549"/>
      <c r="P16" s="1540" t="s">
        <v>46</v>
      </c>
      <c r="Q16" s="1540"/>
      <c r="R16" s="190"/>
      <c r="S16" s="189"/>
      <c r="T16" s="1549"/>
      <c r="U16" s="1549"/>
      <c r="V16" s="1549"/>
      <c r="W16" s="1549"/>
      <c r="X16" s="1549"/>
      <c r="Y16" s="1540" t="s">
        <v>46</v>
      </c>
      <c r="Z16" s="1540"/>
      <c r="AA16" s="190"/>
      <c r="AB16" s="189"/>
      <c r="AC16" s="1549"/>
      <c r="AD16" s="1549"/>
      <c r="AE16" s="1549"/>
      <c r="AF16" s="1549"/>
      <c r="AG16" s="1549"/>
      <c r="AH16" s="1540" t="s">
        <v>46</v>
      </c>
      <c r="AI16" s="1540"/>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602" t="s">
        <v>2447</v>
      </c>
      <c r="BC16" s="1603"/>
      <c r="BD16" s="1603"/>
      <c r="BE16" s="1603"/>
      <c r="BF16" s="1603"/>
      <c r="BG16" s="1603"/>
      <c r="BH16" s="1603"/>
      <c r="BI16" s="1603"/>
      <c r="BJ16" s="182"/>
      <c r="BK16" s="1549"/>
      <c r="BL16" s="1549"/>
      <c r="BM16" s="1549"/>
      <c r="BN16" s="1549"/>
      <c r="BO16" s="1549"/>
      <c r="BP16" s="1540" t="s">
        <v>46</v>
      </c>
      <c r="BQ16" s="1540"/>
      <c r="BR16" s="190"/>
      <c r="BS16" s="189"/>
      <c r="BT16" s="1549"/>
      <c r="BU16" s="1549"/>
      <c r="BV16" s="1549"/>
      <c r="BW16" s="1549"/>
      <c r="BX16" s="1549"/>
      <c r="BY16" s="1540" t="s">
        <v>46</v>
      </c>
      <c r="BZ16" s="1540"/>
      <c r="CA16" s="190"/>
      <c r="CB16" s="189"/>
      <c r="CC16" s="1549"/>
      <c r="CD16" s="1549"/>
      <c r="CE16" s="1549"/>
      <c r="CF16" s="1549"/>
      <c r="CG16" s="1549"/>
      <c r="CH16" s="1540" t="s">
        <v>46</v>
      </c>
      <c r="CI16" s="1540"/>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602" t="s">
        <v>2447</v>
      </c>
      <c r="DC16" s="1603"/>
      <c r="DD16" s="1603"/>
      <c r="DE16" s="1603"/>
      <c r="DF16" s="1603"/>
      <c r="DG16" s="1603"/>
      <c r="DH16" s="1603"/>
      <c r="DI16" s="1603"/>
      <c r="DJ16" s="182"/>
      <c r="DK16" s="1549"/>
      <c r="DL16" s="1549"/>
      <c r="DM16" s="1549"/>
      <c r="DN16" s="1549"/>
      <c r="DO16" s="1549"/>
      <c r="DP16" s="1540" t="s">
        <v>46</v>
      </c>
      <c r="DQ16" s="1540"/>
      <c r="DR16" s="190"/>
      <c r="DS16" s="189"/>
      <c r="DT16" s="1549"/>
      <c r="DU16" s="1549"/>
      <c r="DV16" s="1549"/>
      <c r="DW16" s="1549"/>
      <c r="DX16" s="1549"/>
      <c r="DY16" s="1540" t="s">
        <v>46</v>
      </c>
      <c r="DZ16" s="1540"/>
      <c r="EA16" s="190"/>
      <c r="EB16" s="189"/>
      <c r="EC16" s="1549"/>
      <c r="ED16" s="1549"/>
      <c r="EE16" s="1549"/>
      <c r="EF16" s="1549"/>
      <c r="EG16" s="1549"/>
      <c r="EH16" s="1540" t="s">
        <v>46</v>
      </c>
      <c r="EI16" s="1540"/>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602" t="s">
        <v>2447</v>
      </c>
      <c r="FC16" s="1603"/>
      <c r="FD16" s="1603"/>
      <c r="FE16" s="1603"/>
      <c r="FF16" s="1603"/>
      <c r="FG16" s="1603"/>
      <c r="FH16" s="1603"/>
      <c r="FI16" s="1603"/>
      <c r="FJ16" s="182"/>
      <c r="FK16" s="1549"/>
      <c r="FL16" s="1549"/>
      <c r="FM16" s="1549"/>
      <c r="FN16" s="1549"/>
      <c r="FO16" s="1549"/>
      <c r="FP16" s="1540" t="s">
        <v>46</v>
      </c>
      <c r="FQ16" s="1540"/>
      <c r="FR16" s="190"/>
      <c r="FS16" s="189"/>
      <c r="FT16" s="1549"/>
      <c r="FU16" s="1549"/>
      <c r="FV16" s="1549"/>
      <c r="FW16" s="1549"/>
      <c r="FX16" s="1549"/>
      <c r="FY16" s="1540" t="s">
        <v>46</v>
      </c>
      <c r="FZ16" s="1540"/>
      <c r="GA16" s="190"/>
      <c r="GB16" s="189"/>
      <c r="GC16" s="1549"/>
      <c r="GD16" s="1549"/>
      <c r="GE16" s="1549"/>
      <c r="GF16" s="1549"/>
      <c r="GG16" s="1549"/>
      <c r="GH16" s="1540" t="s">
        <v>46</v>
      </c>
      <c r="GI16" s="1540"/>
      <c r="GJ16" s="175"/>
      <c r="GK16" s="4"/>
      <c r="GL16" s="178"/>
      <c r="GM16" s="4" t="str">
        <f>IF(COUNTA(FK16,FT16,GC16)=0,"未入力","")</f>
        <v>未入力</v>
      </c>
      <c r="GN16" s="4"/>
    </row>
    <row r="17" spans="1:198" ht="12" customHeight="1">
      <c r="A17" s="177"/>
      <c r="B17" s="1580" t="s">
        <v>2448</v>
      </c>
      <c r="C17" s="1581"/>
      <c r="D17" s="1581"/>
      <c r="E17" s="1581"/>
      <c r="F17" s="1581"/>
      <c r="G17" s="1581"/>
      <c r="H17" s="1581"/>
      <c r="I17" s="1581"/>
      <c r="J17" s="181"/>
      <c r="K17" s="3"/>
      <c r="L17" s="3"/>
      <c r="M17" s="3"/>
      <c r="N17" s="3"/>
      <c r="O17" s="3"/>
      <c r="P17" s="3"/>
      <c r="Q17" s="3"/>
      <c r="R17" s="192"/>
      <c r="S17" s="191"/>
      <c r="T17" s="2259"/>
      <c r="U17" s="2259"/>
      <c r="V17" s="2259"/>
      <c r="W17" s="2259"/>
      <c r="X17" s="2259"/>
      <c r="Y17" s="3"/>
      <c r="Z17" s="3"/>
      <c r="AA17" s="192"/>
      <c r="AB17" s="191"/>
      <c r="AC17" s="3"/>
      <c r="AD17" s="3"/>
      <c r="AE17" s="3"/>
      <c r="AF17" s="3"/>
      <c r="AG17" s="3"/>
      <c r="AH17" s="3"/>
      <c r="AI17" s="3"/>
      <c r="AJ17" s="176"/>
      <c r="AK17" s="4"/>
      <c r="AL17" s="178"/>
      <c r="AM17" s="4"/>
      <c r="AN17" s="8"/>
      <c r="AO17" s="8"/>
      <c r="AP17" s="8"/>
      <c r="AS17" s="225">
        <f>COUNTIF(AN17:AN23, TRUE)</f>
        <v>0</v>
      </c>
      <c r="BA17" s="177"/>
      <c r="BB17" s="1580" t="s">
        <v>2448</v>
      </c>
      <c r="BC17" s="1581"/>
      <c r="BD17" s="1581"/>
      <c r="BE17" s="1581"/>
      <c r="BF17" s="1581"/>
      <c r="BG17" s="1581"/>
      <c r="BH17" s="1581"/>
      <c r="BI17" s="1581"/>
      <c r="BJ17" s="181"/>
      <c r="BK17" s="3"/>
      <c r="BL17" s="3"/>
      <c r="BM17" s="3"/>
      <c r="BN17" s="3"/>
      <c r="BO17" s="3"/>
      <c r="BP17" s="3"/>
      <c r="BQ17" s="3"/>
      <c r="BR17" s="192"/>
      <c r="BS17" s="191"/>
      <c r="BT17" s="2259"/>
      <c r="BU17" s="2259"/>
      <c r="BV17" s="2259"/>
      <c r="BW17" s="2259"/>
      <c r="BX17" s="2259"/>
      <c r="BY17" s="3"/>
      <c r="BZ17" s="3"/>
      <c r="CA17" s="192"/>
      <c r="CB17" s="191"/>
      <c r="CC17" s="3"/>
      <c r="CD17" s="3"/>
      <c r="CE17" s="3"/>
      <c r="CF17" s="3"/>
      <c r="CG17" s="3"/>
      <c r="CH17" s="3"/>
      <c r="CI17" s="3"/>
      <c r="CJ17" s="176"/>
      <c r="CK17" s="4"/>
      <c r="CL17" s="178"/>
      <c r="CM17" s="4"/>
      <c r="CN17" s="8"/>
      <c r="CO17" s="8"/>
      <c r="CP17" s="8"/>
      <c r="CS17" s="225">
        <f>COUNTIF(CN17:CN23, TRUE)</f>
        <v>0</v>
      </c>
      <c r="DA17" s="177"/>
      <c r="DB17" s="1580" t="s">
        <v>2448</v>
      </c>
      <c r="DC17" s="1581"/>
      <c r="DD17" s="1581"/>
      <c r="DE17" s="1581"/>
      <c r="DF17" s="1581"/>
      <c r="DG17" s="1581"/>
      <c r="DH17" s="1581"/>
      <c r="DI17" s="1581"/>
      <c r="DJ17" s="181"/>
      <c r="DK17" s="3"/>
      <c r="DL17" s="3"/>
      <c r="DM17" s="3"/>
      <c r="DN17" s="3"/>
      <c r="DO17" s="3"/>
      <c r="DP17" s="3"/>
      <c r="DQ17" s="3"/>
      <c r="DR17" s="192"/>
      <c r="DS17" s="191"/>
      <c r="DT17" s="2259"/>
      <c r="DU17" s="2259"/>
      <c r="DV17" s="2259"/>
      <c r="DW17" s="2259"/>
      <c r="DX17" s="2259"/>
      <c r="DY17" s="3"/>
      <c r="DZ17" s="3"/>
      <c r="EA17" s="192"/>
      <c r="EB17" s="191"/>
      <c r="EC17" s="3"/>
      <c r="ED17" s="3"/>
      <c r="EE17" s="3"/>
      <c r="EF17" s="3"/>
      <c r="EG17" s="3"/>
      <c r="EH17" s="3"/>
      <c r="EI17" s="3"/>
      <c r="EJ17" s="176"/>
      <c r="EK17" s="4"/>
      <c r="EL17" s="178"/>
      <c r="EM17" s="4"/>
      <c r="EN17" s="8"/>
      <c r="EO17" s="8"/>
      <c r="EP17" s="8"/>
      <c r="ES17" s="225">
        <f>COUNTIF(EN17:EN23, TRUE)</f>
        <v>0</v>
      </c>
      <c r="FA17" s="177"/>
      <c r="FB17" s="1580" t="s">
        <v>2448</v>
      </c>
      <c r="FC17" s="1581"/>
      <c r="FD17" s="1581"/>
      <c r="FE17" s="1581"/>
      <c r="FF17" s="1581"/>
      <c r="FG17" s="1581"/>
      <c r="FH17" s="1581"/>
      <c r="FI17" s="1581"/>
      <c r="FJ17" s="181"/>
      <c r="FK17" s="3"/>
      <c r="FL17" s="3"/>
      <c r="FM17" s="3"/>
      <c r="FN17" s="3"/>
      <c r="FO17" s="3"/>
      <c r="FP17" s="3"/>
      <c r="FQ17" s="3"/>
      <c r="FR17" s="192"/>
      <c r="FS17" s="191"/>
      <c r="FT17" s="2259"/>
      <c r="FU17" s="2259"/>
      <c r="FV17" s="2259"/>
      <c r="FW17" s="2259"/>
      <c r="FX17" s="2259"/>
      <c r="FY17" s="3"/>
      <c r="FZ17" s="3"/>
      <c r="GA17" s="192"/>
      <c r="GB17" s="191"/>
      <c r="GC17" s="3"/>
      <c r="GD17" s="3"/>
      <c r="GE17" s="3"/>
      <c r="GF17" s="3"/>
      <c r="GG17" s="3"/>
      <c r="GH17" s="3"/>
      <c r="GI17" s="3"/>
      <c r="GJ17" s="176"/>
      <c r="GK17" s="4"/>
      <c r="GL17" s="178"/>
      <c r="GM17" s="4"/>
      <c r="GN17" s="8"/>
      <c r="GO17" s="8"/>
      <c r="GP17" s="8"/>
    </row>
    <row r="18" spans="1:198" ht="18.95" customHeight="1">
      <c r="A18" s="177"/>
      <c r="B18" s="1583"/>
      <c r="C18" s="1584"/>
      <c r="D18" s="1584"/>
      <c r="E18" s="1584"/>
      <c r="F18" s="1584"/>
      <c r="G18" s="1584"/>
      <c r="H18" s="1584"/>
      <c r="I18" s="1584"/>
      <c r="J18" s="179"/>
      <c r="K18" s="1516"/>
      <c r="L18" s="1516"/>
      <c r="M18" s="1516"/>
      <c r="N18" s="1516"/>
      <c r="O18" s="1516"/>
      <c r="P18" s="2260" t="s">
        <v>47</v>
      </c>
      <c r="Q18" s="2260"/>
      <c r="R18" s="194"/>
      <c r="S18" s="193"/>
      <c r="T18" s="2261"/>
      <c r="U18" s="2261"/>
      <c r="V18" s="2261"/>
      <c r="W18" s="2261"/>
      <c r="X18" s="2261"/>
      <c r="Y18" s="2260" t="s">
        <v>2301</v>
      </c>
      <c r="Z18" s="2260"/>
      <c r="AA18" s="194"/>
      <c r="AB18" s="193"/>
      <c r="AC18" s="1516"/>
      <c r="AD18" s="1516"/>
      <c r="AE18" s="1516"/>
      <c r="AF18" s="1516"/>
      <c r="AG18" s="1516"/>
      <c r="AH18" s="2260" t="s">
        <v>2301</v>
      </c>
      <c r="AI18" s="2260"/>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583"/>
      <c r="BC18" s="1584"/>
      <c r="BD18" s="1584"/>
      <c r="BE18" s="1584"/>
      <c r="BF18" s="1584"/>
      <c r="BG18" s="1584"/>
      <c r="BH18" s="1584"/>
      <c r="BI18" s="1584"/>
      <c r="BJ18" s="179"/>
      <c r="BK18" s="1516"/>
      <c r="BL18" s="1516"/>
      <c r="BM18" s="1516"/>
      <c r="BN18" s="1516"/>
      <c r="BO18" s="1516"/>
      <c r="BP18" s="2260" t="s">
        <v>47</v>
      </c>
      <c r="BQ18" s="2260"/>
      <c r="BR18" s="194"/>
      <c r="BS18" s="193"/>
      <c r="BT18" s="2261"/>
      <c r="BU18" s="2261"/>
      <c r="BV18" s="2261"/>
      <c r="BW18" s="2261"/>
      <c r="BX18" s="2261"/>
      <c r="BY18" s="2260" t="s">
        <v>2301</v>
      </c>
      <c r="BZ18" s="2260"/>
      <c r="CA18" s="194"/>
      <c r="CB18" s="193"/>
      <c r="CC18" s="1516"/>
      <c r="CD18" s="1516"/>
      <c r="CE18" s="1516"/>
      <c r="CF18" s="1516"/>
      <c r="CG18" s="1516"/>
      <c r="CH18" s="2260" t="s">
        <v>2301</v>
      </c>
      <c r="CI18" s="2260"/>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583"/>
      <c r="DC18" s="1584"/>
      <c r="DD18" s="1584"/>
      <c r="DE18" s="1584"/>
      <c r="DF18" s="1584"/>
      <c r="DG18" s="1584"/>
      <c r="DH18" s="1584"/>
      <c r="DI18" s="1584"/>
      <c r="DJ18" s="179"/>
      <c r="DK18" s="1516"/>
      <c r="DL18" s="1516"/>
      <c r="DM18" s="1516"/>
      <c r="DN18" s="1516"/>
      <c r="DO18" s="1516"/>
      <c r="DP18" s="2260" t="s">
        <v>47</v>
      </c>
      <c r="DQ18" s="2260"/>
      <c r="DR18" s="194"/>
      <c r="DS18" s="193"/>
      <c r="DT18" s="2261"/>
      <c r="DU18" s="2261"/>
      <c r="DV18" s="2261"/>
      <c r="DW18" s="2261"/>
      <c r="DX18" s="2261"/>
      <c r="DY18" s="2260" t="s">
        <v>2301</v>
      </c>
      <c r="DZ18" s="2260"/>
      <c r="EA18" s="194"/>
      <c r="EB18" s="193"/>
      <c r="EC18" s="1516"/>
      <c r="ED18" s="1516"/>
      <c r="EE18" s="1516"/>
      <c r="EF18" s="1516"/>
      <c r="EG18" s="1516"/>
      <c r="EH18" s="2260" t="s">
        <v>2301</v>
      </c>
      <c r="EI18" s="2260"/>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583"/>
      <c r="FC18" s="1584"/>
      <c r="FD18" s="1584"/>
      <c r="FE18" s="1584"/>
      <c r="FF18" s="1584"/>
      <c r="FG18" s="1584"/>
      <c r="FH18" s="1584"/>
      <c r="FI18" s="1584"/>
      <c r="FJ18" s="179"/>
      <c r="FK18" s="1516"/>
      <c r="FL18" s="1516"/>
      <c r="FM18" s="1516"/>
      <c r="FN18" s="1516"/>
      <c r="FO18" s="1516"/>
      <c r="FP18" s="2260" t="s">
        <v>47</v>
      </c>
      <c r="FQ18" s="2260"/>
      <c r="FR18" s="194"/>
      <c r="FS18" s="193"/>
      <c r="FT18" s="2261"/>
      <c r="FU18" s="2261"/>
      <c r="FV18" s="2261"/>
      <c r="FW18" s="2261"/>
      <c r="FX18" s="2261"/>
      <c r="FY18" s="2260" t="s">
        <v>2301</v>
      </c>
      <c r="FZ18" s="2260"/>
      <c r="GA18" s="194"/>
      <c r="GB18" s="193"/>
      <c r="GC18" s="1516"/>
      <c r="GD18" s="1516"/>
      <c r="GE18" s="1516"/>
      <c r="GF18" s="1516"/>
      <c r="GG18" s="1516"/>
      <c r="GH18" s="2260" t="s">
        <v>2301</v>
      </c>
      <c r="GI18" s="2260"/>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580" t="s">
        <v>2449</v>
      </c>
      <c r="C20" s="1581"/>
      <c r="D20" s="1581"/>
      <c r="E20" s="1581"/>
      <c r="F20" s="1581"/>
      <c r="G20" s="1581"/>
      <c r="H20" s="1581"/>
      <c r="I20" s="1582"/>
      <c r="J20" s="249" t="s">
        <v>2308</v>
      </c>
      <c r="K20" s="2250" t="s">
        <v>2311</v>
      </c>
      <c r="L20" s="2251"/>
      <c r="M20" s="2252"/>
      <c r="N20" s="2253"/>
      <c r="O20" s="2253"/>
      <c r="P20" s="2253"/>
      <c r="Q20" s="2253"/>
      <c r="R20" s="2254"/>
      <c r="S20" s="176" t="s">
        <v>2308</v>
      </c>
      <c r="T20" s="2250" t="s">
        <v>2311</v>
      </c>
      <c r="U20" s="2251"/>
      <c r="V20" s="2252"/>
      <c r="W20" s="2255"/>
      <c r="X20" s="2253"/>
      <c r="Y20" s="2253"/>
      <c r="Z20" s="2253"/>
      <c r="AA20" s="2254"/>
      <c r="AB20" s="176" t="s">
        <v>2308</v>
      </c>
      <c r="AC20" s="2250" t="s">
        <v>2311</v>
      </c>
      <c r="AD20" s="2251"/>
      <c r="AE20" s="2252"/>
      <c r="AF20" s="2255"/>
      <c r="AG20" s="2253"/>
      <c r="AH20" s="2253"/>
      <c r="AI20" s="2253"/>
      <c r="AJ20" s="2256"/>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580" t="s">
        <v>2449</v>
      </c>
      <c r="BC20" s="1581"/>
      <c r="BD20" s="1581"/>
      <c r="BE20" s="1581"/>
      <c r="BF20" s="1581"/>
      <c r="BG20" s="1581"/>
      <c r="BH20" s="1581"/>
      <c r="BI20" s="1582"/>
      <c r="BJ20" s="249" t="s">
        <v>2308</v>
      </c>
      <c r="BK20" s="2250" t="s">
        <v>2311</v>
      </c>
      <c r="BL20" s="2251"/>
      <c r="BM20" s="2252"/>
      <c r="BN20" s="2253"/>
      <c r="BO20" s="2253"/>
      <c r="BP20" s="2253"/>
      <c r="BQ20" s="2253"/>
      <c r="BR20" s="2254"/>
      <c r="BS20" s="176" t="s">
        <v>2308</v>
      </c>
      <c r="BT20" s="2250" t="s">
        <v>2311</v>
      </c>
      <c r="BU20" s="2251"/>
      <c r="BV20" s="2252"/>
      <c r="BW20" s="2255"/>
      <c r="BX20" s="2253"/>
      <c r="BY20" s="2253"/>
      <c r="BZ20" s="2253"/>
      <c r="CA20" s="2254"/>
      <c r="CB20" s="176" t="s">
        <v>2308</v>
      </c>
      <c r="CC20" s="2250" t="s">
        <v>2311</v>
      </c>
      <c r="CD20" s="2251"/>
      <c r="CE20" s="2252"/>
      <c r="CF20" s="2255"/>
      <c r="CG20" s="2253"/>
      <c r="CH20" s="2253"/>
      <c r="CI20" s="2253"/>
      <c r="CJ20" s="2256"/>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580" t="s">
        <v>2449</v>
      </c>
      <c r="DC20" s="1581"/>
      <c r="DD20" s="1581"/>
      <c r="DE20" s="1581"/>
      <c r="DF20" s="1581"/>
      <c r="DG20" s="1581"/>
      <c r="DH20" s="1581"/>
      <c r="DI20" s="1582"/>
      <c r="DJ20" s="249" t="s">
        <v>2308</v>
      </c>
      <c r="DK20" s="2250" t="s">
        <v>2311</v>
      </c>
      <c r="DL20" s="2251"/>
      <c r="DM20" s="2252"/>
      <c r="DN20" s="2253"/>
      <c r="DO20" s="2253"/>
      <c r="DP20" s="2253"/>
      <c r="DQ20" s="2253"/>
      <c r="DR20" s="2254"/>
      <c r="DS20" s="176" t="s">
        <v>2308</v>
      </c>
      <c r="DT20" s="2250" t="s">
        <v>2311</v>
      </c>
      <c r="DU20" s="2251"/>
      <c r="DV20" s="2252"/>
      <c r="DW20" s="2255"/>
      <c r="DX20" s="2253"/>
      <c r="DY20" s="2253"/>
      <c r="DZ20" s="2253"/>
      <c r="EA20" s="2254"/>
      <c r="EB20" s="176" t="s">
        <v>2308</v>
      </c>
      <c r="EC20" s="2250" t="s">
        <v>2311</v>
      </c>
      <c r="ED20" s="2251"/>
      <c r="EE20" s="2252"/>
      <c r="EF20" s="2255"/>
      <c r="EG20" s="2253"/>
      <c r="EH20" s="2253"/>
      <c r="EI20" s="2253"/>
      <c r="EJ20" s="2256"/>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580" t="s">
        <v>2449</v>
      </c>
      <c r="FC20" s="1581"/>
      <c r="FD20" s="1581"/>
      <c r="FE20" s="1581"/>
      <c r="FF20" s="1581"/>
      <c r="FG20" s="1581"/>
      <c r="FH20" s="1581"/>
      <c r="FI20" s="1582"/>
      <c r="FJ20" s="249" t="s">
        <v>2308</v>
      </c>
      <c r="FK20" s="2250" t="s">
        <v>2311</v>
      </c>
      <c r="FL20" s="2251"/>
      <c r="FM20" s="2252"/>
      <c r="FN20" s="2253"/>
      <c r="FO20" s="2253"/>
      <c r="FP20" s="2253"/>
      <c r="FQ20" s="2253"/>
      <c r="FR20" s="2254"/>
      <c r="FS20" s="176" t="s">
        <v>2308</v>
      </c>
      <c r="FT20" s="2250" t="s">
        <v>2311</v>
      </c>
      <c r="FU20" s="2251"/>
      <c r="FV20" s="2252"/>
      <c r="FW20" s="2255"/>
      <c r="FX20" s="2253"/>
      <c r="FY20" s="2253"/>
      <c r="FZ20" s="2253"/>
      <c r="GA20" s="2254"/>
      <c r="GB20" s="176" t="s">
        <v>2308</v>
      </c>
      <c r="GC20" s="2250" t="s">
        <v>2311</v>
      </c>
      <c r="GD20" s="2251"/>
      <c r="GE20" s="2252"/>
      <c r="GF20" s="2255"/>
      <c r="GG20" s="2253"/>
      <c r="GH20" s="2253"/>
      <c r="GI20" s="2253"/>
      <c r="GJ20" s="2256"/>
      <c r="GK20" s="4"/>
      <c r="GL20" s="178"/>
      <c r="GM20" s="230" t="str">
        <f>GT20&amp;GT21&amp;GT22&amp;GT23&amp;GT24&amp;GT25</f>
        <v/>
      </c>
      <c r="GN20" s="8"/>
      <c r="GO20" s="8"/>
      <c r="GP20" s="8"/>
    </row>
    <row r="21" spans="1:198" ht="23.1" customHeight="1">
      <c r="A21" s="177"/>
      <c r="B21" s="2257"/>
      <c r="C21" s="1666"/>
      <c r="D21" s="1666"/>
      <c r="E21" s="1666"/>
      <c r="F21" s="1666"/>
      <c r="G21" s="1666"/>
      <c r="H21" s="1666"/>
      <c r="I21" s="2258"/>
      <c r="J21" s="250"/>
      <c r="K21" s="2250" t="s">
        <v>2312</v>
      </c>
      <c r="L21" s="2251"/>
      <c r="M21" s="2252"/>
      <c r="N21" s="1638"/>
      <c r="O21" s="1638"/>
      <c r="P21" s="1638"/>
      <c r="Q21" s="1638"/>
      <c r="R21" s="190" t="s">
        <v>47</v>
      </c>
      <c r="S21" s="180"/>
      <c r="T21" s="2250" t="s">
        <v>2312</v>
      </c>
      <c r="U21" s="2251"/>
      <c r="V21" s="2251"/>
      <c r="W21" s="1546"/>
      <c r="X21" s="1540"/>
      <c r="Y21" s="1540"/>
      <c r="Z21" s="1540"/>
      <c r="AA21" s="190" t="s">
        <v>47</v>
      </c>
      <c r="AB21" s="180"/>
      <c r="AC21" s="2250" t="s">
        <v>2312</v>
      </c>
      <c r="AD21" s="2251"/>
      <c r="AE21" s="2251"/>
      <c r="AF21" s="1546"/>
      <c r="AG21" s="1540"/>
      <c r="AH21" s="1540"/>
      <c r="AI21" s="1540"/>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257"/>
      <c r="BC21" s="1666"/>
      <c r="BD21" s="1666"/>
      <c r="BE21" s="1666"/>
      <c r="BF21" s="1666"/>
      <c r="BG21" s="1666"/>
      <c r="BH21" s="1666"/>
      <c r="BI21" s="2258"/>
      <c r="BJ21" s="250"/>
      <c r="BK21" s="2250" t="s">
        <v>2312</v>
      </c>
      <c r="BL21" s="2251"/>
      <c r="BM21" s="2252"/>
      <c r="BN21" s="1638"/>
      <c r="BO21" s="1638"/>
      <c r="BP21" s="1638"/>
      <c r="BQ21" s="1638"/>
      <c r="BR21" s="190" t="s">
        <v>47</v>
      </c>
      <c r="BS21" s="180"/>
      <c r="BT21" s="2250" t="s">
        <v>2312</v>
      </c>
      <c r="BU21" s="2251"/>
      <c r="BV21" s="2251"/>
      <c r="BW21" s="1546"/>
      <c r="BX21" s="1540"/>
      <c r="BY21" s="1540"/>
      <c r="BZ21" s="1540"/>
      <c r="CA21" s="190" t="s">
        <v>47</v>
      </c>
      <c r="CB21" s="180"/>
      <c r="CC21" s="2250" t="s">
        <v>2312</v>
      </c>
      <c r="CD21" s="2251"/>
      <c r="CE21" s="2251"/>
      <c r="CF21" s="1546"/>
      <c r="CG21" s="1540"/>
      <c r="CH21" s="1540"/>
      <c r="CI21" s="1540"/>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257"/>
      <c r="DC21" s="1666"/>
      <c r="DD21" s="1666"/>
      <c r="DE21" s="1666"/>
      <c r="DF21" s="1666"/>
      <c r="DG21" s="1666"/>
      <c r="DH21" s="1666"/>
      <c r="DI21" s="2258"/>
      <c r="DJ21" s="250"/>
      <c r="DK21" s="2250" t="s">
        <v>2312</v>
      </c>
      <c r="DL21" s="2251"/>
      <c r="DM21" s="2252"/>
      <c r="DN21" s="1638"/>
      <c r="DO21" s="1638"/>
      <c r="DP21" s="1638"/>
      <c r="DQ21" s="1638"/>
      <c r="DR21" s="190" t="s">
        <v>47</v>
      </c>
      <c r="DS21" s="180"/>
      <c r="DT21" s="2250" t="s">
        <v>2312</v>
      </c>
      <c r="DU21" s="2251"/>
      <c r="DV21" s="2251"/>
      <c r="DW21" s="1546"/>
      <c r="DX21" s="1540"/>
      <c r="DY21" s="1540"/>
      <c r="DZ21" s="1540"/>
      <c r="EA21" s="190" t="s">
        <v>47</v>
      </c>
      <c r="EB21" s="180"/>
      <c r="EC21" s="2250" t="s">
        <v>2312</v>
      </c>
      <c r="ED21" s="2251"/>
      <c r="EE21" s="2251"/>
      <c r="EF21" s="1546"/>
      <c r="EG21" s="1540"/>
      <c r="EH21" s="1540"/>
      <c r="EI21" s="1540"/>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257"/>
      <c r="FC21" s="1666"/>
      <c r="FD21" s="1666"/>
      <c r="FE21" s="1666"/>
      <c r="FF21" s="1666"/>
      <c r="FG21" s="1666"/>
      <c r="FH21" s="1666"/>
      <c r="FI21" s="2258"/>
      <c r="FJ21" s="250"/>
      <c r="FK21" s="2250" t="s">
        <v>2312</v>
      </c>
      <c r="FL21" s="2251"/>
      <c r="FM21" s="2252"/>
      <c r="FN21" s="1638"/>
      <c r="FO21" s="1638"/>
      <c r="FP21" s="1638"/>
      <c r="FQ21" s="1638"/>
      <c r="FR21" s="190" t="s">
        <v>47</v>
      </c>
      <c r="FS21" s="180"/>
      <c r="FT21" s="2250" t="s">
        <v>2312</v>
      </c>
      <c r="FU21" s="2251"/>
      <c r="FV21" s="2251"/>
      <c r="FW21" s="1546"/>
      <c r="FX21" s="1540"/>
      <c r="FY21" s="1540"/>
      <c r="FZ21" s="1540"/>
      <c r="GA21" s="190" t="s">
        <v>47</v>
      </c>
      <c r="GB21" s="180"/>
      <c r="GC21" s="2250" t="s">
        <v>2312</v>
      </c>
      <c r="GD21" s="2251"/>
      <c r="GE21" s="2251"/>
      <c r="GF21" s="1546"/>
      <c r="GG21" s="1540"/>
      <c r="GH21" s="1540"/>
      <c r="GI21" s="1540"/>
      <c r="GJ21" s="175" t="s">
        <v>47</v>
      </c>
      <c r="GK21" s="4"/>
      <c r="GL21" s="178"/>
      <c r="GM21" s="230"/>
      <c r="GN21" s="8"/>
      <c r="GO21" s="8"/>
      <c r="GP21" s="8"/>
    </row>
    <row r="22" spans="1:198" ht="23.1" customHeight="1">
      <c r="A22" s="177"/>
      <c r="B22" s="2257"/>
      <c r="C22" s="1666"/>
      <c r="D22" s="1666"/>
      <c r="E22" s="1666"/>
      <c r="F22" s="1666"/>
      <c r="G22" s="1666"/>
      <c r="H22" s="1666"/>
      <c r="I22" s="2258"/>
      <c r="J22" s="249" t="s">
        <v>2309</v>
      </c>
      <c r="K22" s="2250" t="s">
        <v>2311</v>
      </c>
      <c r="L22" s="2251"/>
      <c r="M22" s="2252"/>
      <c r="N22" s="2253"/>
      <c r="O22" s="2253"/>
      <c r="P22" s="2253"/>
      <c r="Q22" s="2253"/>
      <c r="R22" s="2254"/>
      <c r="S22" s="176" t="s">
        <v>2309</v>
      </c>
      <c r="T22" s="2250" t="s">
        <v>2311</v>
      </c>
      <c r="U22" s="2251"/>
      <c r="V22" s="2252"/>
      <c r="W22" s="2255"/>
      <c r="X22" s="2253"/>
      <c r="Y22" s="2253"/>
      <c r="Z22" s="2253"/>
      <c r="AA22" s="2254"/>
      <c r="AB22" s="176" t="s">
        <v>2309</v>
      </c>
      <c r="AC22" s="2250" t="s">
        <v>2311</v>
      </c>
      <c r="AD22" s="2251"/>
      <c r="AE22" s="2252"/>
      <c r="AF22" s="2255"/>
      <c r="AG22" s="2253"/>
      <c r="AH22" s="2253"/>
      <c r="AI22" s="2253"/>
      <c r="AJ22" s="2256"/>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257"/>
      <c r="BC22" s="1666"/>
      <c r="BD22" s="1666"/>
      <c r="BE22" s="1666"/>
      <c r="BF22" s="1666"/>
      <c r="BG22" s="1666"/>
      <c r="BH22" s="1666"/>
      <c r="BI22" s="2258"/>
      <c r="BJ22" s="249" t="s">
        <v>2309</v>
      </c>
      <c r="BK22" s="2250" t="s">
        <v>2311</v>
      </c>
      <c r="BL22" s="2251"/>
      <c r="BM22" s="2252"/>
      <c r="BN22" s="2253"/>
      <c r="BO22" s="2253"/>
      <c r="BP22" s="2253"/>
      <c r="BQ22" s="2253"/>
      <c r="BR22" s="2254"/>
      <c r="BS22" s="176" t="s">
        <v>2309</v>
      </c>
      <c r="BT22" s="2250" t="s">
        <v>2311</v>
      </c>
      <c r="BU22" s="2251"/>
      <c r="BV22" s="2252"/>
      <c r="BW22" s="2255"/>
      <c r="BX22" s="2253"/>
      <c r="BY22" s="2253"/>
      <c r="BZ22" s="2253"/>
      <c r="CA22" s="2254"/>
      <c r="CB22" s="176" t="s">
        <v>2309</v>
      </c>
      <c r="CC22" s="2250" t="s">
        <v>2311</v>
      </c>
      <c r="CD22" s="2251"/>
      <c r="CE22" s="2252"/>
      <c r="CF22" s="2255"/>
      <c r="CG22" s="2253"/>
      <c r="CH22" s="2253"/>
      <c r="CI22" s="2253"/>
      <c r="CJ22" s="2256"/>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257"/>
      <c r="DC22" s="1666"/>
      <c r="DD22" s="1666"/>
      <c r="DE22" s="1666"/>
      <c r="DF22" s="1666"/>
      <c r="DG22" s="1666"/>
      <c r="DH22" s="1666"/>
      <c r="DI22" s="2258"/>
      <c r="DJ22" s="249" t="s">
        <v>2309</v>
      </c>
      <c r="DK22" s="2250" t="s">
        <v>2311</v>
      </c>
      <c r="DL22" s="2251"/>
      <c r="DM22" s="2252"/>
      <c r="DN22" s="2253"/>
      <c r="DO22" s="2253"/>
      <c r="DP22" s="2253"/>
      <c r="DQ22" s="2253"/>
      <c r="DR22" s="2254"/>
      <c r="DS22" s="176" t="s">
        <v>2309</v>
      </c>
      <c r="DT22" s="2250" t="s">
        <v>2311</v>
      </c>
      <c r="DU22" s="2251"/>
      <c r="DV22" s="2252"/>
      <c r="DW22" s="2255"/>
      <c r="DX22" s="2253"/>
      <c r="DY22" s="2253"/>
      <c r="DZ22" s="2253"/>
      <c r="EA22" s="2254"/>
      <c r="EB22" s="176" t="s">
        <v>2309</v>
      </c>
      <c r="EC22" s="2250" t="s">
        <v>2311</v>
      </c>
      <c r="ED22" s="2251"/>
      <c r="EE22" s="2252"/>
      <c r="EF22" s="2255"/>
      <c r="EG22" s="2253"/>
      <c r="EH22" s="2253"/>
      <c r="EI22" s="2253"/>
      <c r="EJ22" s="2256"/>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257"/>
      <c r="FC22" s="1666"/>
      <c r="FD22" s="1666"/>
      <c r="FE22" s="1666"/>
      <c r="FF22" s="1666"/>
      <c r="FG22" s="1666"/>
      <c r="FH22" s="1666"/>
      <c r="FI22" s="2258"/>
      <c r="FJ22" s="249" t="s">
        <v>2309</v>
      </c>
      <c r="FK22" s="2250" t="s">
        <v>2311</v>
      </c>
      <c r="FL22" s="2251"/>
      <c r="FM22" s="2252"/>
      <c r="FN22" s="2253"/>
      <c r="FO22" s="2253"/>
      <c r="FP22" s="2253"/>
      <c r="FQ22" s="2253"/>
      <c r="FR22" s="2254"/>
      <c r="FS22" s="176" t="s">
        <v>2309</v>
      </c>
      <c r="FT22" s="2250" t="s">
        <v>2311</v>
      </c>
      <c r="FU22" s="2251"/>
      <c r="FV22" s="2252"/>
      <c r="FW22" s="2255"/>
      <c r="FX22" s="2253"/>
      <c r="FY22" s="2253"/>
      <c r="FZ22" s="2253"/>
      <c r="GA22" s="2254"/>
      <c r="GB22" s="176" t="s">
        <v>2309</v>
      </c>
      <c r="GC22" s="2250" t="s">
        <v>2311</v>
      </c>
      <c r="GD22" s="2251"/>
      <c r="GE22" s="2252"/>
      <c r="GF22" s="2255"/>
      <c r="GG22" s="2253"/>
      <c r="GH22" s="2253"/>
      <c r="GI22" s="2253"/>
      <c r="GJ22" s="2256"/>
      <c r="GK22" s="4"/>
      <c r="GL22" s="178"/>
      <c r="GM22" s="230"/>
      <c r="GN22" s="8"/>
      <c r="GO22" s="8"/>
      <c r="GP22" s="8"/>
    </row>
    <row r="23" spans="1:198" ht="23.1" customHeight="1">
      <c r="A23" s="177"/>
      <c r="B23" s="2257"/>
      <c r="C23" s="1666"/>
      <c r="D23" s="1666"/>
      <c r="E23" s="1666"/>
      <c r="F23" s="1666"/>
      <c r="G23" s="1666"/>
      <c r="H23" s="1666"/>
      <c r="I23" s="2258"/>
      <c r="J23" s="250"/>
      <c r="K23" s="2250" t="s">
        <v>2312</v>
      </c>
      <c r="L23" s="2251"/>
      <c r="M23" s="2252"/>
      <c r="N23" s="1638"/>
      <c r="O23" s="1638"/>
      <c r="P23" s="1638"/>
      <c r="Q23" s="1638"/>
      <c r="R23" s="190" t="s">
        <v>47</v>
      </c>
      <c r="S23" s="180"/>
      <c r="T23" s="2250" t="s">
        <v>2312</v>
      </c>
      <c r="U23" s="2251"/>
      <c r="V23" s="2251"/>
      <c r="W23" s="1546"/>
      <c r="X23" s="1540"/>
      <c r="Y23" s="1540"/>
      <c r="Z23" s="1540"/>
      <c r="AA23" s="190" t="s">
        <v>47</v>
      </c>
      <c r="AB23" s="180"/>
      <c r="AC23" s="2250" t="s">
        <v>2312</v>
      </c>
      <c r="AD23" s="2251"/>
      <c r="AE23" s="2251"/>
      <c r="AF23" s="1546"/>
      <c r="AG23" s="1540"/>
      <c r="AH23" s="1540"/>
      <c r="AI23" s="1540"/>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257"/>
      <c r="BC23" s="1666"/>
      <c r="BD23" s="1666"/>
      <c r="BE23" s="1666"/>
      <c r="BF23" s="1666"/>
      <c r="BG23" s="1666"/>
      <c r="BH23" s="1666"/>
      <c r="BI23" s="2258"/>
      <c r="BJ23" s="250"/>
      <c r="BK23" s="2250" t="s">
        <v>2312</v>
      </c>
      <c r="BL23" s="2251"/>
      <c r="BM23" s="2252"/>
      <c r="BN23" s="1638"/>
      <c r="BO23" s="1638"/>
      <c r="BP23" s="1638"/>
      <c r="BQ23" s="1638"/>
      <c r="BR23" s="190" t="s">
        <v>47</v>
      </c>
      <c r="BS23" s="180"/>
      <c r="BT23" s="2250" t="s">
        <v>2312</v>
      </c>
      <c r="BU23" s="2251"/>
      <c r="BV23" s="2251"/>
      <c r="BW23" s="1546"/>
      <c r="BX23" s="1540"/>
      <c r="BY23" s="1540"/>
      <c r="BZ23" s="1540"/>
      <c r="CA23" s="190" t="s">
        <v>47</v>
      </c>
      <c r="CB23" s="180"/>
      <c r="CC23" s="2250" t="s">
        <v>2312</v>
      </c>
      <c r="CD23" s="2251"/>
      <c r="CE23" s="2251"/>
      <c r="CF23" s="1546"/>
      <c r="CG23" s="1540"/>
      <c r="CH23" s="1540"/>
      <c r="CI23" s="1540"/>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257"/>
      <c r="DC23" s="1666"/>
      <c r="DD23" s="1666"/>
      <c r="DE23" s="1666"/>
      <c r="DF23" s="1666"/>
      <c r="DG23" s="1666"/>
      <c r="DH23" s="1666"/>
      <c r="DI23" s="2258"/>
      <c r="DJ23" s="250"/>
      <c r="DK23" s="2250" t="s">
        <v>2312</v>
      </c>
      <c r="DL23" s="2251"/>
      <c r="DM23" s="2252"/>
      <c r="DN23" s="1638"/>
      <c r="DO23" s="1638"/>
      <c r="DP23" s="1638"/>
      <c r="DQ23" s="1638"/>
      <c r="DR23" s="190" t="s">
        <v>47</v>
      </c>
      <c r="DS23" s="180"/>
      <c r="DT23" s="2250" t="s">
        <v>2312</v>
      </c>
      <c r="DU23" s="2251"/>
      <c r="DV23" s="2251"/>
      <c r="DW23" s="1546"/>
      <c r="DX23" s="1540"/>
      <c r="DY23" s="1540"/>
      <c r="DZ23" s="1540"/>
      <c r="EA23" s="190" t="s">
        <v>47</v>
      </c>
      <c r="EB23" s="180"/>
      <c r="EC23" s="2250" t="s">
        <v>2312</v>
      </c>
      <c r="ED23" s="2251"/>
      <c r="EE23" s="2251"/>
      <c r="EF23" s="1546"/>
      <c r="EG23" s="1540"/>
      <c r="EH23" s="1540"/>
      <c r="EI23" s="1540"/>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257"/>
      <c r="FC23" s="1666"/>
      <c r="FD23" s="1666"/>
      <c r="FE23" s="1666"/>
      <c r="FF23" s="1666"/>
      <c r="FG23" s="1666"/>
      <c r="FH23" s="1666"/>
      <c r="FI23" s="2258"/>
      <c r="FJ23" s="250"/>
      <c r="FK23" s="2250" t="s">
        <v>2312</v>
      </c>
      <c r="FL23" s="2251"/>
      <c r="FM23" s="2252"/>
      <c r="FN23" s="1638"/>
      <c r="FO23" s="1638"/>
      <c r="FP23" s="1638"/>
      <c r="FQ23" s="1638"/>
      <c r="FR23" s="190" t="s">
        <v>47</v>
      </c>
      <c r="FS23" s="180"/>
      <c r="FT23" s="2250" t="s">
        <v>2312</v>
      </c>
      <c r="FU23" s="2251"/>
      <c r="FV23" s="2251"/>
      <c r="FW23" s="1546"/>
      <c r="FX23" s="1540"/>
      <c r="FY23" s="1540"/>
      <c r="FZ23" s="1540"/>
      <c r="GA23" s="190" t="s">
        <v>47</v>
      </c>
      <c r="GB23" s="180"/>
      <c r="GC23" s="2250" t="s">
        <v>2312</v>
      </c>
      <c r="GD23" s="2251"/>
      <c r="GE23" s="2251"/>
      <c r="GF23" s="1546"/>
      <c r="GG23" s="1540"/>
      <c r="GH23" s="1540"/>
      <c r="GI23" s="1540"/>
      <c r="GJ23" s="175" t="s">
        <v>47</v>
      </c>
      <c r="GK23" s="4"/>
      <c r="GL23" s="178"/>
      <c r="GM23" s="230"/>
      <c r="GN23" s="8"/>
      <c r="GO23" s="8"/>
      <c r="GP23" s="8"/>
    </row>
    <row r="24" spans="1:198" ht="23.1" customHeight="1">
      <c r="A24" s="177"/>
      <c r="B24" s="2257"/>
      <c r="C24" s="1666"/>
      <c r="D24" s="1666"/>
      <c r="E24" s="1666"/>
      <c r="F24" s="1666"/>
      <c r="G24" s="1666"/>
      <c r="H24" s="1666"/>
      <c r="I24" s="2258"/>
      <c r="J24" s="181" t="s">
        <v>2310</v>
      </c>
      <c r="K24" s="2250" t="s">
        <v>2311</v>
      </c>
      <c r="L24" s="2251"/>
      <c r="M24" s="2252"/>
      <c r="N24" s="2253"/>
      <c r="O24" s="2253"/>
      <c r="P24" s="2253"/>
      <c r="Q24" s="2253"/>
      <c r="R24" s="2254"/>
      <c r="S24" s="3" t="s">
        <v>2310</v>
      </c>
      <c r="T24" s="2250" t="s">
        <v>2311</v>
      </c>
      <c r="U24" s="2251"/>
      <c r="V24" s="2252"/>
      <c r="W24" s="2255"/>
      <c r="X24" s="2253"/>
      <c r="Y24" s="2253"/>
      <c r="Z24" s="2253"/>
      <c r="AA24" s="2254"/>
      <c r="AB24" s="3" t="s">
        <v>2310</v>
      </c>
      <c r="AC24" s="2250" t="s">
        <v>2311</v>
      </c>
      <c r="AD24" s="2251"/>
      <c r="AE24" s="2252"/>
      <c r="AF24" s="2255"/>
      <c r="AG24" s="2253"/>
      <c r="AH24" s="2253"/>
      <c r="AI24" s="2253"/>
      <c r="AJ24" s="2256"/>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257"/>
      <c r="BC24" s="1666"/>
      <c r="BD24" s="1666"/>
      <c r="BE24" s="1666"/>
      <c r="BF24" s="1666"/>
      <c r="BG24" s="1666"/>
      <c r="BH24" s="1666"/>
      <c r="BI24" s="2258"/>
      <c r="BJ24" s="181" t="s">
        <v>2310</v>
      </c>
      <c r="BK24" s="2250" t="s">
        <v>2311</v>
      </c>
      <c r="BL24" s="2251"/>
      <c r="BM24" s="2252"/>
      <c r="BN24" s="2253"/>
      <c r="BO24" s="2253"/>
      <c r="BP24" s="2253"/>
      <c r="BQ24" s="2253"/>
      <c r="BR24" s="2254"/>
      <c r="BS24" s="3" t="s">
        <v>2310</v>
      </c>
      <c r="BT24" s="2250" t="s">
        <v>2311</v>
      </c>
      <c r="BU24" s="2251"/>
      <c r="BV24" s="2252"/>
      <c r="BW24" s="2255"/>
      <c r="BX24" s="2253"/>
      <c r="BY24" s="2253"/>
      <c r="BZ24" s="2253"/>
      <c r="CA24" s="2254"/>
      <c r="CB24" s="3" t="s">
        <v>2310</v>
      </c>
      <c r="CC24" s="2250" t="s">
        <v>2311</v>
      </c>
      <c r="CD24" s="2251"/>
      <c r="CE24" s="2252"/>
      <c r="CF24" s="2255"/>
      <c r="CG24" s="2253"/>
      <c r="CH24" s="2253"/>
      <c r="CI24" s="2253"/>
      <c r="CJ24" s="2256"/>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257"/>
      <c r="DC24" s="1666"/>
      <c r="DD24" s="1666"/>
      <c r="DE24" s="1666"/>
      <c r="DF24" s="1666"/>
      <c r="DG24" s="1666"/>
      <c r="DH24" s="1666"/>
      <c r="DI24" s="2258"/>
      <c r="DJ24" s="181" t="s">
        <v>2310</v>
      </c>
      <c r="DK24" s="2250" t="s">
        <v>2311</v>
      </c>
      <c r="DL24" s="2251"/>
      <c r="DM24" s="2252"/>
      <c r="DN24" s="2253"/>
      <c r="DO24" s="2253"/>
      <c r="DP24" s="2253"/>
      <c r="DQ24" s="2253"/>
      <c r="DR24" s="2254"/>
      <c r="DS24" s="3" t="s">
        <v>2310</v>
      </c>
      <c r="DT24" s="2250" t="s">
        <v>2311</v>
      </c>
      <c r="DU24" s="2251"/>
      <c r="DV24" s="2252"/>
      <c r="DW24" s="2255"/>
      <c r="DX24" s="2253"/>
      <c r="DY24" s="2253"/>
      <c r="DZ24" s="2253"/>
      <c r="EA24" s="2254"/>
      <c r="EB24" s="3" t="s">
        <v>2310</v>
      </c>
      <c r="EC24" s="2250" t="s">
        <v>2311</v>
      </c>
      <c r="ED24" s="2251"/>
      <c r="EE24" s="2252"/>
      <c r="EF24" s="2255"/>
      <c r="EG24" s="2253"/>
      <c r="EH24" s="2253"/>
      <c r="EI24" s="2253"/>
      <c r="EJ24" s="2256"/>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257"/>
      <c r="FC24" s="1666"/>
      <c r="FD24" s="1666"/>
      <c r="FE24" s="1666"/>
      <c r="FF24" s="1666"/>
      <c r="FG24" s="1666"/>
      <c r="FH24" s="1666"/>
      <c r="FI24" s="2258"/>
      <c r="FJ24" s="181" t="s">
        <v>2310</v>
      </c>
      <c r="FK24" s="2250" t="s">
        <v>2311</v>
      </c>
      <c r="FL24" s="2251"/>
      <c r="FM24" s="2252"/>
      <c r="FN24" s="2253"/>
      <c r="FO24" s="2253"/>
      <c r="FP24" s="2253"/>
      <c r="FQ24" s="2253"/>
      <c r="FR24" s="2254"/>
      <c r="FS24" s="3" t="s">
        <v>2310</v>
      </c>
      <c r="FT24" s="2250" t="s">
        <v>2311</v>
      </c>
      <c r="FU24" s="2251"/>
      <c r="FV24" s="2252"/>
      <c r="FW24" s="2255"/>
      <c r="FX24" s="2253"/>
      <c r="FY24" s="2253"/>
      <c r="FZ24" s="2253"/>
      <c r="GA24" s="2254"/>
      <c r="GB24" s="3" t="s">
        <v>2310</v>
      </c>
      <c r="GC24" s="2250" t="s">
        <v>2311</v>
      </c>
      <c r="GD24" s="2251"/>
      <c r="GE24" s="2252"/>
      <c r="GF24" s="2255"/>
      <c r="GG24" s="2253"/>
      <c r="GH24" s="2253"/>
      <c r="GI24" s="2253"/>
      <c r="GJ24" s="2256"/>
      <c r="GK24" s="4"/>
      <c r="GL24" s="178"/>
      <c r="GM24" s="230"/>
      <c r="GN24" s="8"/>
      <c r="GO24" s="8"/>
      <c r="GP24" s="8"/>
    </row>
    <row r="25" spans="1:198" ht="23.1" customHeight="1">
      <c r="A25" s="177"/>
      <c r="B25" s="1583"/>
      <c r="C25" s="1584"/>
      <c r="D25" s="1584"/>
      <c r="E25" s="1584"/>
      <c r="F25" s="1584"/>
      <c r="G25" s="1584"/>
      <c r="H25" s="1584"/>
      <c r="I25" s="1585"/>
      <c r="J25" s="179"/>
      <c r="K25" s="2250" t="s">
        <v>2312</v>
      </c>
      <c r="L25" s="2251"/>
      <c r="M25" s="2252"/>
      <c r="N25" s="1540"/>
      <c r="O25" s="1540"/>
      <c r="P25" s="1540"/>
      <c r="Q25" s="1540"/>
      <c r="R25" s="190" t="s">
        <v>47</v>
      </c>
      <c r="S25" s="7"/>
      <c r="T25" s="2250" t="s">
        <v>2312</v>
      </c>
      <c r="U25" s="2251"/>
      <c r="V25" s="2251"/>
      <c r="W25" s="1546"/>
      <c r="X25" s="1540"/>
      <c r="Y25" s="1540"/>
      <c r="Z25" s="1540"/>
      <c r="AA25" s="190" t="s">
        <v>47</v>
      </c>
      <c r="AB25" s="7"/>
      <c r="AC25" s="2250" t="s">
        <v>2312</v>
      </c>
      <c r="AD25" s="2251"/>
      <c r="AE25" s="2251"/>
      <c r="AF25" s="1546"/>
      <c r="AG25" s="1540"/>
      <c r="AH25" s="1540"/>
      <c r="AI25" s="1540"/>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583"/>
      <c r="BC25" s="1584"/>
      <c r="BD25" s="1584"/>
      <c r="BE25" s="1584"/>
      <c r="BF25" s="1584"/>
      <c r="BG25" s="1584"/>
      <c r="BH25" s="1584"/>
      <c r="BI25" s="1585"/>
      <c r="BJ25" s="179"/>
      <c r="BK25" s="2250" t="s">
        <v>2312</v>
      </c>
      <c r="BL25" s="2251"/>
      <c r="BM25" s="2252"/>
      <c r="BN25" s="1540"/>
      <c r="BO25" s="1540"/>
      <c r="BP25" s="1540"/>
      <c r="BQ25" s="1540"/>
      <c r="BR25" s="190" t="s">
        <v>47</v>
      </c>
      <c r="BS25" s="7"/>
      <c r="BT25" s="2250" t="s">
        <v>2312</v>
      </c>
      <c r="BU25" s="2251"/>
      <c r="BV25" s="2251"/>
      <c r="BW25" s="1546"/>
      <c r="BX25" s="1540"/>
      <c r="BY25" s="1540"/>
      <c r="BZ25" s="1540"/>
      <c r="CA25" s="190" t="s">
        <v>47</v>
      </c>
      <c r="CB25" s="7"/>
      <c r="CC25" s="2250" t="s">
        <v>2312</v>
      </c>
      <c r="CD25" s="2251"/>
      <c r="CE25" s="2251"/>
      <c r="CF25" s="1546"/>
      <c r="CG25" s="1540"/>
      <c r="CH25" s="1540"/>
      <c r="CI25" s="1540"/>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583"/>
      <c r="DC25" s="1584"/>
      <c r="DD25" s="1584"/>
      <c r="DE25" s="1584"/>
      <c r="DF25" s="1584"/>
      <c r="DG25" s="1584"/>
      <c r="DH25" s="1584"/>
      <c r="DI25" s="1585"/>
      <c r="DJ25" s="179"/>
      <c r="DK25" s="2250" t="s">
        <v>2312</v>
      </c>
      <c r="DL25" s="2251"/>
      <c r="DM25" s="2252"/>
      <c r="DN25" s="1540"/>
      <c r="DO25" s="1540"/>
      <c r="DP25" s="1540"/>
      <c r="DQ25" s="1540"/>
      <c r="DR25" s="190" t="s">
        <v>47</v>
      </c>
      <c r="DS25" s="7"/>
      <c r="DT25" s="2250" t="s">
        <v>2312</v>
      </c>
      <c r="DU25" s="2251"/>
      <c r="DV25" s="2251"/>
      <c r="DW25" s="1546"/>
      <c r="DX25" s="1540"/>
      <c r="DY25" s="1540"/>
      <c r="DZ25" s="1540"/>
      <c r="EA25" s="190" t="s">
        <v>47</v>
      </c>
      <c r="EB25" s="7"/>
      <c r="EC25" s="2250" t="s">
        <v>2312</v>
      </c>
      <c r="ED25" s="2251"/>
      <c r="EE25" s="2251"/>
      <c r="EF25" s="1546"/>
      <c r="EG25" s="1540"/>
      <c r="EH25" s="1540"/>
      <c r="EI25" s="1540"/>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583"/>
      <c r="FC25" s="1584"/>
      <c r="FD25" s="1584"/>
      <c r="FE25" s="1584"/>
      <c r="FF25" s="1584"/>
      <c r="FG25" s="1584"/>
      <c r="FH25" s="1584"/>
      <c r="FI25" s="1585"/>
      <c r="FJ25" s="179"/>
      <c r="FK25" s="2250" t="s">
        <v>2312</v>
      </c>
      <c r="FL25" s="2251"/>
      <c r="FM25" s="2252"/>
      <c r="FN25" s="1540"/>
      <c r="FO25" s="1540"/>
      <c r="FP25" s="1540"/>
      <c r="FQ25" s="1540"/>
      <c r="FR25" s="190" t="s">
        <v>47</v>
      </c>
      <c r="FS25" s="7"/>
      <c r="FT25" s="2250" t="s">
        <v>2312</v>
      </c>
      <c r="FU25" s="2251"/>
      <c r="FV25" s="2251"/>
      <c r="FW25" s="1546"/>
      <c r="FX25" s="1540"/>
      <c r="FY25" s="1540"/>
      <c r="FZ25" s="1540"/>
      <c r="GA25" s="190" t="s">
        <v>47</v>
      </c>
      <c r="GB25" s="7"/>
      <c r="GC25" s="2250" t="s">
        <v>2312</v>
      </c>
      <c r="GD25" s="2251"/>
      <c r="GE25" s="2251"/>
      <c r="GF25" s="1546"/>
      <c r="GG25" s="1540"/>
      <c r="GH25" s="1540"/>
      <c r="GI25" s="1540"/>
      <c r="GJ25" s="175" t="s">
        <v>47</v>
      </c>
      <c r="GK25" s="4"/>
      <c r="GL25" s="178"/>
      <c r="GM25" s="4"/>
      <c r="GN25" s="8"/>
      <c r="GO25" s="8"/>
      <c r="GP25" s="8"/>
    </row>
    <row r="26" spans="1:198" ht="23.1" customHeight="1">
      <c r="A26" s="177"/>
      <c r="B26" s="1587" t="s">
        <v>2450</v>
      </c>
      <c r="C26" s="1588"/>
      <c r="D26" s="1588"/>
      <c r="E26" s="1588"/>
      <c r="F26" s="1588"/>
      <c r="G26" s="1588"/>
      <c r="H26" s="1588"/>
      <c r="I26" s="1588"/>
      <c r="J26" s="182"/>
      <c r="K26" s="1549"/>
      <c r="L26" s="1549"/>
      <c r="M26" s="1549"/>
      <c r="N26" s="1549"/>
      <c r="O26" s="1549"/>
      <c r="P26" s="1540" t="s">
        <v>48</v>
      </c>
      <c r="Q26" s="1540"/>
      <c r="R26" s="190"/>
      <c r="S26" s="189"/>
      <c r="T26" s="1549"/>
      <c r="U26" s="1549"/>
      <c r="V26" s="1549"/>
      <c r="W26" s="1549"/>
      <c r="X26" s="1549"/>
      <c r="Y26" s="1540" t="s">
        <v>48</v>
      </c>
      <c r="Z26" s="1540"/>
      <c r="AA26" s="190"/>
      <c r="AB26" s="189"/>
      <c r="AC26" s="1549"/>
      <c r="AD26" s="1549"/>
      <c r="AE26" s="1549"/>
      <c r="AF26" s="1549"/>
      <c r="AG26" s="1549"/>
      <c r="AH26" s="1540" t="s">
        <v>48</v>
      </c>
      <c r="AI26" s="1540"/>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587" t="s">
        <v>2450</v>
      </c>
      <c r="BC26" s="1588"/>
      <c r="BD26" s="1588"/>
      <c r="BE26" s="1588"/>
      <c r="BF26" s="1588"/>
      <c r="BG26" s="1588"/>
      <c r="BH26" s="1588"/>
      <c r="BI26" s="1588"/>
      <c r="BJ26" s="182"/>
      <c r="BK26" s="1549"/>
      <c r="BL26" s="1549"/>
      <c r="BM26" s="1549"/>
      <c r="BN26" s="1549"/>
      <c r="BO26" s="1549"/>
      <c r="BP26" s="1540" t="s">
        <v>48</v>
      </c>
      <c r="BQ26" s="1540"/>
      <c r="BR26" s="190"/>
      <c r="BS26" s="189"/>
      <c r="BT26" s="1549"/>
      <c r="BU26" s="1549"/>
      <c r="BV26" s="1549"/>
      <c r="BW26" s="1549"/>
      <c r="BX26" s="1549"/>
      <c r="BY26" s="1540" t="s">
        <v>48</v>
      </c>
      <c r="BZ26" s="1540"/>
      <c r="CA26" s="190"/>
      <c r="CB26" s="189"/>
      <c r="CC26" s="1549"/>
      <c r="CD26" s="1549"/>
      <c r="CE26" s="1549"/>
      <c r="CF26" s="1549"/>
      <c r="CG26" s="1549"/>
      <c r="CH26" s="1540" t="s">
        <v>48</v>
      </c>
      <c r="CI26" s="1540"/>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587" t="s">
        <v>2450</v>
      </c>
      <c r="DC26" s="1588"/>
      <c r="DD26" s="1588"/>
      <c r="DE26" s="1588"/>
      <c r="DF26" s="1588"/>
      <c r="DG26" s="1588"/>
      <c r="DH26" s="1588"/>
      <c r="DI26" s="1588"/>
      <c r="DJ26" s="182"/>
      <c r="DK26" s="1549"/>
      <c r="DL26" s="1549"/>
      <c r="DM26" s="1549"/>
      <c r="DN26" s="1549"/>
      <c r="DO26" s="1549"/>
      <c r="DP26" s="1540" t="s">
        <v>48</v>
      </c>
      <c r="DQ26" s="1540"/>
      <c r="DR26" s="190"/>
      <c r="DS26" s="189"/>
      <c r="DT26" s="1549"/>
      <c r="DU26" s="1549"/>
      <c r="DV26" s="1549"/>
      <c r="DW26" s="1549"/>
      <c r="DX26" s="1549"/>
      <c r="DY26" s="1540" t="s">
        <v>48</v>
      </c>
      <c r="DZ26" s="1540"/>
      <c r="EA26" s="190"/>
      <c r="EB26" s="189"/>
      <c r="EC26" s="1549"/>
      <c r="ED26" s="1549"/>
      <c r="EE26" s="1549"/>
      <c r="EF26" s="1549"/>
      <c r="EG26" s="1549"/>
      <c r="EH26" s="1540" t="s">
        <v>48</v>
      </c>
      <c r="EI26" s="1540"/>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587" t="s">
        <v>2450</v>
      </c>
      <c r="FC26" s="1588"/>
      <c r="FD26" s="1588"/>
      <c r="FE26" s="1588"/>
      <c r="FF26" s="1588"/>
      <c r="FG26" s="1588"/>
      <c r="FH26" s="1588"/>
      <c r="FI26" s="1588"/>
      <c r="FJ26" s="182"/>
      <c r="FK26" s="1549"/>
      <c r="FL26" s="1549"/>
      <c r="FM26" s="1549"/>
      <c r="FN26" s="1549"/>
      <c r="FO26" s="1549"/>
      <c r="FP26" s="1540" t="s">
        <v>48</v>
      </c>
      <c r="FQ26" s="1540"/>
      <c r="FR26" s="190"/>
      <c r="FS26" s="189"/>
      <c r="FT26" s="1549"/>
      <c r="FU26" s="1549"/>
      <c r="FV26" s="1549"/>
      <c r="FW26" s="1549"/>
      <c r="FX26" s="1549"/>
      <c r="FY26" s="1540" t="s">
        <v>48</v>
      </c>
      <c r="FZ26" s="1540"/>
      <c r="GA26" s="190"/>
      <c r="GB26" s="189"/>
      <c r="GC26" s="1549"/>
      <c r="GD26" s="1549"/>
      <c r="GE26" s="1549"/>
      <c r="GF26" s="1549"/>
      <c r="GG26" s="1549"/>
      <c r="GH26" s="1540" t="s">
        <v>48</v>
      </c>
      <c r="GI26" s="1540"/>
      <c r="GJ26" s="175"/>
      <c r="GK26" s="4"/>
      <c r="GL26" s="178"/>
      <c r="GM26" s="230"/>
      <c r="GN26" s="8"/>
      <c r="GO26" s="8"/>
      <c r="GP26" s="8"/>
    </row>
    <row r="27" spans="1:198" ht="8.4499999999999993" hidden="1" customHeight="1">
      <c r="A27" s="177"/>
      <c r="B27" s="1589"/>
      <c r="C27" s="1590"/>
      <c r="D27" s="1590"/>
      <c r="E27" s="1590"/>
      <c r="F27" s="1590"/>
      <c r="G27" s="1590"/>
      <c r="H27" s="1590"/>
      <c r="I27" s="1590"/>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589"/>
      <c r="BC27" s="1590"/>
      <c r="BD27" s="1590"/>
      <c r="BE27" s="1590"/>
      <c r="BF27" s="1590"/>
      <c r="BG27" s="1590"/>
      <c r="BH27" s="1590"/>
      <c r="BI27" s="1590"/>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589"/>
      <c r="DC27" s="1590"/>
      <c r="DD27" s="1590"/>
      <c r="DE27" s="1590"/>
      <c r="DF27" s="1590"/>
      <c r="DG27" s="1590"/>
      <c r="DH27" s="1590"/>
      <c r="DI27" s="1590"/>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589"/>
      <c r="FC27" s="1590"/>
      <c r="FD27" s="1590"/>
      <c r="FE27" s="1590"/>
      <c r="FF27" s="1590"/>
      <c r="FG27" s="1590"/>
      <c r="FH27" s="1590"/>
      <c r="FI27" s="1590"/>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591"/>
      <c r="C28" s="1592"/>
      <c r="D28" s="1592"/>
      <c r="E28" s="1592"/>
      <c r="F28" s="1592"/>
      <c r="G28" s="1592"/>
      <c r="H28" s="1592"/>
      <c r="I28" s="1592"/>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591"/>
      <c r="BC28" s="1592"/>
      <c r="BD28" s="1592"/>
      <c r="BE28" s="1592"/>
      <c r="BF28" s="1592"/>
      <c r="BG28" s="1592"/>
      <c r="BH28" s="1592"/>
      <c r="BI28" s="1592"/>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591"/>
      <c r="DC28" s="1592"/>
      <c r="DD28" s="1592"/>
      <c r="DE28" s="1592"/>
      <c r="DF28" s="1592"/>
      <c r="DG28" s="1592"/>
      <c r="DH28" s="1592"/>
      <c r="DI28" s="1592"/>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591"/>
      <c r="FC28" s="1592"/>
      <c r="FD28" s="1592"/>
      <c r="FE28" s="1592"/>
      <c r="FF28" s="1592"/>
      <c r="FG28" s="1592"/>
      <c r="FH28" s="1592"/>
      <c r="FI28" s="1592"/>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580" t="s">
        <v>2451</v>
      </c>
      <c r="C29" s="1581"/>
      <c r="D29" s="1581"/>
      <c r="E29" s="1581"/>
      <c r="F29" s="1581"/>
      <c r="G29" s="1581"/>
      <c r="H29" s="1581"/>
      <c r="I29" s="1581"/>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580" t="s">
        <v>2451</v>
      </c>
      <c r="BC29" s="1581"/>
      <c r="BD29" s="1581"/>
      <c r="BE29" s="1581"/>
      <c r="BF29" s="1581"/>
      <c r="BG29" s="1581"/>
      <c r="BH29" s="1581"/>
      <c r="BI29" s="1581"/>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580" t="s">
        <v>2451</v>
      </c>
      <c r="DC29" s="1581"/>
      <c r="DD29" s="1581"/>
      <c r="DE29" s="1581"/>
      <c r="DF29" s="1581"/>
      <c r="DG29" s="1581"/>
      <c r="DH29" s="1581"/>
      <c r="DI29" s="1581"/>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580" t="s">
        <v>2451</v>
      </c>
      <c r="FC29" s="1581"/>
      <c r="FD29" s="1581"/>
      <c r="FE29" s="1581"/>
      <c r="FF29" s="1581"/>
      <c r="FG29" s="1581"/>
      <c r="FH29" s="1581"/>
      <c r="FI29" s="1581"/>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583"/>
      <c r="C30" s="1584"/>
      <c r="D30" s="1584"/>
      <c r="E30" s="1584"/>
      <c r="F30" s="1584"/>
      <c r="G30" s="1584"/>
      <c r="H30" s="1584"/>
      <c r="I30" s="1584"/>
      <c r="J30" s="179"/>
      <c r="K30" s="1516"/>
      <c r="L30" s="1516"/>
      <c r="M30" s="1516"/>
      <c r="N30" s="1516"/>
      <c r="O30" s="1516"/>
      <c r="P30" s="1516" t="s">
        <v>2109</v>
      </c>
      <c r="Q30" s="1516"/>
      <c r="R30" s="194"/>
      <c r="S30" s="193"/>
      <c r="T30" s="1516"/>
      <c r="U30" s="1516"/>
      <c r="V30" s="1516"/>
      <c r="W30" s="1516"/>
      <c r="X30" s="1516"/>
      <c r="Y30" s="1516" t="s">
        <v>2109</v>
      </c>
      <c r="Z30" s="1516"/>
      <c r="AA30" s="194"/>
      <c r="AB30" s="193"/>
      <c r="AC30" s="1516"/>
      <c r="AD30" s="1516"/>
      <c r="AE30" s="1516"/>
      <c r="AF30" s="1516"/>
      <c r="AG30" s="1516"/>
      <c r="AH30" s="1516" t="s">
        <v>2109</v>
      </c>
      <c r="AI30" s="1516"/>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583"/>
      <c r="BC30" s="1584"/>
      <c r="BD30" s="1584"/>
      <c r="BE30" s="1584"/>
      <c r="BF30" s="1584"/>
      <c r="BG30" s="1584"/>
      <c r="BH30" s="1584"/>
      <c r="BI30" s="1584"/>
      <c r="BJ30" s="179"/>
      <c r="BK30" s="1516"/>
      <c r="BL30" s="1516"/>
      <c r="BM30" s="1516"/>
      <c r="BN30" s="1516"/>
      <c r="BO30" s="1516"/>
      <c r="BP30" s="1516" t="s">
        <v>2109</v>
      </c>
      <c r="BQ30" s="1516"/>
      <c r="BR30" s="194"/>
      <c r="BS30" s="193"/>
      <c r="BT30" s="1516"/>
      <c r="BU30" s="1516"/>
      <c r="BV30" s="1516"/>
      <c r="BW30" s="1516"/>
      <c r="BX30" s="1516"/>
      <c r="BY30" s="1516" t="s">
        <v>2109</v>
      </c>
      <c r="BZ30" s="1516"/>
      <c r="CA30" s="194"/>
      <c r="CB30" s="193"/>
      <c r="CC30" s="1516"/>
      <c r="CD30" s="1516"/>
      <c r="CE30" s="1516"/>
      <c r="CF30" s="1516"/>
      <c r="CG30" s="1516"/>
      <c r="CH30" s="1516" t="s">
        <v>2109</v>
      </c>
      <c r="CI30" s="1516"/>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583"/>
      <c r="DC30" s="1584"/>
      <c r="DD30" s="1584"/>
      <c r="DE30" s="1584"/>
      <c r="DF30" s="1584"/>
      <c r="DG30" s="1584"/>
      <c r="DH30" s="1584"/>
      <c r="DI30" s="1584"/>
      <c r="DJ30" s="179"/>
      <c r="DK30" s="1516"/>
      <c r="DL30" s="1516"/>
      <c r="DM30" s="1516"/>
      <c r="DN30" s="1516"/>
      <c r="DO30" s="1516"/>
      <c r="DP30" s="1516" t="s">
        <v>2109</v>
      </c>
      <c r="DQ30" s="1516"/>
      <c r="DR30" s="194"/>
      <c r="DS30" s="193"/>
      <c r="DT30" s="1516"/>
      <c r="DU30" s="1516"/>
      <c r="DV30" s="1516"/>
      <c r="DW30" s="1516"/>
      <c r="DX30" s="1516"/>
      <c r="DY30" s="1516" t="s">
        <v>2109</v>
      </c>
      <c r="DZ30" s="1516"/>
      <c r="EA30" s="194"/>
      <c r="EB30" s="193"/>
      <c r="EC30" s="1516"/>
      <c r="ED30" s="1516"/>
      <c r="EE30" s="1516"/>
      <c r="EF30" s="1516"/>
      <c r="EG30" s="1516"/>
      <c r="EH30" s="1516" t="s">
        <v>2109</v>
      </c>
      <c r="EI30" s="1516"/>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583"/>
      <c r="FC30" s="1584"/>
      <c r="FD30" s="1584"/>
      <c r="FE30" s="1584"/>
      <c r="FF30" s="1584"/>
      <c r="FG30" s="1584"/>
      <c r="FH30" s="1584"/>
      <c r="FI30" s="1584"/>
      <c r="FJ30" s="179"/>
      <c r="FK30" s="1516"/>
      <c r="FL30" s="1516"/>
      <c r="FM30" s="1516"/>
      <c r="FN30" s="1516"/>
      <c r="FO30" s="1516"/>
      <c r="FP30" s="1516" t="s">
        <v>2109</v>
      </c>
      <c r="FQ30" s="1516"/>
      <c r="FR30" s="194"/>
      <c r="FS30" s="193"/>
      <c r="FT30" s="1516"/>
      <c r="FU30" s="1516"/>
      <c r="FV30" s="1516"/>
      <c r="FW30" s="1516"/>
      <c r="FX30" s="1516"/>
      <c r="FY30" s="1516" t="s">
        <v>2109</v>
      </c>
      <c r="FZ30" s="1516"/>
      <c r="GA30" s="194"/>
      <c r="GB30" s="193"/>
      <c r="GC30" s="1516"/>
      <c r="GD30" s="1516"/>
      <c r="GE30" s="1516"/>
      <c r="GF30" s="1516"/>
      <c r="GG30" s="1516"/>
      <c r="GH30" s="1516" t="s">
        <v>2109</v>
      </c>
      <c r="GI30" s="1516"/>
      <c r="GJ30" s="180"/>
      <c r="GK30" s="4"/>
      <c r="GL30" s="178"/>
      <c r="GM30" s="230"/>
      <c r="GN30" s="8"/>
      <c r="GO30" s="8"/>
      <c r="GP30" s="8"/>
    </row>
    <row r="31" spans="1:198" ht="12" customHeight="1">
      <c r="A31" s="177"/>
      <c r="B31" s="1580" t="s">
        <v>2452</v>
      </c>
      <c r="C31" s="1581"/>
      <c r="D31" s="1581"/>
      <c r="E31" s="1581"/>
      <c r="F31" s="1581"/>
      <c r="G31" s="1581"/>
      <c r="H31" s="1581"/>
      <c r="I31" s="1581"/>
      <c r="J31" s="181"/>
      <c r="K31" s="2249"/>
      <c r="L31" s="2249"/>
      <c r="M31" s="2249"/>
      <c r="N31" s="2249"/>
      <c r="O31" s="2249"/>
      <c r="P31" s="2249"/>
      <c r="Q31" s="3"/>
      <c r="R31" s="192"/>
      <c r="S31" s="191"/>
      <c r="T31" s="2249"/>
      <c r="U31" s="2249"/>
      <c r="V31" s="2249"/>
      <c r="W31" s="2249"/>
      <c r="X31" s="2249"/>
      <c r="Y31" s="2249"/>
      <c r="Z31" s="3"/>
      <c r="AA31" s="192"/>
      <c r="AB31" s="191"/>
      <c r="AC31" s="2249"/>
      <c r="AD31" s="2249"/>
      <c r="AE31" s="2249"/>
      <c r="AF31" s="2249"/>
      <c r="AG31" s="2249"/>
      <c r="AH31" s="2249"/>
      <c r="AI31" s="3"/>
      <c r="AJ31" s="176"/>
      <c r="AK31" s="4"/>
      <c r="AL31" s="178"/>
      <c r="AM31" s="4">
        <f>AT31</f>
        <v>0</v>
      </c>
      <c r="AS31" s="225"/>
      <c r="AT31" s="224"/>
      <c r="AU31" s="224"/>
      <c r="AV31" s="224"/>
      <c r="AW31" s="224"/>
      <c r="AX31" s="224"/>
      <c r="AY31" s="224"/>
      <c r="BA31" s="177"/>
      <c r="BB31" s="1580" t="s">
        <v>2452</v>
      </c>
      <c r="BC31" s="1581"/>
      <c r="BD31" s="1581"/>
      <c r="BE31" s="1581"/>
      <c r="BF31" s="1581"/>
      <c r="BG31" s="1581"/>
      <c r="BH31" s="1581"/>
      <c r="BI31" s="1581"/>
      <c r="BJ31" s="181"/>
      <c r="BK31" s="2249"/>
      <c r="BL31" s="2249"/>
      <c r="BM31" s="2249"/>
      <c r="BN31" s="2249"/>
      <c r="BO31" s="2249"/>
      <c r="BP31" s="2249"/>
      <c r="BQ31" s="3"/>
      <c r="BR31" s="192"/>
      <c r="BS31" s="191"/>
      <c r="BT31" s="2249"/>
      <c r="BU31" s="2249"/>
      <c r="BV31" s="2249"/>
      <c r="BW31" s="2249"/>
      <c r="BX31" s="2249"/>
      <c r="BY31" s="2249"/>
      <c r="BZ31" s="3"/>
      <c r="CA31" s="192"/>
      <c r="CB31" s="191"/>
      <c r="CC31" s="2249"/>
      <c r="CD31" s="2249"/>
      <c r="CE31" s="2249"/>
      <c r="CF31" s="2249"/>
      <c r="CG31" s="2249"/>
      <c r="CH31" s="2249"/>
      <c r="CI31" s="3"/>
      <c r="CJ31" s="176"/>
      <c r="CK31" s="4"/>
      <c r="CL31" s="178"/>
      <c r="CM31" s="4">
        <f>CT31</f>
        <v>0</v>
      </c>
      <c r="CS31" s="225"/>
      <c r="CT31" s="224"/>
      <c r="CU31" s="224"/>
      <c r="CV31" s="224"/>
      <c r="CW31" s="224"/>
      <c r="CX31" s="224"/>
      <c r="CY31" s="224"/>
      <c r="DA31" s="177"/>
      <c r="DB31" s="1580" t="s">
        <v>2452</v>
      </c>
      <c r="DC31" s="1581"/>
      <c r="DD31" s="1581"/>
      <c r="DE31" s="1581"/>
      <c r="DF31" s="1581"/>
      <c r="DG31" s="1581"/>
      <c r="DH31" s="1581"/>
      <c r="DI31" s="1581"/>
      <c r="DJ31" s="181"/>
      <c r="DK31" s="2249"/>
      <c r="DL31" s="2249"/>
      <c r="DM31" s="2249"/>
      <c r="DN31" s="2249"/>
      <c r="DO31" s="2249"/>
      <c r="DP31" s="2249"/>
      <c r="DQ31" s="3"/>
      <c r="DR31" s="192"/>
      <c r="DS31" s="191"/>
      <c r="DT31" s="2249"/>
      <c r="DU31" s="2249"/>
      <c r="DV31" s="2249"/>
      <c r="DW31" s="2249"/>
      <c r="DX31" s="2249"/>
      <c r="DY31" s="2249"/>
      <c r="DZ31" s="3"/>
      <c r="EA31" s="192"/>
      <c r="EB31" s="191"/>
      <c r="EC31" s="2249"/>
      <c r="ED31" s="2249"/>
      <c r="EE31" s="2249"/>
      <c r="EF31" s="2249"/>
      <c r="EG31" s="2249"/>
      <c r="EH31" s="2249"/>
      <c r="EI31" s="3"/>
      <c r="EJ31" s="176"/>
      <c r="EK31" s="4"/>
      <c r="EL31" s="178"/>
      <c r="EM31" s="4">
        <f>ET31</f>
        <v>0</v>
      </c>
      <c r="ES31" s="225"/>
      <c r="ET31" s="224"/>
      <c r="FA31" s="177"/>
      <c r="FB31" s="1580" t="s">
        <v>2452</v>
      </c>
      <c r="FC31" s="1581"/>
      <c r="FD31" s="1581"/>
      <c r="FE31" s="1581"/>
      <c r="FF31" s="1581"/>
      <c r="FG31" s="1581"/>
      <c r="FH31" s="1581"/>
      <c r="FI31" s="1581"/>
      <c r="FJ31" s="181"/>
      <c r="FK31" s="2249"/>
      <c r="FL31" s="2249"/>
      <c r="FM31" s="2249"/>
      <c r="FN31" s="2249"/>
      <c r="FO31" s="2249"/>
      <c r="FP31" s="2249"/>
      <c r="FQ31" s="3"/>
      <c r="FR31" s="192"/>
      <c r="FS31" s="191"/>
      <c r="FT31" s="2249"/>
      <c r="FU31" s="2249"/>
      <c r="FV31" s="2249"/>
      <c r="FW31" s="2249"/>
      <c r="FX31" s="2249"/>
      <c r="FY31" s="2249"/>
      <c r="FZ31" s="3"/>
      <c r="GA31" s="192"/>
      <c r="GB31" s="191"/>
      <c r="GC31" s="2249"/>
      <c r="GD31" s="2249"/>
      <c r="GE31" s="2249"/>
      <c r="GF31" s="2249"/>
      <c r="GG31" s="2249"/>
      <c r="GH31" s="2249"/>
      <c r="GI31" s="3"/>
      <c r="GJ31" s="176"/>
      <c r="GK31" s="4"/>
      <c r="GL31" s="178"/>
      <c r="GM31" s="4">
        <f>GT31</f>
        <v>0</v>
      </c>
    </row>
    <row r="32" spans="1:198" ht="18.95" customHeight="1">
      <c r="A32" s="177"/>
      <c r="B32" s="1583"/>
      <c r="C32" s="1584"/>
      <c r="D32" s="1584"/>
      <c r="E32" s="1584"/>
      <c r="F32" s="1584"/>
      <c r="G32" s="1584"/>
      <c r="H32" s="1584"/>
      <c r="I32" s="1584"/>
      <c r="J32" s="179"/>
      <c r="K32" s="7" t="s">
        <v>2110</v>
      </c>
      <c r="L32" s="7"/>
      <c r="M32" s="1516"/>
      <c r="N32" s="1516"/>
      <c r="O32" s="1516"/>
      <c r="P32" s="1516" t="s">
        <v>2109</v>
      </c>
      <c r="Q32" s="1516"/>
      <c r="R32" s="194"/>
      <c r="S32" s="193"/>
      <c r="T32" s="7" t="s">
        <v>2110</v>
      </c>
      <c r="U32" s="7"/>
      <c r="V32" s="1516"/>
      <c r="W32" s="1516"/>
      <c r="X32" s="1516"/>
      <c r="Y32" s="1516" t="s">
        <v>2109</v>
      </c>
      <c r="Z32" s="1516"/>
      <c r="AA32" s="194"/>
      <c r="AB32" s="193"/>
      <c r="AC32" s="7" t="s">
        <v>2110</v>
      </c>
      <c r="AD32" s="7"/>
      <c r="AE32" s="1516"/>
      <c r="AF32" s="1516"/>
      <c r="AG32" s="1516"/>
      <c r="AH32" s="1516" t="s">
        <v>2109</v>
      </c>
      <c r="AI32" s="1516"/>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583"/>
      <c r="BC32" s="1584"/>
      <c r="BD32" s="1584"/>
      <c r="BE32" s="1584"/>
      <c r="BF32" s="1584"/>
      <c r="BG32" s="1584"/>
      <c r="BH32" s="1584"/>
      <c r="BI32" s="1584"/>
      <c r="BJ32" s="179"/>
      <c r="BK32" s="7" t="s">
        <v>2110</v>
      </c>
      <c r="BL32" s="7"/>
      <c r="BM32" s="1516"/>
      <c r="BN32" s="1516"/>
      <c r="BO32" s="1516"/>
      <c r="BP32" s="1516" t="s">
        <v>2109</v>
      </c>
      <c r="BQ32" s="1516"/>
      <c r="BR32" s="194"/>
      <c r="BS32" s="193"/>
      <c r="BT32" s="7" t="s">
        <v>2110</v>
      </c>
      <c r="BU32" s="7"/>
      <c r="BV32" s="1516"/>
      <c r="BW32" s="1516"/>
      <c r="BX32" s="1516"/>
      <c r="BY32" s="1516" t="s">
        <v>2109</v>
      </c>
      <c r="BZ32" s="1516"/>
      <c r="CA32" s="194"/>
      <c r="CB32" s="193"/>
      <c r="CC32" s="7" t="s">
        <v>2110</v>
      </c>
      <c r="CD32" s="7"/>
      <c r="CE32" s="1516"/>
      <c r="CF32" s="1516"/>
      <c r="CG32" s="1516"/>
      <c r="CH32" s="1516" t="s">
        <v>2109</v>
      </c>
      <c r="CI32" s="1516"/>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583"/>
      <c r="DC32" s="1584"/>
      <c r="DD32" s="1584"/>
      <c r="DE32" s="1584"/>
      <c r="DF32" s="1584"/>
      <c r="DG32" s="1584"/>
      <c r="DH32" s="1584"/>
      <c r="DI32" s="1584"/>
      <c r="DJ32" s="179"/>
      <c r="DK32" s="7" t="s">
        <v>2110</v>
      </c>
      <c r="DL32" s="7"/>
      <c r="DM32" s="1516"/>
      <c r="DN32" s="1516"/>
      <c r="DO32" s="1516"/>
      <c r="DP32" s="1516" t="s">
        <v>2109</v>
      </c>
      <c r="DQ32" s="1516"/>
      <c r="DR32" s="194"/>
      <c r="DS32" s="193"/>
      <c r="DT32" s="7" t="s">
        <v>2110</v>
      </c>
      <c r="DU32" s="7"/>
      <c r="DV32" s="1516"/>
      <c r="DW32" s="1516"/>
      <c r="DX32" s="1516"/>
      <c r="DY32" s="1516" t="s">
        <v>2109</v>
      </c>
      <c r="DZ32" s="1516"/>
      <c r="EA32" s="194"/>
      <c r="EB32" s="193"/>
      <c r="EC32" s="7" t="s">
        <v>2110</v>
      </c>
      <c r="ED32" s="7"/>
      <c r="EE32" s="1516"/>
      <c r="EF32" s="1516"/>
      <c r="EG32" s="1516"/>
      <c r="EH32" s="1516" t="s">
        <v>2109</v>
      </c>
      <c r="EI32" s="1516"/>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583"/>
      <c r="FC32" s="1584"/>
      <c r="FD32" s="1584"/>
      <c r="FE32" s="1584"/>
      <c r="FF32" s="1584"/>
      <c r="FG32" s="1584"/>
      <c r="FH32" s="1584"/>
      <c r="FI32" s="1584"/>
      <c r="FJ32" s="179"/>
      <c r="FK32" s="7" t="s">
        <v>2110</v>
      </c>
      <c r="FL32" s="7"/>
      <c r="FM32" s="1516"/>
      <c r="FN32" s="1516"/>
      <c r="FO32" s="1516"/>
      <c r="FP32" s="1516" t="s">
        <v>2109</v>
      </c>
      <c r="FQ32" s="1516"/>
      <c r="FR32" s="194"/>
      <c r="FS32" s="193"/>
      <c r="FT32" s="7" t="s">
        <v>2110</v>
      </c>
      <c r="FU32" s="7"/>
      <c r="FV32" s="1516"/>
      <c r="FW32" s="1516"/>
      <c r="FX32" s="1516"/>
      <c r="FY32" s="1516" t="s">
        <v>2109</v>
      </c>
      <c r="FZ32" s="1516"/>
      <c r="GA32" s="194"/>
      <c r="GB32" s="193"/>
      <c r="GC32" s="7" t="s">
        <v>2110</v>
      </c>
      <c r="GD32" s="7"/>
      <c r="GE32" s="1516"/>
      <c r="GF32" s="1516"/>
      <c r="GG32" s="1516"/>
      <c r="GH32" s="1516" t="s">
        <v>2109</v>
      </c>
      <c r="GI32" s="1516"/>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243" t="s">
        <v>50</v>
      </c>
      <c r="B37" s="2243"/>
      <c r="C37" s="2243"/>
      <c r="D37" s="2243"/>
      <c r="E37" s="2243"/>
      <c r="F37" s="2243"/>
      <c r="G37" s="2243"/>
      <c r="H37" s="2243"/>
      <c r="I37" s="2243"/>
      <c r="J37" s="2243"/>
      <c r="K37" s="2243"/>
      <c r="L37" s="2243"/>
      <c r="M37" s="2243"/>
      <c r="N37" s="2243"/>
      <c r="O37" s="2243"/>
      <c r="P37" s="2243"/>
      <c r="Q37" s="2243"/>
      <c r="R37" s="2243"/>
      <c r="S37" s="2243"/>
      <c r="T37" s="2243"/>
      <c r="U37" s="2243"/>
      <c r="V37" s="2243"/>
      <c r="W37" s="2243"/>
      <c r="X37" s="2243"/>
      <c r="Y37" s="2243"/>
      <c r="Z37" s="2243"/>
      <c r="AA37" s="2243"/>
      <c r="AB37" s="2243"/>
      <c r="AC37" s="2243"/>
      <c r="AD37" s="2243"/>
      <c r="AE37" s="2243"/>
      <c r="AF37" s="2243"/>
      <c r="AG37" s="2243"/>
      <c r="AH37" s="2243"/>
      <c r="AI37" s="2243"/>
      <c r="AJ37" s="2243"/>
      <c r="AK37" s="231"/>
      <c r="AL37" s="231"/>
      <c r="AM37" s="4"/>
      <c r="AS37" s="225"/>
      <c r="BA37" s="2243" t="s">
        <v>50</v>
      </c>
      <c r="BB37" s="2243"/>
      <c r="BC37" s="2243"/>
      <c r="BD37" s="2243"/>
      <c r="BE37" s="2243"/>
      <c r="BF37" s="2243"/>
      <c r="BG37" s="2243"/>
      <c r="BH37" s="2243"/>
      <c r="BI37" s="2243"/>
      <c r="BJ37" s="2243"/>
      <c r="BK37" s="2243"/>
      <c r="BL37" s="2243"/>
      <c r="BM37" s="2243"/>
      <c r="BN37" s="2243"/>
      <c r="BO37" s="2243"/>
      <c r="BP37" s="2243"/>
      <c r="BQ37" s="2243"/>
      <c r="BR37" s="2243"/>
      <c r="BS37" s="2243"/>
      <c r="BT37" s="2243"/>
      <c r="BU37" s="2243"/>
      <c r="BV37" s="2243"/>
      <c r="BW37" s="2243"/>
      <c r="BX37" s="2243"/>
      <c r="BY37" s="2243"/>
      <c r="BZ37" s="2243"/>
      <c r="CA37" s="2243"/>
      <c r="CB37" s="2243"/>
      <c r="CC37" s="2243"/>
      <c r="CD37" s="2243"/>
      <c r="CE37" s="2243"/>
      <c r="CF37" s="2243"/>
      <c r="CG37" s="2243"/>
      <c r="CH37" s="2243"/>
      <c r="CI37" s="2243"/>
      <c r="CJ37" s="2243"/>
      <c r="CK37" s="231"/>
      <c r="CL37" s="231"/>
      <c r="CM37" s="4"/>
      <c r="CS37" s="225"/>
      <c r="DA37" s="2243" t="s">
        <v>50</v>
      </c>
      <c r="DB37" s="2243"/>
      <c r="DC37" s="2243"/>
      <c r="DD37" s="2243"/>
      <c r="DE37" s="2243"/>
      <c r="DF37" s="2243"/>
      <c r="DG37" s="2243"/>
      <c r="DH37" s="2243"/>
      <c r="DI37" s="2243"/>
      <c r="DJ37" s="2243"/>
      <c r="DK37" s="2243"/>
      <c r="DL37" s="2243"/>
      <c r="DM37" s="2243"/>
      <c r="DN37" s="2243"/>
      <c r="DO37" s="2243"/>
      <c r="DP37" s="2243"/>
      <c r="DQ37" s="2243"/>
      <c r="DR37" s="2243"/>
      <c r="DS37" s="2243"/>
      <c r="DT37" s="2243"/>
      <c r="DU37" s="2243"/>
      <c r="DV37" s="2243"/>
      <c r="DW37" s="2243"/>
      <c r="DX37" s="2243"/>
      <c r="DY37" s="2243"/>
      <c r="DZ37" s="2243"/>
      <c r="EA37" s="2243"/>
      <c r="EB37" s="2243"/>
      <c r="EC37" s="2243"/>
      <c r="ED37" s="2243"/>
      <c r="EE37" s="2243"/>
      <c r="EF37" s="2243"/>
      <c r="EG37" s="2243"/>
      <c r="EH37" s="2243"/>
      <c r="EI37" s="2243"/>
      <c r="EJ37" s="2243"/>
      <c r="EK37" s="231"/>
      <c r="EL37" s="231"/>
      <c r="EM37" s="4"/>
      <c r="ES37" s="225"/>
      <c r="FA37" s="2243" t="s">
        <v>50</v>
      </c>
      <c r="FB37" s="2243"/>
      <c r="FC37" s="2243"/>
      <c r="FD37" s="2243"/>
      <c r="FE37" s="2243"/>
      <c r="FF37" s="2243"/>
      <c r="FG37" s="2243"/>
      <c r="FH37" s="2243"/>
      <c r="FI37" s="2243"/>
      <c r="FJ37" s="2243"/>
      <c r="FK37" s="2243"/>
      <c r="FL37" s="2243"/>
      <c r="FM37" s="2243"/>
      <c r="FN37" s="2243"/>
      <c r="FO37" s="2243"/>
      <c r="FP37" s="2243"/>
      <c r="FQ37" s="2243"/>
      <c r="FR37" s="2243"/>
      <c r="FS37" s="2243"/>
      <c r="FT37" s="2243"/>
      <c r="FU37" s="2243"/>
      <c r="FV37" s="2243"/>
      <c r="FW37" s="2243"/>
      <c r="FX37" s="2243"/>
      <c r="FY37" s="2243"/>
      <c r="FZ37" s="2243"/>
      <c r="GA37" s="2243"/>
      <c r="GB37" s="2243"/>
      <c r="GC37" s="2243"/>
      <c r="GD37" s="2243"/>
      <c r="GE37" s="2243"/>
      <c r="GF37" s="2243"/>
      <c r="GG37" s="2243"/>
      <c r="GH37" s="2243"/>
      <c r="GI37" s="2243"/>
      <c r="GJ37" s="2243"/>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566" t="s">
        <v>2262</v>
      </c>
      <c r="C41" s="1567"/>
      <c r="D41" s="1567"/>
      <c r="E41" s="1567"/>
      <c r="F41" s="1567"/>
      <c r="G41" s="1567"/>
      <c r="H41" s="1567"/>
      <c r="I41" s="1567"/>
      <c r="J41" s="1558"/>
      <c r="K41" s="1559"/>
      <c r="L41" s="1559"/>
      <c r="M41" s="1559"/>
      <c r="N41" s="1559"/>
      <c r="O41" s="1559"/>
      <c r="P41" s="1560"/>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566" t="s">
        <v>2262</v>
      </c>
      <c r="BC41" s="1567"/>
      <c r="BD41" s="1567"/>
      <c r="BE41" s="1567"/>
      <c r="BF41" s="1567"/>
      <c r="BG41" s="1567"/>
      <c r="BH41" s="1567"/>
      <c r="BI41" s="1567"/>
      <c r="BJ41" s="1558"/>
      <c r="BK41" s="1559"/>
      <c r="BL41" s="1559"/>
      <c r="BM41" s="1559"/>
      <c r="BN41" s="1559"/>
      <c r="BO41" s="1559"/>
      <c r="BP41" s="1560"/>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566" t="s">
        <v>2262</v>
      </c>
      <c r="DC41" s="1567"/>
      <c r="DD41" s="1567"/>
      <c r="DE41" s="1567"/>
      <c r="DF41" s="1567"/>
      <c r="DG41" s="1567"/>
      <c r="DH41" s="1567"/>
      <c r="DI41" s="1567"/>
      <c r="DJ41" s="1558"/>
      <c r="DK41" s="1559"/>
      <c r="DL41" s="1559"/>
      <c r="DM41" s="1559"/>
      <c r="DN41" s="1559"/>
      <c r="DO41" s="1559"/>
      <c r="DP41" s="1560"/>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566" t="s">
        <v>2262</v>
      </c>
      <c r="FC41" s="1567"/>
      <c r="FD41" s="1567"/>
      <c r="FE41" s="1567"/>
      <c r="FF41" s="1567"/>
      <c r="FG41" s="1567"/>
      <c r="FH41" s="1567"/>
      <c r="FI41" s="1567"/>
      <c r="FJ41" s="1558"/>
      <c r="FK41" s="1559"/>
      <c r="FL41" s="1559"/>
      <c r="FM41" s="1559"/>
      <c r="FN41" s="1559"/>
      <c r="FO41" s="1559"/>
      <c r="FP41" s="1560"/>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580" t="s">
        <v>2267</v>
      </c>
      <c r="C42" s="1581"/>
      <c r="D42" s="1581"/>
      <c r="E42" s="1581"/>
      <c r="F42" s="1581"/>
      <c r="G42" s="1581"/>
      <c r="H42" s="1581"/>
      <c r="I42" s="1582"/>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580" t="s">
        <v>2267</v>
      </c>
      <c r="BC42" s="1581"/>
      <c r="BD42" s="1581"/>
      <c r="BE42" s="1581"/>
      <c r="BF42" s="1581"/>
      <c r="BG42" s="1581"/>
      <c r="BH42" s="1581"/>
      <c r="BI42" s="1582"/>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580" t="s">
        <v>2267</v>
      </c>
      <c r="DC42" s="1581"/>
      <c r="DD42" s="1581"/>
      <c r="DE42" s="1581"/>
      <c r="DF42" s="1581"/>
      <c r="DG42" s="1581"/>
      <c r="DH42" s="1581"/>
      <c r="DI42" s="1582"/>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580" t="s">
        <v>2267</v>
      </c>
      <c r="FC42" s="1581"/>
      <c r="FD42" s="1581"/>
      <c r="FE42" s="1581"/>
      <c r="FF42" s="1581"/>
      <c r="FG42" s="1581"/>
      <c r="FH42" s="1581"/>
      <c r="FI42" s="1582"/>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587" t="s">
        <v>2268</v>
      </c>
      <c r="C43" s="1588"/>
      <c r="D43" s="1588"/>
      <c r="E43" s="1588"/>
      <c r="F43" s="1588"/>
      <c r="G43" s="1588"/>
      <c r="H43" s="1588"/>
      <c r="I43" s="2246"/>
      <c r="J43" s="181"/>
      <c r="K43" s="3" t="s">
        <v>54</v>
      </c>
      <c r="L43" s="3"/>
      <c r="M43" s="3"/>
      <c r="N43" s="3"/>
      <c r="O43" s="3"/>
      <c r="P43" s="3"/>
      <c r="Q43" s="3"/>
      <c r="R43" s="3"/>
      <c r="S43" s="1575" t="s">
        <v>55</v>
      </c>
      <c r="T43" s="1575"/>
      <c r="U43" s="1575"/>
      <c r="V43" s="1575"/>
      <c r="W43" s="1575"/>
      <c r="X43" s="3"/>
      <c r="Y43" s="3"/>
      <c r="Z43" s="1575" t="s">
        <v>56</v>
      </c>
      <c r="AA43" s="1575"/>
      <c r="AB43" s="1575"/>
      <c r="AC43" s="1575"/>
      <c r="AD43" s="1575"/>
      <c r="AE43" s="1575"/>
      <c r="AF43" s="1575"/>
      <c r="AG43" s="1575"/>
      <c r="AH43" s="1575"/>
      <c r="AI43" s="1576"/>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587" t="s">
        <v>2268</v>
      </c>
      <c r="BC43" s="1588"/>
      <c r="BD43" s="1588"/>
      <c r="BE43" s="1588"/>
      <c r="BF43" s="1588"/>
      <c r="BG43" s="1588"/>
      <c r="BH43" s="1588"/>
      <c r="BI43" s="2246"/>
      <c r="BJ43" s="181"/>
      <c r="BK43" s="3" t="s">
        <v>54</v>
      </c>
      <c r="BL43" s="3"/>
      <c r="BM43" s="3"/>
      <c r="BN43" s="3"/>
      <c r="BO43" s="3"/>
      <c r="BP43" s="3"/>
      <c r="BQ43" s="3"/>
      <c r="BR43" s="3"/>
      <c r="BS43" s="1575" t="s">
        <v>55</v>
      </c>
      <c r="BT43" s="1575"/>
      <c r="BU43" s="1575"/>
      <c r="BV43" s="1575"/>
      <c r="BW43" s="1575"/>
      <c r="BX43" s="3"/>
      <c r="BY43" s="3"/>
      <c r="BZ43" s="1575" t="s">
        <v>56</v>
      </c>
      <c r="CA43" s="1575"/>
      <c r="CB43" s="1575"/>
      <c r="CC43" s="1575"/>
      <c r="CD43" s="1575"/>
      <c r="CE43" s="1575"/>
      <c r="CF43" s="1575"/>
      <c r="CG43" s="1575"/>
      <c r="CH43" s="1575"/>
      <c r="CI43" s="1576"/>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587" t="s">
        <v>2268</v>
      </c>
      <c r="DC43" s="1588"/>
      <c r="DD43" s="1588"/>
      <c r="DE43" s="1588"/>
      <c r="DF43" s="1588"/>
      <c r="DG43" s="1588"/>
      <c r="DH43" s="1588"/>
      <c r="DI43" s="2246"/>
      <c r="DJ43" s="181"/>
      <c r="DK43" s="3" t="s">
        <v>54</v>
      </c>
      <c r="DL43" s="3"/>
      <c r="DM43" s="3"/>
      <c r="DN43" s="3"/>
      <c r="DO43" s="3"/>
      <c r="DP43" s="3"/>
      <c r="DQ43" s="3"/>
      <c r="DR43" s="3"/>
      <c r="DS43" s="1575" t="s">
        <v>55</v>
      </c>
      <c r="DT43" s="1575"/>
      <c r="DU43" s="1575"/>
      <c r="DV43" s="1575"/>
      <c r="DW43" s="1575"/>
      <c r="DX43" s="3"/>
      <c r="DY43" s="3"/>
      <c r="DZ43" s="1575" t="s">
        <v>56</v>
      </c>
      <c r="EA43" s="1575"/>
      <c r="EB43" s="1575"/>
      <c r="EC43" s="1575"/>
      <c r="ED43" s="1575"/>
      <c r="EE43" s="1575"/>
      <c r="EF43" s="1575"/>
      <c r="EG43" s="1575"/>
      <c r="EH43" s="1575"/>
      <c r="EI43" s="1576"/>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587" t="s">
        <v>2268</v>
      </c>
      <c r="FC43" s="1588"/>
      <c r="FD43" s="1588"/>
      <c r="FE43" s="1588"/>
      <c r="FF43" s="1588"/>
      <c r="FG43" s="1588"/>
      <c r="FH43" s="1588"/>
      <c r="FI43" s="2246"/>
      <c r="FJ43" s="181"/>
      <c r="FK43" s="3" t="s">
        <v>54</v>
      </c>
      <c r="FL43" s="3"/>
      <c r="FM43" s="3"/>
      <c r="FN43" s="3"/>
      <c r="FO43" s="3"/>
      <c r="FP43" s="3"/>
      <c r="FQ43" s="3"/>
      <c r="FR43" s="3"/>
      <c r="FS43" s="1575" t="s">
        <v>55</v>
      </c>
      <c r="FT43" s="1575"/>
      <c r="FU43" s="1575"/>
      <c r="FV43" s="1575"/>
      <c r="FW43" s="1575"/>
      <c r="FX43" s="3"/>
      <c r="FY43" s="3"/>
      <c r="FZ43" s="1575" t="s">
        <v>56</v>
      </c>
      <c r="GA43" s="1575"/>
      <c r="GB43" s="1575"/>
      <c r="GC43" s="1575"/>
      <c r="GD43" s="1575"/>
      <c r="GE43" s="1575"/>
      <c r="GF43" s="1575"/>
      <c r="GG43" s="1575"/>
      <c r="GH43" s="1575"/>
      <c r="GI43" s="1576"/>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591"/>
      <c r="C44" s="1592"/>
      <c r="D44" s="1592"/>
      <c r="E44" s="1592"/>
      <c r="F44" s="1592"/>
      <c r="G44" s="1592"/>
      <c r="H44" s="1592"/>
      <c r="I44" s="2247"/>
      <c r="J44" s="179"/>
      <c r="K44" s="1578" t="s">
        <v>57</v>
      </c>
      <c r="L44" s="1578"/>
      <c r="M44" s="1578"/>
      <c r="N44" s="1578"/>
      <c r="O44" s="1578"/>
      <c r="P44" s="1578"/>
      <c r="Q44" s="1578"/>
      <c r="R44" s="1578"/>
      <c r="S44" s="7"/>
      <c r="T44" s="7"/>
      <c r="U44" s="1578" t="s">
        <v>58</v>
      </c>
      <c r="V44" s="1578"/>
      <c r="W44" s="1578"/>
      <c r="X44" s="1578"/>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591"/>
      <c r="BC44" s="1592"/>
      <c r="BD44" s="1592"/>
      <c r="BE44" s="1592"/>
      <c r="BF44" s="1592"/>
      <c r="BG44" s="1592"/>
      <c r="BH44" s="1592"/>
      <c r="BI44" s="2247"/>
      <c r="BJ44" s="179"/>
      <c r="BK44" s="1578" t="s">
        <v>57</v>
      </c>
      <c r="BL44" s="1578"/>
      <c r="BM44" s="1578"/>
      <c r="BN44" s="1578"/>
      <c r="BO44" s="1578"/>
      <c r="BP44" s="1578"/>
      <c r="BQ44" s="1578"/>
      <c r="BR44" s="1578"/>
      <c r="BS44" s="7"/>
      <c r="BT44" s="7"/>
      <c r="BU44" s="1578" t="s">
        <v>58</v>
      </c>
      <c r="BV44" s="1578"/>
      <c r="BW44" s="1578"/>
      <c r="BX44" s="1578"/>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591"/>
      <c r="DC44" s="1592"/>
      <c r="DD44" s="1592"/>
      <c r="DE44" s="1592"/>
      <c r="DF44" s="1592"/>
      <c r="DG44" s="1592"/>
      <c r="DH44" s="1592"/>
      <c r="DI44" s="2247"/>
      <c r="DJ44" s="179"/>
      <c r="DK44" s="1578" t="s">
        <v>57</v>
      </c>
      <c r="DL44" s="1578"/>
      <c r="DM44" s="1578"/>
      <c r="DN44" s="1578"/>
      <c r="DO44" s="1578"/>
      <c r="DP44" s="1578"/>
      <c r="DQ44" s="1578"/>
      <c r="DR44" s="1578"/>
      <c r="DS44" s="7"/>
      <c r="DT44" s="7"/>
      <c r="DU44" s="1578" t="s">
        <v>58</v>
      </c>
      <c r="DV44" s="1578"/>
      <c r="DW44" s="1578"/>
      <c r="DX44" s="1578"/>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591"/>
      <c r="FC44" s="1592"/>
      <c r="FD44" s="1592"/>
      <c r="FE44" s="1592"/>
      <c r="FF44" s="1592"/>
      <c r="FG44" s="1592"/>
      <c r="FH44" s="1592"/>
      <c r="FI44" s="2247"/>
      <c r="FJ44" s="179"/>
      <c r="FK44" s="1578" t="s">
        <v>57</v>
      </c>
      <c r="FL44" s="1578"/>
      <c r="FM44" s="1578"/>
      <c r="FN44" s="1578"/>
      <c r="FO44" s="1578"/>
      <c r="FP44" s="1578"/>
      <c r="FQ44" s="1578"/>
      <c r="FR44" s="1578"/>
      <c r="FS44" s="7"/>
      <c r="FT44" s="7"/>
      <c r="FU44" s="1578" t="s">
        <v>58</v>
      </c>
      <c r="FV44" s="1578"/>
      <c r="FW44" s="1578"/>
      <c r="FX44" s="1578"/>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602" t="s">
        <v>2269</v>
      </c>
      <c r="C45" s="1603"/>
      <c r="D45" s="1603"/>
      <c r="E45" s="1603"/>
      <c r="F45" s="1603"/>
      <c r="G45" s="1603"/>
      <c r="H45" s="1603"/>
      <c r="I45" s="2245"/>
      <c r="J45" s="182"/>
      <c r="K45" s="1567" t="s">
        <v>59</v>
      </c>
      <c r="L45" s="1567"/>
      <c r="M45" s="1567"/>
      <c r="N45" s="1567"/>
      <c r="O45" s="1567"/>
      <c r="P45" s="255"/>
      <c r="Q45" s="183"/>
      <c r="R45" s="1603" t="s">
        <v>60</v>
      </c>
      <c r="S45" s="1603"/>
      <c r="T45" s="1603"/>
      <c r="U45" s="1603"/>
      <c r="V45" s="1603"/>
      <c r="W45" s="1603"/>
      <c r="X45" s="183"/>
      <c r="Y45" s="1567" t="s">
        <v>61</v>
      </c>
      <c r="Z45" s="1567"/>
      <c r="AA45" s="1567"/>
      <c r="AB45" s="1567"/>
      <c r="AC45" s="1567"/>
      <c r="AD45" s="1624"/>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602" t="s">
        <v>2269</v>
      </c>
      <c r="BC45" s="1603"/>
      <c r="BD45" s="1603"/>
      <c r="BE45" s="1603"/>
      <c r="BF45" s="1603"/>
      <c r="BG45" s="1603"/>
      <c r="BH45" s="1603"/>
      <c r="BI45" s="2245"/>
      <c r="BJ45" s="182"/>
      <c r="BK45" s="1567" t="s">
        <v>59</v>
      </c>
      <c r="BL45" s="1567"/>
      <c r="BM45" s="1567"/>
      <c r="BN45" s="1567"/>
      <c r="BO45" s="1567"/>
      <c r="BP45" s="255"/>
      <c r="BQ45" s="183"/>
      <c r="BR45" s="1603" t="s">
        <v>60</v>
      </c>
      <c r="BS45" s="1603"/>
      <c r="BT45" s="1603"/>
      <c r="BU45" s="1603"/>
      <c r="BV45" s="1603"/>
      <c r="BW45" s="1603"/>
      <c r="BX45" s="183"/>
      <c r="BY45" s="1567" t="s">
        <v>61</v>
      </c>
      <c r="BZ45" s="1567"/>
      <c r="CA45" s="1567"/>
      <c r="CB45" s="1567"/>
      <c r="CC45" s="1567"/>
      <c r="CD45" s="1624"/>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602" t="s">
        <v>2269</v>
      </c>
      <c r="DC45" s="1603"/>
      <c r="DD45" s="1603"/>
      <c r="DE45" s="1603"/>
      <c r="DF45" s="1603"/>
      <c r="DG45" s="1603"/>
      <c r="DH45" s="1603"/>
      <c r="DI45" s="2245"/>
      <c r="DJ45" s="182"/>
      <c r="DK45" s="1567" t="s">
        <v>59</v>
      </c>
      <c r="DL45" s="1567"/>
      <c r="DM45" s="1567"/>
      <c r="DN45" s="1567"/>
      <c r="DO45" s="1567"/>
      <c r="DP45" s="255"/>
      <c r="DQ45" s="183"/>
      <c r="DR45" s="1603" t="s">
        <v>60</v>
      </c>
      <c r="DS45" s="1603"/>
      <c r="DT45" s="1603"/>
      <c r="DU45" s="1603"/>
      <c r="DV45" s="1603"/>
      <c r="DW45" s="1603"/>
      <c r="DX45" s="183"/>
      <c r="DY45" s="1567" t="s">
        <v>61</v>
      </c>
      <c r="DZ45" s="1567"/>
      <c r="EA45" s="1567"/>
      <c r="EB45" s="1567"/>
      <c r="EC45" s="1567"/>
      <c r="ED45" s="1624"/>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602" t="s">
        <v>2269</v>
      </c>
      <c r="FC45" s="1603"/>
      <c r="FD45" s="1603"/>
      <c r="FE45" s="1603"/>
      <c r="FF45" s="1603"/>
      <c r="FG45" s="1603"/>
      <c r="FH45" s="1603"/>
      <c r="FI45" s="2245"/>
      <c r="FJ45" s="182"/>
      <c r="FK45" s="1567" t="s">
        <v>59</v>
      </c>
      <c r="FL45" s="1567"/>
      <c r="FM45" s="1567"/>
      <c r="FN45" s="1567"/>
      <c r="FO45" s="1567"/>
      <c r="FP45" s="255"/>
      <c r="FQ45" s="183"/>
      <c r="FR45" s="1603" t="s">
        <v>60</v>
      </c>
      <c r="FS45" s="1603"/>
      <c r="FT45" s="1603"/>
      <c r="FU45" s="1603"/>
      <c r="FV45" s="1603"/>
      <c r="FW45" s="1603"/>
      <c r="FX45" s="183"/>
      <c r="FY45" s="1567" t="s">
        <v>61</v>
      </c>
      <c r="FZ45" s="1567"/>
      <c r="GA45" s="1567"/>
      <c r="GB45" s="1567"/>
      <c r="GC45" s="1567"/>
      <c r="GD45" s="1624"/>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566" t="s">
        <v>2270</v>
      </c>
      <c r="C46" s="1567"/>
      <c r="D46" s="1567"/>
      <c r="E46" s="1567"/>
      <c r="F46" s="1567"/>
      <c r="G46" s="1567"/>
      <c r="H46" s="1567"/>
      <c r="I46" s="1624"/>
      <c r="J46" s="182"/>
      <c r="K46" s="1567" t="s">
        <v>62</v>
      </c>
      <c r="L46" s="1567"/>
      <c r="M46" s="1567"/>
      <c r="N46" s="1567"/>
      <c r="O46" s="1567"/>
      <c r="P46" s="255"/>
      <c r="Q46" s="183"/>
      <c r="R46" s="1567" t="s">
        <v>63</v>
      </c>
      <c r="S46" s="1567"/>
      <c r="T46" s="1567"/>
      <c r="U46" s="1567"/>
      <c r="V46" s="1567"/>
      <c r="W46" s="1567"/>
      <c r="X46" s="183"/>
      <c r="Y46" s="1603" t="s">
        <v>64</v>
      </c>
      <c r="Z46" s="1603"/>
      <c r="AA46" s="1603"/>
      <c r="AB46" s="1603"/>
      <c r="AC46" s="1603"/>
      <c r="AD46" s="2245"/>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566" t="s">
        <v>2270</v>
      </c>
      <c r="BC46" s="1567"/>
      <c r="BD46" s="1567"/>
      <c r="BE46" s="1567"/>
      <c r="BF46" s="1567"/>
      <c r="BG46" s="1567"/>
      <c r="BH46" s="1567"/>
      <c r="BI46" s="1624"/>
      <c r="BJ46" s="182"/>
      <c r="BK46" s="1567" t="s">
        <v>62</v>
      </c>
      <c r="BL46" s="1567"/>
      <c r="BM46" s="1567"/>
      <c r="BN46" s="1567"/>
      <c r="BO46" s="1567"/>
      <c r="BP46" s="255"/>
      <c r="BQ46" s="183"/>
      <c r="BR46" s="1567" t="s">
        <v>63</v>
      </c>
      <c r="BS46" s="1567"/>
      <c r="BT46" s="1567"/>
      <c r="BU46" s="1567"/>
      <c r="BV46" s="1567"/>
      <c r="BW46" s="1567"/>
      <c r="BX46" s="183"/>
      <c r="BY46" s="1603" t="s">
        <v>64</v>
      </c>
      <c r="BZ46" s="1603"/>
      <c r="CA46" s="1603"/>
      <c r="CB46" s="1603"/>
      <c r="CC46" s="1603"/>
      <c r="CD46" s="2245"/>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566" t="s">
        <v>2270</v>
      </c>
      <c r="DC46" s="1567"/>
      <c r="DD46" s="1567"/>
      <c r="DE46" s="1567"/>
      <c r="DF46" s="1567"/>
      <c r="DG46" s="1567"/>
      <c r="DH46" s="1567"/>
      <c r="DI46" s="1624"/>
      <c r="DJ46" s="182"/>
      <c r="DK46" s="1567" t="s">
        <v>62</v>
      </c>
      <c r="DL46" s="1567"/>
      <c r="DM46" s="1567"/>
      <c r="DN46" s="1567"/>
      <c r="DO46" s="1567"/>
      <c r="DP46" s="255"/>
      <c r="DQ46" s="183"/>
      <c r="DR46" s="1567" t="s">
        <v>63</v>
      </c>
      <c r="DS46" s="1567"/>
      <c r="DT46" s="1567"/>
      <c r="DU46" s="1567"/>
      <c r="DV46" s="1567"/>
      <c r="DW46" s="1567"/>
      <c r="DX46" s="183"/>
      <c r="DY46" s="1603" t="s">
        <v>64</v>
      </c>
      <c r="DZ46" s="1603"/>
      <c r="EA46" s="1603"/>
      <c r="EB46" s="1603"/>
      <c r="EC46" s="1603"/>
      <c r="ED46" s="2245"/>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566" t="s">
        <v>2270</v>
      </c>
      <c r="FC46" s="1567"/>
      <c r="FD46" s="1567"/>
      <c r="FE46" s="1567"/>
      <c r="FF46" s="1567"/>
      <c r="FG46" s="1567"/>
      <c r="FH46" s="1567"/>
      <c r="FI46" s="1624"/>
      <c r="FJ46" s="182"/>
      <c r="FK46" s="1567" t="s">
        <v>62</v>
      </c>
      <c r="FL46" s="1567"/>
      <c r="FM46" s="1567"/>
      <c r="FN46" s="1567"/>
      <c r="FO46" s="1567"/>
      <c r="FP46" s="255"/>
      <c r="FQ46" s="183"/>
      <c r="FR46" s="1567" t="s">
        <v>63</v>
      </c>
      <c r="FS46" s="1567"/>
      <c r="FT46" s="1567"/>
      <c r="FU46" s="1567"/>
      <c r="FV46" s="1567"/>
      <c r="FW46" s="1567"/>
      <c r="FX46" s="183"/>
      <c r="FY46" s="1603" t="s">
        <v>64</v>
      </c>
      <c r="FZ46" s="1603"/>
      <c r="GA46" s="1603"/>
      <c r="GB46" s="1603"/>
      <c r="GC46" s="1603"/>
      <c r="GD46" s="2245"/>
      <c r="GE46" s="4"/>
      <c r="GG46" s="4"/>
      <c r="GH46" s="4"/>
      <c r="GJ46" s="4"/>
      <c r="GK46" s="4"/>
      <c r="GL46" s="178"/>
      <c r="GM46" s="11"/>
      <c r="GN46" s="252" t="b">
        <v>0</v>
      </c>
      <c r="GO46" s="252" t="b">
        <v>0</v>
      </c>
      <c r="GP46" s="254" t="b">
        <v>0</v>
      </c>
      <c r="GQ46" s="254"/>
      <c r="GR46" s="254"/>
    </row>
    <row r="47" spans="1:200" ht="17.100000000000001" customHeight="1">
      <c r="A47" s="177"/>
      <c r="B47" s="1566" t="s">
        <v>2271</v>
      </c>
      <c r="C47" s="1567"/>
      <c r="D47" s="1567"/>
      <c r="E47" s="1567"/>
      <c r="F47" s="1567"/>
      <c r="G47" s="1567"/>
      <c r="H47" s="1567"/>
      <c r="I47" s="1624"/>
      <c r="J47" s="181"/>
      <c r="K47" s="1603" t="s">
        <v>65</v>
      </c>
      <c r="L47" s="1603"/>
      <c r="M47" s="1603"/>
      <c r="N47" s="1603"/>
      <c r="O47" s="1603"/>
      <c r="P47" s="1603"/>
      <c r="Q47" s="3"/>
      <c r="R47" s="1575" t="s">
        <v>66</v>
      </c>
      <c r="S47" s="1575"/>
      <c r="T47" s="1575"/>
      <c r="U47" s="1575"/>
      <c r="V47" s="1575"/>
      <c r="W47" s="1575"/>
      <c r="X47" s="3"/>
      <c r="Y47" s="1575" t="s">
        <v>67</v>
      </c>
      <c r="Z47" s="1575"/>
      <c r="AA47" s="1575"/>
      <c r="AB47" s="1575"/>
      <c r="AC47" s="1575"/>
      <c r="AD47" s="176"/>
      <c r="AE47" s="2243"/>
      <c r="AF47" s="2243"/>
      <c r="AG47" s="2243"/>
      <c r="AH47" s="2243"/>
      <c r="AI47" s="2243"/>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566" t="s">
        <v>2271</v>
      </c>
      <c r="BC47" s="1567"/>
      <c r="BD47" s="1567"/>
      <c r="BE47" s="1567"/>
      <c r="BF47" s="1567"/>
      <c r="BG47" s="1567"/>
      <c r="BH47" s="1567"/>
      <c r="BI47" s="1624"/>
      <c r="BJ47" s="181"/>
      <c r="BK47" s="1603" t="s">
        <v>65</v>
      </c>
      <c r="BL47" s="1603"/>
      <c r="BM47" s="1603"/>
      <c r="BN47" s="1603"/>
      <c r="BO47" s="1603"/>
      <c r="BP47" s="1603"/>
      <c r="BQ47" s="3"/>
      <c r="BR47" s="1575" t="s">
        <v>66</v>
      </c>
      <c r="BS47" s="1575"/>
      <c r="BT47" s="1575"/>
      <c r="BU47" s="1575"/>
      <c r="BV47" s="1575"/>
      <c r="BW47" s="1575"/>
      <c r="BX47" s="3"/>
      <c r="BY47" s="1575" t="s">
        <v>67</v>
      </c>
      <c r="BZ47" s="1575"/>
      <c r="CA47" s="1575"/>
      <c r="CB47" s="1575"/>
      <c r="CC47" s="1575"/>
      <c r="CD47" s="176"/>
      <c r="CE47" s="2243"/>
      <c r="CF47" s="2243"/>
      <c r="CG47" s="2243"/>
      <c r="CH47" s="2243"/>
      <c r="CI47" s="2243"/>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566" t="s">
        <v>2271</v>
      </c>
      <c r="DC47" s="1567"/>
      <c r="DD47" s="1567"/>
      <c r="DE47" s="1567"/>
      <c r="DF47" s="1567"/>
      <c r="DG47" s="1567"/>
      <c r="DH47" s="1567"/>
      <c r="DI47" s="1624"/>
      <c r="DJ47" s="181"/>
      <c r="DK47" s="1603" t="s">
        <v>65</v>
      </c>
      <c r="DL47" s="1603"/>
      <c r="DM47" s="1603"/>
      <c r="DN47" s="1603"/>
      <c r="DO47" s="1603"/>
      <c r="DP47" s="1603"/>
      <c r="DQ47" s="3"/>
      <c r="DR47" s="1575" t="s">
        <v>66</v>
      </c>
      <c r="DS47" s="1575"/>
      <c r="DT47" s="1575"/>
      <c r="DU47" s="1575"/>
      <c r="DV47" s="1575"/>
      <c r="DW47" s="1575"/>
      <c r="DX47" s="3"/>
      <c r="DY47" s="1575" t="s">
        <v>67</v>
      </c>
      <c r="DZ47" s="1575"/>
      <c r="EA47" s="1575"/>
      <c r="EB47" s="1575"/>
      <c r="EC47" s="1575"/>
      <c r="ED47" s="176"/>
      <c r="EE47" s="2243"/>
      <c r="EF47" s="2243"/>
      <c r="EG47" s="2243"/>
      <c r="EH47" s="2243"/>
      <c r="EI47" s="2243"/>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566" t="s">
        <v>2271</v>
      </c>
      <c r="FC47" s="1567"/>
      <c r="FD47" s="1567"/>
      <c r="FE47" s="1567"/>
      <c r="FF47" s="1567"/>
      <c r="FG47" s="1567"/>
      <c r="FH47" s="1567"/>
      <c r="FI47" s="1624"/>
      <c r="FJ47" s="181"/>
      <c r="FK47" s="1603" t="s">
        <v>65</v>
      </c>
      <c r="FL47" s="1603"/>
      <c r="FM47" s="1603"/>
      <c r="FN47" s="1603"/>
      <c r="FO47" s="1603"/>
      <c r="FP47" s="1603"/>
      <c r="FQ47" s="3"/>
      <c r="FR47" s="1575" t="s">
        <v>66</v>
      </c>
      <c r="FS47" s="1575"/>
      <c r="FT47" s="1575"/>
      <c r="FU47" s="1575"/>
      <c r="FV47" s="1575"/>
      <c r="FW47" s="1575"/>
      <c r="FX47" s="3"/>
      <c r="FY47" s="1575" t="s">
        <v>67</v>
      </c>
      <c r="FZ47" s="1575"/>
      <c r="GA47" s="1575"/>
      <c r="GB47" s="1575"/>
      <c r="GC47" s="1575"/>
      <c r="GD47" s="176"/>
      <c r="GE47" s="2243"/>
      <c r="GF47" s="2243"/>
      <c r="GG47" s="2243"/>
      <c r="GH47" s="2243"/>
      <c r="GI47" s="2243"/>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566" t="s">
        <v>2272</v>
      </c>
      <c r="C48" s="1567"/>
      <c r="D48" s="1567"/>
      <c r="E48" s="1567"/>
      <c r="F48" s="1567"/>
      <c r="G48" s="1567"/>
      <c r="H48" s="1567"/>
      <c r="I48" s="1624"/>
      <c r="J48" s="182"/>
      <c r="K48" s="1567" t="s">
        <v>68</v>
      </c>
      <c r="L48" s="1567"/>
      <c r="M48" s="1567"/>
      <c r="N48" s="1567"/>
      <c r="O48" s="1567"/>
      <c r="P48" s="2244"/>
      <c r="Q48" s="189"/>
      <c r="R48" s="1567" t="s">
        <v>69</v>
      </c>
      <c r="S48" s="1567"/>
      <c r="T48" s="1567"/>
      <c r="U48" s="1567"/>
      <c r="V48" s="1567"/>
      <c r="W48" s="183"/>
      <c r="X48" s="189"/>
      <c r="Y48" s="1567" t="s">
        <v>70</v>
      </c>
      <c r="Z48" s="1567"/>
      <c r="AA48" s="1567"/>
      <c r="AB48" s="1567"/>
      <c r="AC48" s="1567"/>
      <c r="AD48" s="183"/>
      <c r="AE48" s="191"/>
      <c r="AF48" s="1575" t="s">
        <v>71</v>
      </c>
      <c r="AG48" s="1575"/>
      <c r="AH48" s="1575"/>
      <c r="AI48" s="1575"/>
      <c r="AJ48" s="1575"/>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566" t="s">
        <v>2272</v>
      </c>
      <c r="BC48" s="1567"/>
      <c r="BD48" s="1567"/>
      <c r="BE48" s="1567"/>
      <c r="BF48" s="1567"/>
      <c r="BG48" s="1567"/>
      <c r="BH48" s="1567"/>
      <c r="BI48" s="1624"/>
      <c r="BJ48" s="182"/>
      <c r="BK48" s="1567" t="s">
        <v>68</v>
      </c>
      <c r="BL48" s="1567"/>
      <c r="BM48" s="1567"/>
      <c r="BN48" s="1567"/>
      <c r="BO48" s="1567"/>
      <c r="BP48" s="2244"/>
      <c r="BQ48" s="189"/>
      <c r="BR48" s="1567" t="s">
        <v>69</v>
      </c>
      <c r="BS48" s="1567"/>
      <c r="BT48" s="1567"/>
      <c r="BU48" s="1567"/>
      <c r="BV48" s="1567"/>
      <c r="BW48" s="183"/>
      <c r="BX48" s="189"/>
      <c r="BY48" s="1567" t="s">
        <v>70</v>
      </c>
      <c r="BZ48" s="1567"/>
      <c r="CA48" s="1567"/>
      <c r="CB48" s="1567"/>
      <c r="CC48" s="1567"/>
      <c r="CD48" s="183"/>
      <c r="CE48" s="191"/>
      <c r="CF48" s="1575" t="s">
        <v>71</v>
      </c>
      <c r="CG48" s="1575"/>
      <c r="CH48" s="1575"/>
      <c r="CI48" s="1575"/>
      <c r="CJ48" s="1575"/>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566" t="s">
        <v>2272</v>
      </c>
      <c r="DC48" s="1567"/>
      <c r="DD48" s="1567"/>
      <c r="DE48" s="1567"/>
      <c r="DF48" s="1567"/>
      <c r="DG48" s="1567"/>
      <c r="DH48" s="1567"/>
      <c r="DI48" s="1624"/>
      <c r="DJ48" s="182"/>
      <c r="DK48" s="1567" t="s">
        <v>68</v>
      </c>
      <c r="DL48" s="1567"/>
      <c r="DM48" s="1567"/>
      <c r="DN48" s="1567"/>
      <c r="DO48" s="1567"/>
      <c r="DP48" s="2244"/>
      <c r="DQ48" s="189"/>
      <c r="DR48" s="1567" t="s">
        <v>69</v>
      </c>
      <c r="DS48" s="1567"/>
      <c r="DT48" s="1567"/>
      <c r="DU48" s="1567"/>
      <c r="DV48" s="1567"/>
      <c r="DW48" s="183"/>
      <c r="DX48" s="189"/>
      <c r="DY48" s="1567" t="s">
        <v>70</v>
      </c>
      <c r="DZ48" s="1567"/>
      <c r="EA48" s="1567"/>
      <c r="EB48" s="1567"/>
      <c r="EC48" s="1567"/>
      <c r="ED48" s="183"/>
      <c r="EE48" s="191"/>
      <c r="EF48" s="1575" t="s">
        <v>71</v>
      </c>
      <c r="EG48" s="1575"/>
      <c r="EH48" s="1575"/>
      <c r="EI48" s="1575"/>
      <c r="EJ48" s="1575"/>
      <c r="EK48" s="232"/>
      <c r="EL48" s="205"/>
      <c r="EM48" s="11"/>
      <c r="EN48" s="252" t="b">
        <v>0</v>
      </c>
      <c r="EO48" s="252" t="b">
        <v>0</v>
      </c>
      <c r="EP48" s="254" t="b">
        <v>0</v>
      </c>
      <c r="EQ48" s="254" t="b">
        <v>0</v>
      </c>
      <c r="ER48" s="254"/>
      <c r="ES48" s="225">
        <f>COUNTIF(EN48:EQ48, TRUE)</f>
        <v>0</v>
      </c>
      <c r="ET48" s="224" t="str">
        <f>IF(AND($J41&lt;&gt;"",COUNTIF(EN48:EQ48,TRUE)=0),"未入力です。","")</f>
        <v/>
      </c>
      <c r="FA48" s="177"/>
      <c r="FB48" s="1566" t="s">
        <v>2272</v>
      </c>
      <c r="FC48" s="1567"/>
      <c r="FD48" s="1567"/>
      <c r="FE48" s="1567"/>
      <c r="FF48" s="1567"/>
      <c r="FG48" s="1567"/>
      <c r="FH48" s="1567"/>
      <c r="FI48" s="1624"/>
      <c r="FJ48" s="182"/>
      <c r="FK48" s="1567" t="s">
        <v>68</v>
      </c>
      <c r="FL48" s="1567"/>
      <c r="FM48" s="1567"/>
      <c r="FN48" s="1567"/>
      <c r="FO48" s="1567"/>
      <c r="FP48" s="2244"/>
      <c r="FQ48" s="189"/>
      <c r="FR48" s="1567" t="s">
        <v>69</v>
      </c>
      <c r="FS48" s="1567"/>
      <c r="FT48" s="1567"/>
      <c r="FU48" s="1567"/>
      <c r="FV48" s="1567"/>
      <c r="FW48" s="183"/>
      <c r="FX48" s="189"/>
      <c r="FY48" s="1567" t="s">
        <v>70</v>
      </c>
      <c r="FZ48" s="1567"/>
      <c r="GA48" s="1567"/>
      <c r="GB48" s="1567"/>
      <c r="GC48" s="1567"/>
      <c r="GD48" s="183"/>
      <c r="GE48" s="191"/>
      <c r="GF48" s="1575" t="s">
        <v>71</v>
      </c>
      <c r="GG48" s="1575"/>
      <c r="GH48" s="1575"/>
      <c r="GI48" s="1575"/>
      <c r="GJ48" s="1575"/>
      <c r="GK48" s="232"/>
      <c r="GL48" s="205"/>
      <c r="GM48" s="11"/>
      <c r="GN48" s="252" t="b">
        <v>0</v>
      </c>
      <c r="GO48" s="252" t="b">
        <v>0</v>
      </c>
      <c r="GP48" s="254" t="b">
        <v>0</v>
      </c>
      <c r="GQ48" s="254" t="b">
        <v>0</v>
      </c>
      <c r="GR48" s="254"/>
    </row>
    <row r="49" spans="1:200" ht="20.100000000000001" customHeight="1">
      <c r="A49" s="177"/>
      <c r="B49" s="1566" t="s">
        <v>2273</v>
      </c>
      <c r="C49" s="1567"/>
      <c r="D49" s="1567"/>
      <c r="E49" s="1567"/>
      <c r="F49" s="1567"/>
      <c r="G49" s="1567"/>
      <c r="H49" s="1567"/>
      <c r="I49" s="1624"/>
      <c r="J49" s="1546"/>
      <c r="K49" s="1540"/>
      <c r="L49" s="1540"/>
      <c r="M49" s="1540"/>
      <c r="N49" s="1540"/>
      <c r="O49" s="183" t="s">
        <v>72</v>
      </c>
      <c r="P49" s="183"/>
      <c r="Q49" s="1620"/>
      <c r="R49" s="1540"/>
      <c r="S49" s="1540"/>
      <c r="T49" s="1540"/>
      <c r="U49" s="1540"/>
      <c r="V49" s="183" t="s">
        <v>72</v>
      </c>
      <c r="W49" s="183"/>
      <c r="X49" s="1620"/>
      <c r="Y49" s="1540"/>
      <c r="Z49" s="1540"/>
      <c r="AA49" s="1540"/>
      <c r="AB49" s="1540"/>
      <c r="AC49" s="183" t="s">
        <v>72</v>
      </c>
      <c r="AD49" s="183"/>
      <c r="AE49" s="1620"/>
      <c r="AF49" s="1540"/>
      <c r="AG49" s="1540"/>
      <c r="AH49" s="1540"/>
      <c r="AI49" s="1540"/>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566" t="s">
        <v>2273</v>
      </c>
      <c r="BC49" s="1567"/>
      <c r="BD49" s="1567"/>
      <c r="BE49" s="1567"/>
      <c r="BF49" s="1567"/>
      <c r="BG49" s="1567"/>
      <c r="BH49" s="1567"/>
      <c r="BI49" s="1624"/>
      <c r="BJ49" s="1546"/>
      <c r="BK49" s="1540"/>
      <c r="BL49" s="1540"/>
      <c r="BM49" s="1540"/>
      <c r="BN49" s="1540"/>
      <c r="BO49" s="183" t="s">
        <v>72</v>
      </c>
      <c r="BP49" s="183"/>
      <c r="BQ49" s="1620"/>
      <c r="BR49" s="1540"/>
      <c r="BS49" s="1540"/>
      <c r="BT49" s="1540"/>
      <c r="BU49" s="1540"/>
      <c r="BV49" s="183" t="s">
        <v>72</v>
      </c>
      <c r="BW49" s="183"/>
      <c r="BX49" s="1620"/>
      <c r="BY49" s="1540"/>
      <c r="BZ49" s="1540"/>
      <c r="CA49" s="1540"/>
      <c r="CB49" s="1540"/>
      <c r="CC49" s="183" t="s">
        <v>72</v>
      </c>
      <c r="CD49" s="183"/>
      <c r="CE49" s="1620"/>
      <c r="CF49" s="1540"/>
      <c r="CG49" s="1540"/>
      <c r="CH49" s="1540"/>
      <c r="CI49" s="1540"/>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566" t="s">
        <v>2273</v>
      </c>
      <c r="DC49" s="1567"/>
      <c r="DD49" s="1567"/>
      <c r="DE49" s="1567"/>
      <c r="DF49" s="1567"/>
      <c r="DG49" s="1567"/>
      <c r="DH49" s="1567"/>
      <c r="DI49" s="1624"/>
      <c r="DJ49" s="1546"/>
      <c r="DK49" s="1540"/>
      <c r="DL49" s="1540"/>
      <c r="DM49" s="1540"/>
      <c r="DN49" s="1540"/>
      <c r="DO49" s="183" t="s">
        <v>72</v>
      </c>
      <c r="DP49" s="183"/>
      <c r="DQ49" s="1620"/>
      <c r="DR49" s="1540"/>
      <c r="DS49" s="1540"/>
      <c r="DT49" s="1540"/>
      <c r="DU49" s="1540"/>
      <c r="DV49" s="183" t="s">
        <v>72</v>
      </c>
      <c r="DW49" s="183"/>
      <c r="DX49" s="1620"/>
      <c r="DY49" s="1540"/>
      <c r="DZ49" s="1540"/>
      <c r="EA49" s="1540"/>
      <c r="EB49" s="1540"/>
      <c r="EC49" s="183" t="s">
        <v>72</v>
      </c>
      <c r="ED49" s="183"/>
      <c r="EE49" s="1620"/>
      <c r="EF49" s="1540"/>
      <c r="EG49" s="1540"/>
      <c r="EH49" s="1540"/>
      <c r="EI49" s="1540"/>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566" t="s">
        <v>2273</v>
      </c>
      <c r="FC49" s="1567"/>
      <c r="FD49" s="1567"/>
      <c r="FE49" s="1567"/>
      <c r="FF49" s="1567"/>
      <c r="FG49" s="1567"/>
      <c r="FH49" s="1567"/>
      <c r="FI49" s="1624"/>
      <c r="FJ49" s="1546"/>
      <c r="FK49" s="1540"/>
      <c r="FL49" s="1540"/>
      <c r="FM49" s="1540"/>
      <c r="FN49" s="1540"/>
      <c r="FO49" s="183" t="s">
        <v>72</v>
      </c>
      <c r="FP49" s="183"/>
      <c r="FQ49" s="1620"/>
      <c r="FR49" s="1540"/>
      <c r="FS49" s="1540"/>
      <c r="FT49" s="1540"/>
      <c r="FU49" s="1540"/>
      <c r="FV49" s="183" t="s">
        <v>72</v>
      </c>
      <c r="FW49" s="183"/>
      <c r="FX49" s="1620"/>
      <c r="FY49" s="1540"/>
      <c r="FZ49" s="1540"/>
      <c r="GA49" s="1540"/>
      <c r="GB49" s="1540"/>
      <c r="GC49" s="183" t="s">
        <v>72</v>
      </c>
      <c r="GD49" s="183"/>
      <c r="GE49" s="1620"/>
      <c r="GF49" s="1540"/>
      <c r="GG49" s="1540"/>
      <c r="GH49" s="1540"/>
      <c r="GI49" s="1540"/>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662" t="s">
        <v>2274</v>
      </c>
      <c r="C50" s="1662"/>
      <c r="D50" s="1662"/>
      <c r="E50" s="1662"/>
      <c r="F50" s="1662"/>
      <c r="G50" s="1662"/>
      <c r="H50" s="1662"/>
      <c r="I50" s="1662"/>
      <c r="J50" s="1546"/>
      <c r="K50" s="1540"/>
      <c r="L50" s="1540"/>
      <c r="M50" s="1540"/>
      <c r="N50" s="1540"/>
      <c r="O50" s="183" t="s">
        <v>47</v>
      </c>
      <c r="P50" s="183"/>
      <c r="Q50" s="1620"/>
      <c r="R50" s="1540"/>
      <c r="S50" s="1540"/>
      <c r="T50" s="1540"/>
      <c r="U50" s="1540"/>
      <c r="V50" s="183" t="s">
        <v>47</v>
      </c>
      <c r="W50" s="183"/>
      <c r="X50" s="1620"/>
      <c r="Y50" s="1540"/>
      <c r="Z50" s="1540"/>
      <c r="AA50" s="1540"/>
      <c r="AB50" s="1540"/>
      <c r="AC50" s="183" t="s">
        <v>47</v>
      </c>
      <c r="AD50" s="183"/>
      <c r="AE50" s="1620"/>
      <c r="AF50" s="1540"/>
      <c r="AG50" s="1540"/>
      <c r="AH50" s="1540"/>
      <c r="AI50" s="1540"/>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662" t="s">
        <v>2274</v>
      </c>
      <c r="BC50" s="1662"/>
      <c r="BD50" s="1662"/>
      <c r="BE50" s="1662"/>
      <c r="BF50" s="1662"/>
      <c r="BG50" s="1662"/>
      <c r="BH50" s="1662"/>
      <c r="BI50" s="1662"/>
      <c r="BJ50" s="1546"/>
      <c r="BK50" s="1540"/>
      <c r="BL50" s="1540"/>
      <c r="BM50" s="1540"/>
      <c r="BN50" s="1540"/>
      <c r="BO50" s="183" t="s">
        <v>47</v>
      </c>
      <c r="BP50" s="183"/>
      <c r="BQ50" s="1620"/>
      <c r="BR50" s="1540"/>
      <c r="BS50" s="1540"/>
      <c r="BT50" s="1540"/>
      <c r="BU50" s="1540"/>
      <c r="BV50" s="183" t="s">
        <v>47</v>
      </c>
      <c r="BW50" s="183"/>
      <c r="BX50" s="1620"/>
      <c r="BY50" s="1540"/>
      <c r="BZ50" s="1540"/>
      <c r="CA50" s="1540"/>
      <c r="CB50" s="1540"/>
      <c r="CC50" s="183" t="s">
        <v>47</v>
      </c>
      <c r="CD50" s="183"/>
      <c r="CE50" s="1620"/>
      <c r="CF50" s="1540"/>
      <c r="CG50" s="1540"/>
      <c r="CH50" s="1540"/>
      <c r="CI50" s="1540"/>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662" t="s">
        <v>2274</v>
      </c>
      <c r="DC50" s="1662"/>
      <c r="DD50" s="1662"/>
      <c r="DE50" s="1662"/>
      <c r="DF50" s="1662"/>
      <c r="DG50" s="1662"/>
      <c r="DH50" s="1662"/>
      <c r="DI50" s="1662"/>
      <c r="DJ50" s="1546"/>
      <c r="DK50" s="1540"/>
      <c r="DL50" s="1540"/>
      <c r="DM50" s="1540"/>
      <c r="DN50" s="1540"/>
      <c r="DO50" s="183" t="s">
        <v>47</v>
      </c>
      <c r="DP50" s="183"/>
      <c r="DQ50" s="1620"/>
      <c r="DR50" s="1540"/>
      <c r="DS50" s="1540"/>
      <c r="DT50" s="1540"/>
      <c r="DU50" s="1540"/>
      <c r="DV50" s="183" t="s">
        <v>47</v>
      </c>
      <c r="DW50" s="183"/>
      <c r="DX50" s="1620"/>
      <c r="DY50" s="1540"/>
      <c r="DZ50" s="1540"/>
      <c r="EA50" s="1540"/>
      <c r="EB50" s="1540"/>
      <c r="EC50" s="183" t="s">
        <v>47</v>
      </c>
      <c r="ED50" s="183"/>
      <c r="EE50" s="1620"/>
      <c r="EF50" s="1540"/>
      <c r="EG50" s="1540"/>
      <c r="EH50" s="1540"/>
      <c r="EI50" s="1540"/>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662" t="s">
        <v>2274</v>
      </c>
      <c r="FC50" s="1662"/>
      <c r="FD50" s="1662"/>
      <c r="FE50" s="1662"/>
      <c r="FF50" s="1662"/>
      <c r="FG50" s="1662"/>
      <c r="FH50" s="1662"/>
      <c r="FI50" s="1662"/>
      <c r="FJ50" s="1546"/>
      <c r="FK50" s="1540"/>
      <c r="FL50" s="1540"/>
      <c r="FM50" s="1540"/>
      <c r="FN50" s="1540"/>
      <c r="FO50" s="183" t="s">
        <v>47</v>
      </c>
      <c r="FP50" s="183"/>
      <c r="FQ50" s="1620"/>
      <c r="FR50" s="1540"/>
      <c r="FS50" s="1540"/>
      <c r="FT50" s="1540"/>
      <c r="FU50" s="1540"/>
      <c r="FV50" s="183" t="s">
        <v>47</v>
      </c>
      <c r="FW50" s="183"/>
      <c r="FX50" s="1620"/>
      <c r="FY50" s="1540"/>
      <c r="FZ50" s="1540"/>
      <c r="GA50" s="1540"/>
      <c r="GB50" s="1540"/>
      <c r="GC50" s="183" t="s">
        <v>47</v>
      </c>
      <c r="GD50" s="183"/>
      <c r="GE50" s="1620"/>
      <c r="GF50" s="1540"/>
      <c r="GG50" s="1540"/>
      <c r="GH50" s="1540"/>
      <c r="GI50" s="1540"/>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566" t="s">
        <v>2262</v>
      </c>
      <c r="C53" s="1567"/>
      <c r="D53" s="1567"/>
      <c r="E53" s="1567"/>
      <c r="F53" s="1567"/>
      <c r="G53" s="1567"/>
      <c r="H53" s="1567"/>
      <c r="I53" s="1567"/>
      <c r="J53" s="1558"/>
      <c r="K53" s="1559"/>
      <c r="L53" s="1559"/>
      <c r="M53" s="1559"/>
      <c r="N53" s="1559"/>
      <c r="O53" s="1559"/>
      <c r="P53" s="1560"/>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566" t="s">
        <v>2262</v>
      </c>
      <c r="BC53" s="1567"/>
      <c r="BD53" s="1567"/>
      <c r="BE53" s="1567"/>
      <c r="BF53" s="1567"/>
      <c r="BG53" s="1567"/>
      <c r="BH53" s="1567"/>
      <c r="BI53" s="1567"/>
      <c r="BJ53" s="1558"/>
      <c r="BK53" s="1559"/>
      <c r="BL53" s="1559"/>
      <c r="BM53" s="1559"/>
      <c r="BN53" s="1559"/>
      <c r="BO53" s="1559"/>
      <c r="BP53" s="1560"/>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566" t="s">
        <v>2262</v>
      </c>
      <c r="DC53" s="1567"/>
      <c r="DD53" s="1567"/>
      <c r="DE53" s="1567"/>
      <c r="DF53" s="1567"/>
      <c r="DG53" s="1567"/>
      <c r="DH53" s="1567"/>
      <c r="DI53" s="1567"/>
      <c r="DJ53" s="1558"/>
      <c r="DK53" s="1559"/>
      <c r="DL53" s="1559"/>
      <c r="DM53" s="1559"/>
      <c r="DN53" s="1559"/>
      <c r="DO53" s="1559"/>
      <c r="DP53" s="1560"/>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566" t="s">
        <v>2262</v>
      </c>
      <c r="FC53" s="1567"/>
      <c r="FD53" s="1567"/>
      <c r="FE53" s="1567"/>
      <c r="FF53" s="1567"/>
      <c r="FG53" s="1567"/>
      <c r="FH53" s="1567"/>
      <c r="FI53" s="1567"/>
      <c r="FJ53" s="1558"/>
      <c r="FK53" s="1559"/>
      <c r="FL53" s="1559"/>
      <c r="FM53" s="1559"/>
      <c r="FN53" s="1559"/>
      <c r="FO53" s="1559"/>
      <c r="FP53" s="1560"/>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580" t="s">
        <v>2267</v>
      </c>
      <c r="C54" s="1581"/>
      <c r="D54" s="1581"/>
      <c r="E54" s="1581"/>
      <c r="F54" s="1581"/>
      <c r="G54" s="1581"/>
      <c r="H54" s="1581"/>
      <c r="I54" s="1582"/>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580" t="s">
        <v>2267</v>
      </c>
      <c r="BC54" s="1581"/>
      <c r="BD54" s="1581"/>
      <c r="BE54" s="1581"/>
      <c r="BF54" s="1581"/>
      <c r="BG54" s="1581"/>
      <c r="BH54" s="1581"/>
      <c r="BI54" s="1582"/>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580" t="s">
        <v>2267</v>
      </c>
      <c r="DC54" s="1581"/>
      <c r="DD54" s="1581"/>
      <c r="DE54" s="1581"/>
      <c r="DF54" s="1581"/>
      <c r="DG54" s="1581"/>
      <c r="DH54" s="1581"/>
      <c r="DI54" s="1582"/>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580" t="s">
        <v>2267</v>
      </c>
      <c r="FC54" s="1581"/>
      <c r="FD54" s="1581"/>
      <c r="FE54" s="1581"/>
      <c r="FF54" s="1581"/>
      <c r="FG54" s="1581"/>
      <c r="FH54" s="1581"/>
      <c r="FI54" s="1582"/>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587" t="s">
        <v>2268</v>
      </c>
      <c r="C55" s="1588"/>
      <c r="D55" s="1588"/>
      <c r="E55" s="1588"/>
      <c r="F55" s="1588"/>
      <c r="G55" s="1588"/>
      <c r="H55" s="1588"/>
      <c r="I55" s="2246"/>
      <c r="J55" s="181"/>
      <c r="K55" s="3" t="s">
        <v>54</v>
      </c>
      <c r="L55" s="3"/>
      <c r="M55" s="3"/>
      <c r="N55" s="3"/>
      <c r="O55" s="3"/>
      <c r="P55" s="3"/>
      <c r="Q55" s="3"/>
      <c r="R55" s="3"/>
      <c r="S55" s="2248" t="s">
        <v>2435</v>
      </c>
      <c r="T55" s="2248"/>
      <c r="U55" s="2248"/>
      <c r="V55" s="2248"/>
      <c r="W55" s="2248"/>
      <c r="X55" s="3"/>
      <c r="Y55" s="3"/>
      <c r="Z55" s="1575" t="s">
        <v>56</v>
      </c>
      <c r="AA55" s="1575"/>
      <c r="AB55" s="1575"/>
      <c r="AC55" s="1575"/>
      <c r="AD55" s="1575"/>
      <c r="AE55" s="1575"/>
      <c r="AF55" s="1575"/>
      <c r="AG55" s="1575"/>
      <c r="AH55" s="1575"/>
      <c r="AI55" s="1576"/>
      <c r="AJ55" s="4"/>
      <c r="AK55" s="4"/>
      <c r="AL55" s="178"/>
      <c r="AN55" s="6" t="b">
        <v>0</v>
      </c>
      <c r="AO55" s="6" t="b">
        <v>0</v>
      </c>
      <c r="AP55" s="6" t="b">
        <v>0</v>
      </c>
      <c r="AS55" s="225"/>
      <c r="BA55" s="177"/>
      <c r="BB55" s="1587" t="s">
        <v>2268</v>
      </c>
      <c r="BC55" s="1588"/>
      <c r="BD55" s="1588"/>
      <c r="BE55" s="1588"/>
      <c r="BF55" s="1588"/>
      <c r="BG55" s="1588"/>
      <c r="BH55" s="1588"/>
      <c r="BI55" s="2246"/>
      <c r="BJ55" s="181"/>
      <c r="BK55" s="3" t="s">
        <v>54</v>
      </c>
      <c r="BL55" s="3"/>
      <c r="BM55" s="3"/>
      <c r="BN55" s="3"/>
      <c r="BO55" s="3"/>
      <c r="BP55" s="3"/>
      <c r="BQ55" s="3"/>
      <c r="BR55" s="3"/>
      <c r="BS55" s="2248" t="s">
        <v>2435</v>
      </c>
      <c r="BT55" s="2248"/>
      <c r="BU55" s="2248"/>
      <c r="BV55" s="2248"/>
      <c r="BW55" s="2248"/>
      <c r="BX55" s="3"/>
      <c r="BY55" s="3"/>
      <c r="BZ55" s="1575" t="s">
        <v>56</v>
      </c>
      <c r="CA55" s="1575"/>
      <c r="CB55" s="1575"/>
      <c r="CC55" s="1575"/>
      <c r="CD55" s="1575"/>
      <c r="CE55" s="1575"/>
      <c r="CF55" s="1575"/>
      <c r="CG55" s="1575"/>
      <c r="CH55" s="1575"/>
      <c r="CI55" s="1576"/>
      <c r="CJ55" s="4"/>
      <c r="CK55" s="4"/>
      <c r="CL55" s="178"/>
      <c r="CN55" s="6" t="b">
        <v>0</v>
      </c>
      <c r="CO55" s="6" t="b">
        <v>0</v>
      </c>
      <c r="CP55" s="6" t="b">
        <v>0</v>
      </c>
      <c r="CS55" s="225"/>
      <c r="DA55" s="177"/>
      <c r="DB55" s="1587" t="s">
        <v>2268</v>
      </c>
      <c r="DC55" s="1588"/>
      <c r="DD55" s="1588"/>
      <c r="DE55" s="1588"/>
      <c r="DF55" s="1588"/>
      <c r="DG55" s="1588"/>
      <c r="DH55" s="1588"/>
      <c r="DI55" s="2246"/>
      <c r="DJ55" s="181"/>
      <c r="DK55" s="3" t="s">
        <v>54</v>
      </c>
      <c r="DL55" s="3"/>
      <c r="DM55" s="3"/>
      <c r="DN55" s="3"/>
      <c r="DO55" s="3"/>
      <c r="DP55" s="3"/>
      <c r="DQ55" s="3"/>
      <c r="DR55" s="3"/>
      <c r="DS55" s="2248" t="s">
        <v>2435</v>
      </c>
      <c r="DT55" s="2248"/>
      <c r="DU55" s="2248"/>
      <c r="DV55" s="2248"/>
      <c r="DW55" s="2248"/>
      <c r="DX55" s="3"/>
      <c r="DY55" s="3"/>
      <c r="DZ55" s="1575" t="s">
        <v>56</v>
      </c>
      <c r="EA55" s="1575"/>
      <c r="EB55" s="1575"/>
      <c r="EC55" s="1575"/>
      <c r="ED55" s="1575"/>
      <c r="EE55" s="1575"/>
      <c r="EF55" s="1575"/>
      <c r="EG55" s="1575"/>
      <c r="EH55" s="1575"/>
      <c r="EI55" s="1576"/>
      <c r="EJ55" s="4"/>
      <c r="EK55" s="4"/>
      <c r="EL55" s="178"/>
      <c r="EN55" s="6" t="b">
        <v>0</v>
      </c>
      <c r="EO55" s="6" t="b">
        <v>0</v>
      </c>
      <c r="EP55" s="6" t="b">
        <v>0</v>
      </c>
      <c r="ES55" s="225"/>
      <c r="FA55" s="177"/>
      <c r="FB55" s="1587" t="s">
        <v>2268</v>
      </c>
      <c r="FC55" s="1588"/>
      <c r="FD55" s="1588"/>
      <c r="FE55" s="1588"/>
      <c r="FF55" s="1588"/>
      <c r="FG55" s="1588"/>
      <c r="FH55" s="1588"/>
      <c r="FI55" s="2246"/>
      <c r="FJ55" s="181"/>
      <c r="FK55" s="3" t="s">
        <v>54</v>
      </c>
      <c r="FL55" s="3"/>
      <c r="FM55" s="3"/>
      <c r="FN55" s="3"/>
      <c r="FO55" s="3"/>
      <c r="FP55" s="3"/>
      <c r="FQ55" s="3"/>
      <c r="FR55" s="3"/>
      <c r="FS55" s="2248" t="s">
        <v>2435</v>
      </c>
      <c r="FT55" s="2248"/>
      <c r="FU55" s="2248"/>
      <c r="FV55" s="2248"/>
      <c r="FW55" s="2248"/>
      <c r="FX55" s="3"/>
      <c r="FY55" s="3"/>
      <c r="FZ55" s="1575" t="s">
        <v>56</v>
      </c>
      <c r="GA55" s="1575"/>
      <c r="GB55" s="1575"/>
      <c r="GC55" s="1575"/>
      <c r="GD55" s="1575"/>
      <c r="GE55" s="1575"/>
      <c r="GF55" s="1575"/>
      <c r="GG55" s="1575"/>
      <c r="GH55" s="1575"/>
      <c r="GI55" s="1576"/>
      <c r="GJ55" s="4"/>
      <c r="GK55" s="4"/>
      <c r="GL55" s="178"/>
      <c r="GN55" s="6" t="b">
        <v>0</v>
      </c>
      <c r="GO55" s="6" t="b">
        <v>0</v>
      </c>
      <c r="GP55" s="6" t="b">
        <v>0</v>
      </c>
    </row>
    <row r="56" spans="1:200" ht="17.100000000000001" customHeight="1">
      <c r="A56" s="177"/>
      <c r="B56" s="1591"/>
      <c r="C56" s="1592"/>
      <c r="D56" s="1592"/>
      <c r="E56" s="1592"/>
      <c r="F56" s="1592"/>
      <c r="G56" s="1592"/>
      <c r="H56" s="1592"/>
      <c r="I56" s="2247"/>
      <c r="J56" s="179"/>
      <c r="K56" s="1578" t="s">
        <v>57</v>
      </c>
      <c r="L56" s="1578"/>
      <c r="M56" s="1578"/>
      <c r="N56" s="1578"/>
      <c r="O56" s="1578"/>
      <c r="P56" s="1578"/>
      <c r="Q56" s="1578"/>
      <c r="R56" s="1578"/>
      <c r="S56" s="7"/>
      <c r="T56" s="7"/>
      <c r="U56" s="1578" t="s">
        <v>58</v>
      </c>
      <c r="V56" s="1578"/>
      <c r="W56" s="1578"/>
      <c r="X56" s="1578"/>
      <c r="Y56" s="7"/>
      <c r="Z56" s="7"/>
      <c r="AA56" s="7"/>
      <c r="AB56" s="7"/>
      <c r="AC56" s="7"/>
      <c r="AD56" s="7"/>
      <c r="AE56" s="7"/>
      <c r="AF56" s="7"/>
      <c r="AG56" s="7"/>
      <c r="AH56" s="7"/>
      <c r="AI56" s="180"/>
      <c r="AJ56" s="4"/>
      <c r="AK56" s="4"/>
      <c r="AL56" s="178"/>
      <c r="AN56" s="6" t="b">
        <v>0</v>
      </c>
      <c r="AO56" s="6" t="b">
        <v>0</v>
      </c>
      <c r="AS56" s="225"/>
      <c r="BA56" s="177"/>
      <c r="BB56" s="1591"/>
      <c r="BC56" s="1592"/>
      <c r="BD56" s="1592"/>
      <c r="BE56" s="1592"/>
      <c r="BF56" s="1592"/>
      <c r="BG56" s="1592"/>
      <c r="BH56" s="1592"/>
      <c r="BI56" s="2247"/>
      <c r="BJ56" s="179"/>
      <c r="BK56" s="1578" t="s">
        <v>57</v>
      </c>
      <c r="BL56" s="1578"/>
      <c r="BM56" s="1578"/>
      <c r="BN56" s="1578"/>
      <c r="BO56" s="1578"/>
      <c r="BP56" s="1578"/>
      <c r="BQ56" s="1578"/>
      <c r="BR56" s="1578"/>
      <c r="BS56" s="7"/>
      <c r="BT56" s="7"/>
      <c r="BU56" s="1578" t="s">
        <v>58</v>
      </c>
      <c r="BV56" s="1578"/>
      <c r="BW56" s="1578"/>
      <c r="BX56" s="1578"/>
      <c r="BY56" s="7"/>
      <c r="BZ56" s="7"/>
      <c r="CA56" s="7"/>
      <c r="CB56" s="7"/>
      <c r="CC56" s="7"/>
      <c r="CD56" s="7"/>
      <c r="CE56" s="7"/>
      <c r="CF56" s="7"/>
      <c r="CG56" s="7"/>
      <c r="CH56" s="7"/>
      <c r="CI56" s="180"/>
      <c r="CJ56" s="4"/>
      <c r="CK56" s="4"/>
      <c r="CL56" s="178"/>
      <c r="CN56" s="6" t="b">
        <v>0</v>
      </c>
      <c r="CO56" s="6" t="b">
        <v>0</v>
      </c>
      <c r="CS56" s="225"/>
      <c r="DA56" s="177"/>
      <c r="DB56" s="1591"/>
      <c r="DC56" s="1592"/>
      <c r="DD56" s="1592"/>
      <c r="DE56" s="1592"/>
      <c r="DF56" s="1592"/>
      <c r="DG56" s="1592"/>
      <c r="DH56" s="1592"/>
      <c r="DI56" s="2247"/>
      <c r="DJ56" s="179"/>
      <c r="DK56" s="1578" t="s">
        <v>57</v>
      </c>
      <c r="DL56" s="1578"/>
      <c r="DM56" s="1578"/>
      <c r="DN56" s="1578"/>
      <c r="DO56" s="1578"/>
      <c r="DP56" s="1578"/>
      <c r="DQ56" s="1578"/>
      <c r="DR56" s="1578"/>
      <c r="DS56" s="7"/>
      <c r="DT56" s="7"/>
      <c r="DU56" s="1578" t="s">
        <v>58</v>
      </c>
      <c r="DV56" s="1578"/>
      <c r="DW56" s="1578"/>
      <c r="DX56" s="1578"/>
      <c r="DY56" s="7"/>
      <c r="DZ56" s="7"/>
      <c r="EA56" s="7"/>
      <c r="EB56" s="7"/>
      <c r="EC56" s="7"/>
      <c r="ED56" s="7"/>
      <c r="EE56" s="7"/>
      <c r="EF56" s="7"/>
      <c r="EG56" s="7"/>
      <c r="EH56" s="7"/>
      <c r="EI56" s="180"/>
      <c r="EJ56" s="4"/>
      <c r="EK56" s="4"/>
      <c r="EL56" s="178"/>
      <c r="EN56" s="6" t="b">
        <v>0</v>
      </c>
      <c r="EO56" s="6" t="b">
        <v>0</v>
      </c>
      <c r="ES56" s="225"/>
      <c r="FA56" s="177"/>
      <c r="FB56" s="1591"/>
      <c r="FC56" s="1592"/>
      <c r="FD56" s="1592"/>
      <c r="FE56" s="1592"/>
      <c r="FF56" s="1592"/>
      <c r="FG56" s="1592"/>
      <c r="FH56" s="1592"/>
      <c r="FI56" s="2247"/>
      <c r="FJ56" s="179"/>
      <c r="FK56" s="1578" t="s">
        <v>57</v>
      </c>
      <c r="FL56" s="1578"/>
      <c r="FM56" s="1578"/>
      <c r="FN56" s="1578"/>
      <c r="FO56" s="1578"/>
      <c r="FP56" s="1578"/>
      <c r="FQ56" s="1578"/>
      <c r="FR56" s="1578"/>
      <c r="FS56" s="7"/>
      <c r="FT56" s="7"/>
      <c r="FU56" s="1578" t="s">
        <v>58</v>
      </c>
      <c r="FV56" s="1578"/>
      <c r="FW56" s="1578"/>
      <c r="FX56" s="1578"/>
      <c r="FY56" s="7"/>
      <c r="FZ56" s="7"/>
      <c r="GA56" s="7"/>
      <c r="GB56" s="7"/>
      <c r="GC56" s="7"/>
      <c r="GD56" s="7"/>
      <c r="GE56" s="7"/>
      <c r="GF56" s="7"/>
      <c r="GG56" s="7"/>
      <c r="GH56" s="7"/>
      <c r="GI56" s="180"/>
      <c r="GJ56" s="4"/>
      <c r="GK56" s="4"/>
      <c r="GL56" s="178"/>
      <c r="GN56" s="6" t="b">
        <v>0</v>
      </c>
      <c r="GO56" s="6" t="b">
        <v>0</v>
      </c>
    </row>
    <row r="57" spans="1:200" ht="17.100000000000001" customHeight="1">
      <c r="A57" s="177"/>
      <c r="B57" s="1602" t="s">
        <v>2269</v>
      </c>
      <c r="C57" s="1603"/>
      <c r="D57" s="1603"/>
      <c r="E57" s="1603"/>
      <c r="F57" s="1603"/>
      <c r="G57" s="1603"/>
      <c r="H57" s="1603"/>
      <c r="I57" s="2245"/>
      <c r="J57" s="182"/>
      <c r="K57" s="1567" t="s">
        <v>59</v>
      </c>
      <c r="L57" s="1567"/>
      <c r="M57" s="1567"/>
      <c r="N57" s="1567"/>
      <c r="O57" s="1567"/>
      <c r="P57" s="255"/>
      <c r="Q57" s="183"/>
      <c r="R57" s="1603" t="s">
        <v>60</v>
      </c>
      <c r="S57" s="1603"/>
      <c r="T57" s="1603"/>
      <c r="U57" s="1603"/>
      <c r="V57" s="1603"/>
      <c r="W57" s="1603"/>
      <c r="X57" s="183"/>
      <c r="Y57" s="1567" t="s">
        <v>61</v>
      </c>
      <c r="Z57" s="1567"/>
      <c r="AA57" s="1567"/>
      <c r="AB57" s="1567"/>
      <c r="AC57" s="1567"/>
      <c r="AD57" s="1624"/>
      <c r="AE57" s="4"/>
      <c r="AF57" s="4"/>
      <c r="AG57" s="4"/>
      <c r="AH57" s="4"/>
      <c r="AJ57" s="4"/>
      <c r="AK57" s="4"/>
      <c r="AL57" s="178"/>
      <c r="AN57" s="6" t="b">
        <v>0</v>
      </c>
      <c r="AO57" s="6" t="b">
        <v>0</v>
      </c>
      <c r="AP57" s="6" t="b">
        <v>0</v>
      </c>
      <c r="AS57" s="225"/>
      <c r="BA57" s="177"/>
      <c r="BB57" s="1602" t="s">
        <v>2269</v>
      </c>
      <c r="BC57" s="1603"/>
      <c r="BD57" s="1603"/>
      <c r="BE57" s="1603"/>
      <c r="BF57" s="1603"/>
      <c r="BG57" s="1603"/>
      <c r="BH57" s="1603"/>
      <c r="BI57" s="2245"/>
      <c r="BJ57" s="182"/>
      <c r="BK57" s="1567" t="s">
        <v>59</v>
      </c>
      <c r="BL57" s="1567"/>
      <c r="BM57" s="1567"/>
      <c r="BN57" s="1567"/>
      <c r="BO57" s="1567"/>
      <c r="BP57" s="255"/>
      <c r="BQ57" s="183"/>
      <c r="BR57" s="1603" t="s">
        <v>60</v>
      </c>
      <c r="BS57" s="1603"/>
      <c r="BT57" s="1603"/>
      <c r="BU57" s="1603"/>
      <c r="BV57" s="1603"/>
      <c r="BW57" s="1603"/>
      <c r="BX57" s="183"/>
      <c r="BY57" s="1567" t="s">
        <v>61</v>
      </c>
      <c r="BZ57" s="1567"/>
      <c r="CA57" s="1567"/>
      <c r="CB57" s="1567"/>
      <c r="CC57" s="1567"/>
      <c r="CD57" s="1624"/>
      <c r="CE57" s="4"/>
      <c r="CF57" s="4"/>
      <c r="CG57" s="4"/>
      <c r="CH57" s="4"/>
      <c r="CJ57" s="4"/>
      <c r="CK57" s="4"/>
      <c r="CL57" s="178"/>
      <c r="CN57" s="6" t="b">
        <v>0</v>
      </c>
      <c r="CO57" s="6" t="b">
        <v>0</v>
      </c>
      <c r="CP57" s="6" t="b">
        <v>0</v>
      </c>
      <c r="CS57" s="225"/>
      <c r="DA57" s="177"/>
      <c r="DB57" s="1602" t="s">
        <v>2269</v>
      </c>
      <c r="DC57" s="1603"/>
      <c r="DD57" s="1603"/>
      <c r="DE57" s="1603"/>
      <c r="DF57" s="1603"/>
      <c r="DG57" s="1603"/>
      <c r="DH57" s="1603"/>
      <c r="DI57" s="2245"/>
      <c r="DJ57" s="182"/>
      <c r="DK57" s="1567" t="s">
        <v>59</v>
      </c>
      <c r="DL57" s="1567"/>
      <c r="DM57" s="1567"/>
      <c r="DN57" s="1567"/>
      <c r="DO57" s="1567"/>
      <c r="DP57" s="255"/>
      <c r="DQ57" s="183"/>
      <c r="DR57" s="1603" t="s">
        <v>60</v>
      </c>
      <c r="DS57" s="1603"/>
      <c r="DT57" s="1603"/>
      <c r="DU57" s="1603"/>
      <c r="DV57" s="1603"/>
      <c r="DW57" s="1603"/>
      <c r="DX57" s="183"/>
      <c r="DY57" s="1567" t="s">
        <v>61</v>
      </c>
      <c r="DZ57" s="1567"/>
      <c r="EA57" s="1567"/>
      <c r="EB57" s="1567"/>
      <c r="EC57" s="1567"/>
      <c r="ED57" s="1624"/>
      <c r="EE57" s="4"/>
      <c r="EF57" s="4"/>
      <c r="EG57" s="4"/>
      <c r="EH57" s="4"/>
      <c r="EJ57" s="4"/>
      <c r="EK57" s="4"/>
      <c r="EL57" s="178"/>
      <c r="EN57" s="6" t="b">
        <v>0</v>
      </c>
      <c r="EO57" s="6" t="b">
        <v>0</v>
      </c>
      <c r="EP57" s="6" t="b">
        <v>0</v>
      </c>
      <c r="ES57" s="225"/>
      <c r="FA57" s="177"/>
      <c r="FB57" s="1602" t="s">
        <v>2269</v>
      </c>
      <c r="FC57" s="1603"/>
      <c r="FD57" s="1603"/>
      <c r="FE57" s="1603"/>
      <c r="FF57" s="1603"/>
      <c r="FG57" s="1603"/>
      <c r="FH57" s="1603"/>
      <c r="FI57" s="2245"/>
      <c r="FJ57" s="182"/>
      <c r="FK57" s="1567" t="s">
        <v>59</v>
      </c>
      <c r="FL57" s="1567"/>
      <c r="FM57" s="1567"/>
      <c r="FN57" s="1567"/>
      <c r="FO57" s="1567"/>
      <c r="FP57" s="255"/>
      <c r="FQ57" s="183"/>
      <c r="FR57" s="1603" t="s">
        <v>60</v>
      </c>
      <c r="FS57" s="1603"/>
      <c r="FT57" s="1603"/>
      <c r="FU57" s="1603"/>
      <c r="FV57" s="1603"/>
      <c r="FW57" s="1603"/>
      <c r="FX57" s="183"/>
      <c r="FY57" s="1567" t="s">
        <v>61</v>
      </c>
      <c r="FZ57" s="1567"/>
      <c r="GA57" s="1567"/>
      <c r="GB57" s="1567"/>
      <c r="GC57" s="1567"/>
      <c r="GD57" s="1624"/>
      <c r="GE57" s="4"/>
      <c r="GF57" s="4"/>
      <c r="GG57" s="4"/>
      <c r="GH57" s="4"/>
      <c r="GJ57" s="4"/>
      <c r="GK57" s="4"/>
      <c r="GL57" s="178"/>
      <c r="GN57" s="6" t="b">
        <v>0</v>
      </c>
      <c r="GO57" s="6" t="b">
        <v>0</v>
      </c>
      <c r="GP57" s="6" t="b">
        <v>0</v>
      </c>
    </row>
    <row r="58" spans="1:200" ht="17.100000000000001" customHeight="1">
      <c r="A58" s="177"/>
      <c r="B58" s="1566" t="s">
        <v>2270</v>
      </c>
      <c r="C58" s="1567"/>
      <c r="D58" s="1567"/>
      <c r="E58" s="1567"/>
      <c r="F58" s="1567"/>
      <c r="G58" s="1567"/>
      <c r="H58" s="1567"/>
      <c r="I58" s="1624"/>
      <c r="J58" s="182"/>
      <c r="K58" s="1567" t="s">
        <v>62</v>
      </c>
      <c r="L58" s="1567"/>
      <c r="M58" s="1567"/>
      <c r="N58" s="1567"/>
      <c r="O58" s="1567"/>
      <c r="P58" s="255"/>
      <c r="Q58" s="183"/>
      <c r="R58" s="1567" t="s">
        <v>63</v>
      </c>
      <c r="S58" s="1567"/>
      <c r="T58" s="1567"/>
      <c r="U58" s="1567"/>
      <c r="V58" s="1567"/>
      <c r="W58" s="1567"/>
      <c r="X58" s="183"/>
      <c r="Y58" s="1603" t="s">
        <v>64</v>
      </c>
      <c r="Z58" s="1603"/>
      <c r="AA58" s="1603"/>
      <c r="AB58" s="1603"/>
      <c r="AC58" s="1603"/>
      <c r="AD58" s="2245"/>
      <c r="AE58" s="4"/>
      <c r="AF58" s="4"/>
      <c r="AG58" s="4"/>
      <c r="AH58" s="4"/>
      <c r="AJ58" s="4"/>
      <c r="AK58" s="4"/>
      <c r="AL58" s="178"/>
      <c r="AM58" s="4"/>
      <c r="AN58" s="6" t="b">
        <v>0</v>
      </c>
      <c r="AO58" s="6" t="b">
        <v>0</v>
      </c>
      <c r="AP58" s="6" t="b">
        <v>0</v>
      </c>
      <c r="AS58" s="225"/>
      <c r="BA58" s="177"/>
      <c r="BB58" s="1566" t="s">
        <v>2270</v>
      </c>
      <c r="BC58" s="1567"/>
      <c r="BD58" s="1567"/>
      <c r="BE58" s="1567"/>
      <c r="BF58" s="1567"/>
      <c r="BG58" s="1567"/>
      <c r="BH58" s="1567"/>
      <c r="BI58" s="1624"/>
      <c r="BJ58" s="182"/>
      <c r="BK58" s="1567" t="s">
        <v>62</v>
      </c>
      <c r="BL58" s="1567"/>
      <c r="BM58" s="1567"/>
      <c r="BN58" s="1567"/>
      <c r="BO58" s="1567"/>
      <c r="BP58" s="255"/>
      <c r="BQ58" s="183"/>
      <c r="BR58" s="1567" t="s">
        <v>63</v>
      </c>
      <c r="BS58" s="1567"/>
      <c r="BT58" s="1567"/>
      <c r="BU58" s="1567"/>
      <c r="BV58" s="1567"/>
      <c r="BW58" s="1567"/>
      <c r="BX58" s="183"/>
      <c r="BY58" s="1603" t="s">
        <v>64</v>
      </c>
      <c r="BZ58" s="1603"/>
      <c r="CA58" s="1603"/>
      <c r="CB58" s="1603"/>
      <c r="CC58" s="1603"/>
      <c r="CD58" s="2245"/>
      <c r="CE58" s="4"/>
      <c r="CF58" s="4"/>
      <c r="CG58" s="4"/>
      <c r="CH58" s="4"/>
      <c r="CJ58" s="4"/>
      <c r="CK58" s="4"/>
      <c r="CL58" s="178"/>
      <c r="CM58" s="4"/>
      <c r="CN58" s="6" t="b">
        <v>0</v>
      </c>
      <c r="CO58" s="6" t="b">
        <v>0</v>
      </c>
      <c r="CP58" s="6" t="b">
        <v>0</v>
      </c>
      <c r="CS58" s="225"/>
      <c r="DA58" s="177"/>
      <c r="DB58" s="1566" t="s">
        <v>2270</v>
      </c>
      <c r="DC58" s="1567"/>
      <c r="DD58" s="1567"/>
      <c r="DE58" s="1567"/>
      <c r="DF58" s="1567"/>
      <c r="DG58" s="1567"/>
      <c r="DH58" s="1567"/>
      <c r="DI58" s="1624"/>
      <c r="DJ58" s="182"/>
      <c r="DK58" s="1567" t="s">
        <v>62</v>
      </c>
      <c r="DL58" s="1567"/>
      <c r="DM58" s="1567"/>
      <c r="DN58" s="1567"/>
      <c r="DO58" s="1567"/>
      <c r="DP58" s="255"/>
      <c r="DQ58" s="183"/>
      <c r="DR58" s="1567" t="s">
        <v>63</v>
      </c>
      <c r="DS58" s="1567"/>
      <c r="DT58" s="1567"/>
      <c r="DU58" s="1567"/>
      <c r="DV58" s="1567"/>
      <c r="DW58" s="1567"/>
      <c r="DX58" s="183"/>
      <c r="DY58" s="1603" t="s">
        <v>64</v>
      </c>
      <c r="DZ58" s="1603"/>
      <c r="EA58" s="1603"/>
      <c r="EB58" s="1603"/>
      <c r="EC58" s="1603"/>
      <c r="ED58" s="2245"/>
      <c r="EE58" s="4"/>
      <c r="EF58" s="4"/>
      <c r="EG58" s="4"/>
      <c r="EH58" s="4"/>
      <c r="EJ58" s="4"/>
      <c r="EK58" s="4"/>
      <c r="EL58" s="178"/>
      <c r="EM58" s="4"/>
      <c r="EN58" s="6" t="b">
        <v>0</v>
      </c>
      <c r="EO58" s="6" t="b">
        <v>0</v>
      </c>
      <c r="EP58" s="6" t="b">
        <v>0</v>
      </c>
      <c r="ES58" s="225"/>
      <c r="FA58" s="177"/>
      <c r="FB58" s="1566" t="s">
        <v>2270</v>
      </c>
      <c r="FC58" s="1567"/>
      <c r="FD58" s="1567"/>
      <c r="FE58" s="1567"/>
      <c r="FF58" s="1567"/>
      <c r="FG58" s="1567"/>
      <c r="FH58" s="1567"/>
      <c r="FI58" s="1624"/>
      <c r="FJ58" s="182"/>
      <c r="FK58" s="1567" t="s">
        <v>62</v>
      </c>
      <c r="FL58" s="1567"/>
      <c r="FM58" s="1567"/>
      <c r="FN58" s="1567"/>
      <c r="FO58" s="1567"/>
      <c r="FP58" s="255"/>
      <c r="FQ58" s="183"/>
      <c r="FR58" s="1567" t="s">
        <v>63</v>
      </c>
      <c r="FS58" s="1567"/>
      <c r="FT58" s="1567"/>
      <c r="FU58" s="1567"/>
      <c r="FV58" s="1567"/>
      <c r="FW58" s="1567"/>
      <c r="FX58" s="183"/>
      <c r="FY58" s="1603" t="s">
        <v>64</v>
      </c>
      <c r="FZ58" s="1603"/>
      <c r="GA58" s="1603"/>
      <c r="GB58" s="1603"/>
      <c r="GC58" s="1603"/>
      <c r="GD58" s="2245"/>
      <c r="GE58" s="4"/>
      <c r="GF58" s="4"/>
      <c r="GG58" s="4"/>
      <c r="GH58" s="4"/>
      <c r="GJ58" s="4"/>
      <c r="GK58" s="4"/>
      <c r="GL58" s="178"/>
      <c r="GM58" s="4"/>
      <c r="GN58" s="6" t="b">
        <v>0</v>
      </c>
      <c r="GO58" s="6" t="b">
        <v>0</v>
      </c>
      <c r="GP58" s="6" t="b">
        <v>0</v>
      </c>
    </row>
    <row r="59" spans="1:200" ht="17.100000000000001" customHeight="1">
      <c r="A59" s="177"/>
      <c r="B59" s="1566" t="s">
        <v>2271</v>
      </c>
      <c r="C59" s="1567"/>
      <c r="D59" s="1567"/>
      <c r="E59" s="1567"/>
      <c r="F59" s="1567"/>
      <c r="G59" s="1567"/>
      <c r="H59" s="1567"/>
      <c r="I59" s="1624"/>
      <c r="J59" s="181"/>
      <c r="K59" s="1603" t="s">
        <v>65</v>
      </c>
      <c r="L59" s="1603"/>
      <c r="M59" s="1603"/>
      <c r="N59" s="1603"/>
      <c r="O59" s="1603"/>
      <c r="P59" s="1603"/>
      <c r="Q59" s="3"/>
      <c r="R59" s="1575" t="s">
        <v>66</v>
      </c>
      <c r="S59" s="1575"/>
      <c r="T59" s="1575"/>
      <c r="U59" s="1575"/>
      <c r="V59" s="1575"/>
      <c r="W59" s="1575"/>
      <c r="X59" s="3"/>
      <c r="Y59" s="1575" t="s">
        <v>67</v>
      </c>
      <c r="Z59" s="1575"/>
      <c r="AA59" s="1575"/>
      <c r="AB59" s="1575"/>
      <c r="AC59" s="1575"/>
      <c r="AD59" s="176"/>
      <c r="AE59" s="2243"/>
      <c r="AF59" s="2243"/>
      <c r="AG59" s="2243"/>
      <c r="AH59" s="2243"/>
      <c r="AI59" s="2243"/>
      <c r="AJ59" s="4"/>
      <c r="AK59" s="4"/>
      <c r="AL59" s="178"/>
      <c r="AM59" s="4"/>
      <c r="AN59" s="6" t="b">
        <v>0</v>
      </c>
      <c r="AO59" s="6" t="b">
        <v>0</v>
      </c>
      <c r="AP59" s="6" t="b">
        <v>0</v>
      </c>
      <c r="AS59" s="225"/>
      <c r="AT59" s="227"/>
      <c r="AU59" s="227"/>
      <c r="AV59" s="227"/>
      <c r="AW59" s="227"/>
      <c r="AX59" s="227"/>
      <c r="AY59" s="227"/>
      <c r="BA59" s="177"/>
      <c r="BB59" s="1566" t="s">
        <v>2271</v>
      </c>
      <c r="BC59" s="1567"/>
      <c r="BD59" s="1567"/>
      <c r="BE59" s="1567"/>
      <c r="BF59" s="1567"/>
      <c r="BG59" s="1567"/>
      <c r="BH59" s="1567"/>
      <c r="BI59" s="1624"/>
      <c r="BJ59" s="181"/>
      <c r="BK59" s="1603" t="s">
        <v>65</v>
      </c>
      <c r="BL59" s="1603"/>
      <c r="BM59" s="1603"/>
      <c r="BN59" s="1603"/>
      <c r="BO59" s="1603"/>
      <c r="BP59" s="1603"/>
      <c r="BQ59" s="3"/>
      <c r="BR59" s="1575" t="s">
        <v>66</v>
      </c>
      <c r="BS59" s="1575"/>
      <c r="BT59" s="1575"/>
      <c r="BU59" s="1575"/>
      <c r="BV59" s="1575"/>
      <c r="BW59" s="1575"/>
      <c r="BX59" s="3"/>
      <c r="BY59" s="1575" t="s">
        <v>67</v>
      </c>
      <c r="BZ59" s="1575"/>
      <c r="CA59" s="1575"/>
      <c r="CB59" s="1575"/>
      <c r="CC59" s="1575"/>
      <c r="CD59" s="176"/>
      <c r="CE59" s="2243"/>
      <c r="CF59" s="2243"/>
      <c r="CG59" s="2243"/>
      <c r="CH59" s="2243"/>
      <c r="CI59" s="2243"/>
      <c r="CJ59" s="4"/>
      <c r="CK59" s="4"/>
      <c r="CL59" s="178"/>
      <c r="CM59" s="4"/>
      <c r="CN59" s="6" t="b">
        <v>0</v>
      </c>
      <c r="CO59" s="6" t="b">
        <v>0</v>
      </c>
      <c r="CP59" s="6" t="b">
        <v>0</v>
      </c>
      <c r="CS59" s="225"/>
      <c r="CT59" s="227"/>
      <c r="CU59" s="227"/>
      <c r="CV59" s="227"/>
      <c r="CW59" s="227"/>
      <c r="CX59" s="227"/>
      <c r="CY59" s="227"/>
      <c r="DA59" s="177"/>
      <c r="DB59" s="1566" t="s">
        <v>2271</v>
      </c>
      <c r="DC59" s="1567"/>
      <c r="DD59" s="1567"/>
      <c r="DE59" s="1567"/>
      <c r="DF59" s="1567"/>
      <c r="DG59" s="1567"/>
      <c r="DH59" s="1567"/>
      <c r="DI59" s="1624"/>
      <c r="DJ59" s="181"/>
      <c r="DK59" s="1603" t="s">
        <v>65</v>
      </c>
      <c r="DL59" s="1603"/>
      <c r="DM59" s="1603"/>
      <c r="DN59" s="1603"/>
      <c r="DO59" s="1603"/>
      <c r="DP59" s="1603"/>
      <c r="DQ59" s="3"/>
      <c r="DR59" s="1575" t="s">
        <v>66</v>
      </c>
      <c r="DS59" s="1575"/>
      <c r="DT59" s="1575"/>
      <c r="DU59" s="1575"/>
      <c r="DV59" s="1575"/>
      <c r="DW59" s="1575"/>
      <c r="DX59" s="3"/>
      <c r="DY59" s="1575" t="s">
        <v>67</v>
      </c>
      <c r="DZ59" s="1575"/>
      <c r="EA59" s="1575"/>
      <c r="EB59" s="1575"/>
      <c r="EC59" s="1575"/>
      <c r="ED59" s="176"/>
      <c r="EE59" s="2243"/>
      <c r="EF59" s="2243"/>
      <c r="EG59" s="2243"/>
      <c r="EH59" s="2243"/>
      <c r="EI59" s="2243"/>
      <c r="EJ59" s="4"/>
      <c r="EK59" s="4"/>
      <c r="EL59" s="178"/>
      <c r="EM59" s="4"/>
      <c r="EN59" s="6" t="b">
        <v>0</v>
      </c>
      <c r="EO59" s="6" t="b">
        <v>0</v>
      </c>
      <c r="EP59" s="6" t="b">
        <v>0</v>
      </c>
      <c r="ES59" s="225"/>
      <c r="ET59" s="227"/>
      <c r="FA59" s="177"/>
      <c r="FB59" s="1566" t="s">
        <v>2271</v>
      </c>
      <c r="FC59" s="1567"/>
      <c r="FD59" s="1567"/>
      <c r="FE59" s="1567"/>
      <c r="FF59" s="1567"/>
      <c r="FG59" s="1567"/>
      <c r="FH59" s="1567"/>
      <c r="FI59" s="1624"/>
      <c r="FJ59" s="181"/>
      <c r="FK59" s="1603" t="s">
        <v>65</v>
      </c>
      <c r="FL59" s="1603"/>
      <c r="FM59" s="1603"/>
      <c r="FN59" s="1603"/>
      <c r="FO59" s="1603"/>
      <c r="FP59" s="1603"/>
      <c r="FQ59" s="3"/>
      <c r="FR59" s="1575" t="s">
        <v>66</v>
      </c>
      <c r="FS59" s="1575"/>
      <c r="FT59" s="1575"/>
      <c r="FU59" s="1575"/>
      <c r="FV59" s="1575"/>
      <c r="FW59" s="1575"/>
      <c r="FX59" s="3"/>
      <c r="FY59" s="1575" t="s">
        <v>67</v>
      </c>
      <c r="FZ59" s="1575"/>
      <c r="GA59" s="1575"/>
      <c r="GB59" s="1575"/>
      <c r="GC59" s="1575"/>
      <c r="GD59" s="176"/>
      <c r="GE59" s="2243"/>
      <c r="GF59" s="2243"/>
      <c r="GG59" s="2243"/>
      <c r="GH59" s="2243"/>
      <c r="GI59" s="2243"/>
      <c r="GJ59" s="4"/>
      <c r="GK59" s="4"/>
      <c r="GL59" s="178"/>
      <c r="GM59" s="4"/>
      <c r="GN59" s="6" t="b">
        <v>0</v>
      </c>
      <c r="GO59" s="6" t="b">
        <v>0</v>
      </c>
      <c r="GP59" s="6" t="b">
        <v>0</v>
      </c>
    </row>
    <row r="60" spans="1:200" ht="17.100000000000001" customHeight="1">
      <c r="A60" s="177"/>
      <c r="B60" s="1566" t="s">
        <v>2272</v>
      </c>
      <c r="C60" s="1567"/>
      <c r="D60" s="1567"/>
      <c r="E60" s="1567"/>
      <c r="F60" s="1567"/>
      <c r="G60" s="1567"/>
      <c r="H60" s="1567"/>
      <c r="I60" s="1624"/>
      <c r="J60" s="182"/>
      <c r="K60" s="1567" t="s">
        <v>68</v>
      </c>
      <c r="L60" s="1567"/>
      <c r="M60" s="1567"/>
      <c r="N60" s="1567"/>
      <c r="O60" s="1567"/>
      <c r="P60" s="2244"/>
      <c r="Q60" s="189"/>
      <c r="R60" s="1567" t="s">
        <v>69</v>
      </c>
      <c r="S60" s="1567"/>
      <c r="T60" s="1567"/>
      <c r="U60" s="1567"/>
      <c r="V60" s="1567"/>
      <c r="W60" s="183"/>
      <c r="X60" s="189"/>
      <c r="Y60" s="1567" t="s">
        <v>70</v>
      </c>
      <c r="Z60" s="1567"/>
      <c r="AA60" s="1567"/>
      <c r="AB60" s="1567"/>
      <c r="AC60" s="1567"/>
      <c r="AD60" s="183"/>
      <c r="AE60" s="191"/>
      <c r="AF60" s="1575" t="s">
        <v>71</v>
      </c>
      <c r="AG60" s="1575"/>
      <c r="AH60" s="1575"/>
      <c r="AI60" s="1575"/>
      <c r="AJ60" s="1575"/>
      <c r="AK60" s="232"/>
      <c r="AL60" s="205"/>
      <c r="AM60" s="231"/>
      <c r="AN60" s="6" t="b">
        <v>0</v>
      </c>
      <c r="AO60" s="6" t="b">
        <v>0</v>
      </c>
      <c r="AP60" s="6" t="b">
        <v>0</v>
      </c>
      <c r="AQ60" s="6" t="b">
        <v>0</v>
      </c>
      <c r="AS60" s="225"/>
      <c r="BA60" s="177"/>
      <c r="BB60" s="1566" t="s">
        <v>2272</v>
      </c>
      <c r="BC60" s="1567"/>
      <c r="BD60" s="1567"/>
      <c r="BE60" s="1567"/>
      <c r="BF60" s="1567"/>
      <c r="BG60" s="1567"/>
      <c r="BH60" s="1567"/>
      <c r="BI60" s="1624"/>
      <c r="BJ60" s="182"/>
      <c r="BK60" s="1567" t="s">
        <v>68</v>
      </c>
      <c r="BL60" s="1567"/>
      <c r="BM60" s="1567"/>
      <c r="BN60" s="1567"/>
      <c r="BO60" s="1567"/>
      <c r="BP60" s="2244"/>
      <c r="BQ60" s="189"/>
      <c r="BR60" s="1567" t="s">
        <v>69</v>
      </c>
      <c r="BS60" s="1567"/>
      <c r="BT60" s="1567"/>
      <c r="BU60" s="1567"/>
      <c r="BV60" s="1567"/>
      <c r="BW60" s="183"/>
      <c r="BX60" s="189"/>
      <c r="BY60" s="1567" t="s">
        <v>70</v>
      </c>
      <c r="BZ60" s="1567"/>
      <c r="CA60" s="1567"/>
      <c r="CB60" s="1567"/>
      <c r="CC60" s="1567"/>
      <c r="CD60" s="183"/>
      <c r="CE60" s="191"/>
      <c r="CF60" s="1575" t="s">
        <v>71</v>
      </c>
      <c r="CG60" s="1575"/>
      <c r="CH60" s="1575"/>
      <c r="CI60" s="1575"/>
      <c r="CJ60" s="1575"/>
      <c r="CK60" s="232"/>
      <c r="CL60" s="205"/>
      <c r="CM60" s="231"/>
      <c r="CN60" s="6" t="b">
        <v>0</v>
      </c>
      <c r="CO60" s="6" t="b">
        <v>0</v>
      </c>
      <c r="CP60" s="6" t="b">
        <v>0</v>
      </c>
      <c r="CQ60" s="6" t="b">
        <v>0</v>
      </c>
      <c r="CS60" s="225"/>
      <c r="DA60" s="177"/>
      <c r="DB60" s="1566" t="s">
        <v>2272</v>
      </c>
      <c r="DC60" s="1567"/>
      <c r="DD60" s="1567"/>
      <c r="DE60" s="1567"/>
      <c r="DF60" s="1567"/>
      <c r="DG60" s="1567"/>
      <c r="DH60" s="1567"/>
      <c r="DI60" s="1624"/>
      <c r="DJ60" s="182"/>
      <c r="DK60" s="1567" t="s">
        <v>68</v>
      </c>
      <c r="DL60" s="1567"/>
      <c r="DM60" s="1567"/>
      <c r="DN60" s="1567"/>
      <c r="DO60" s="1567"/>
      <c r="DP60" s="2244"/>
      <c r="DQ60" s="189"/>
      <c r="DR60" s="1567" t="s">
        <v>69</v>
      </c>
      <c r="DS60" s="1567"/>
      <c r="DT60" s="1567"/>
      <c r="DU60" s="1567"/>
      <c r="DV60" s="1567"/>
      <c r="DW60" s="183"/>
      <c r="DX60" s="189"/>
      <c r="DY60" s="1567" t="s">
        <v>70</v>
      </c>
      <c r="DZ60" s="1567"/>
      <c r="EA60" s="1567"/>
      <c r="EB60" s="1567"/>
      <c r="EC60" s="1567"/>
      <c r="ED60" s="183"/>
      <c r="EE60" s="191"/>
      <c r="EF60" s="1575" t="s">
        <v>71</v>
      </c>
      <c r="EG60" s="1575"/>
      <c r="EH60" s="1575"/>
      <c r="EI60" s="1575"/>
      <c r="EJ60" s="1575"/>
      <c r="EK60" s="232"/>
      <c r="EL60" s="205"/>
      <c r="EM60" s="231"/>
      <c r="EN60" s="6" t="b">
        <v>0</v>
      </c>
      <c r="EO60" s="6" t="b">
        <v>0</v>
      </c>
      <c r="EP60" s="6" t="b">
        <v>0</v>
      </c>
      <c r="EQ60" s="6" t="b">
        <v>0</v>
      </c>
      <c r="ES60" s="225"/>
      <c r="FA60" s="177"/>
      <c r="FB60" s="1566" t="s">
        <v>2272</v>
      </c>
      <c r="FC60" s="1567"/>
      <c r="FD60" s="1567"/>
      <c r="FE60" s="1567"/>
      <c r="FF60" s="1567"/>
      <c r="FG60" s="1567"/>
      <c r="FH60" s="1567"/>
      <c r="FI60" s="1624"/>
      <c r="FJ60" s="182"/>
      <c r="FK60" s="1567" t="s">
        <v>68</v>
      </c>
      <c r="FL60" s="1567"/>
      <c r="FM60" s="1567"/>
      <c r="FN60" s="1567"/>
      <c r="FO60" s="1567"/>
      <c r="FP60" s="2244"/>
      <c r="FQ60" s="189"/>
      <c r="FR60" s="1567" t="s">
        <v>69</v>
      </c>
      <c r="FS60" s="1567"/>
      <c r="FT60" s="1567"/>
      <c r="FU60" s="1567"/>
      <c r="FV60" s="1567"/>
      <c r="FW60" s="183"/>
      <c r="FX60" s="189"/>
      <c r="FY60" s="1567" t="s">
        <v>70</v>
      </c>
      <c r="FZ60" s="1567"/>
      <c r="GA60" s="1567"/>
      <c r="GB60" s="1567"/>
      <c r="GC60" s="1567"/>
      <c r="GD60" s="183"/>
      <c r="GE60" s="191"/>
      <c r="GF60" s="1575" t="s">
        <v>71</v>
      </c>
      <c r="GG60" s="1575"/>
      <c r="GH60" s="1575"/>
      <c r="GI60" s="1575"/>
      <c r="GJ60" s="1575"/>
      <c r="GK60" s="232"/>
      <c r="GL60" s="205"/>
      <c r="GM60" s="231"/>
      <c r="GN60" s="6" t="b">
        <v>0</v>
      </c>
      <c r="GO60" s="6" t="b">
        <v>0</v>
      </c>
      <c r="GP60" s="6" t="b">
        <v>0</v>
      </c>
      <c r="GQ60" s="6" t="b">
        <v>0</v>
      </c>
    </row>
    <row r="61" spans="1:200" ht="20.100000000000001" customHeight="1">
      <c r="A61" s="177"/>
      <c r="B61" s="1566" t="s">
        <v>2273</v>
      </c>
      <c r="C61" s="1567"/>
      <c r="D61" s="1567"/>
      <c r="E61" s="1567"/>
      <c r="F61" s="1567"/>
      <c r="G61" s="1567"/>
      <c r="H61" s="1567"/>
      <c r="I61" s="1624"/>
      <c r="J61" s="1558"/>
      <c r="K61" s="1559"/>
      <c r="L61" s="1559"/>
      <c r="M61" s="1559"/>
      <c r="N61" s="1559"/>
      <c r="O61" s="183" t="s">
        <v>72</v>
      </c>
      <c r="P61" s="183"/>
      <c r="Q61" s="1656"/>
      <c r="R61" s="1559"/>
      <c r="S61" s="1559"/>
      <c r="T61" s="1559"/>
      <c r="U61" s="1559"/>
      <c r="V61" s="183" t="s">
        <v>72</v>
      </c>
      <c r="W61" s="183"/>
      <c r="X61" s="1656"/>
      <c r="Y61" s="1559"/>
      <c r="Z61" s="1559"/>
      <c r="AA61" s="1559"/>
      <c r="AB61" s="1559"/>
      <c r="AC61" s="183" t="s">
        <v>72</v>
      </c>
      <c r="AD61" s="183"/>
      <c r="AE61" s="1620"/>
      <c r="AF61" s="1540"/>
      <c r="AG61" s="1540"/>
      <c r="AH61" s="1540"/>
      <c r="AI61" s="1540"/>
      <c r="AJ61" s="3" t="s">
        <v>72</v>
      </c>
      <c r="AK61" s="3"/>
      <c r="AL61" s="205"/>
      <c r="AM61" s="4"/>
      <c r="AS61" s="225"/>
      <c r="BA61" s="177"/>
      <c r="BB61" s="1566" t="s">
        <v>2273</v>
      </c>
      <c r="BC61" s="1567"/>
      <c r="BD61" s="1567"/>
      <c r="BE61" s="1567"/>
      <c r="BF61" s="1567"/>
      <c r="BG61" s="1567"/>
      <c r="BH61" s="1567"/>
      <c r="BI61" s="1624"/>
      <c r="BJ61" s="1558"/>
      <c r="BK61" s="1559"/>
      <c r="BL61" s="1559"/>
      <c r="BM61" s="1559"/>
      <c r="BN61" s="1559"/>
      <c r="BO61" s="183" t="s">
        <v>72</v>
      </c>
      <c r="BP61" s="183"/>
      <c r="BQ61" s="1656"/>
      <c r="BR61" s="1559"/>
      <c r="BS61" s="1559"/>
      <c r="BT61" s="1559"/>
      <c r="BU61" s="1559"/>
      <c r="BV61" s="183" t="s">
        <v>72</v>
      </c>
      <c r="BW61" s="183"/>
      <c r="BX61" s="1656"/>
      <c r="BY61" s="1559"/>
      <c r="BZ61" s="1559"/>
      <c r="CA61" s="1559"/>
      <c r="CB61" s="1559"/>
      <c r="CC61" s="183" t="s">
        <v>72</v>
      </c>
      <c r="CD61" s="183"/>
      <c r="CE61" s="1620"/>
      <c r="CF61" s="1540"/>
      <c r="CG61" s="1540"/>
      <c r="CH61" s="1540"/>
      <c r="CI61" s="1540"/>
      <c r="CJ61" s="3" t="s">
        <v>72</v>
      </c>
      <c r="CK61" s="3"/>
      <c r="CL61" s="205"/>
      <c r="CM61" s="4"/>
      <c r="CS61" s="225"/>
      <c r="DA61" s="177"/>
      <c r="DB61" s="1566" t="s">
        <v>2273</v>
      </c>
      <c r="DC61" s="1567"/>
      <c r="DD61" s="1567"/>
      <c r="DE61" s="1567"/>
      <c r="DF61" s="1567"/>
      <c r="DG61" s="1567"/>
      <c r="DH61" s="1567"/>
      <c r="DI61" s="1624"/>
      <c r="DJ61" s="1558"/>
      <c r="DK61" s="1559"/>
      <c r="DL61" s="1559"/>
      <c r="DM61" s="1559"/>
      <c r="DN61" s="1559"/>
      <c r="DO61" s="183" t="s">
        <v>72</v>
      </c>
      <c r="DP61" s="183"/>
      <c r="DQ61" s="1656"/>
      <c r="DR61" s="1559"/>
      <c r="DS61" s="1559"/>
      <c r="DT61" s="1559"/>
      <c r="DU61" s="1559"/>
      <c r="DV61" s="183" t="s">
        <v>72</v>
      </c>
      <c r="DW61" s="183"/>
      <c r="DX61" s="1656"/>
      <c r="DY61" s="1559"/>
      <c r="DZ61" s="1559"/>
      <c r="EA61" s="1559"/>
      <c r="EB61" s="1559"/>
      <c r="EC61" s="183" t="s">
        <v>72</v>
      </c>
      <c r="ED61" s="183"/>
      <c r="EE61" s="1620"/>
      <c r="EF61" s="1540"/>
      <c r="EG61" s="1540"/>
      <c r="EH61" s="1540"/>
      <c r="EI61" s="1540"/>
      <c r="EJ61" s="3" t="s">
        <v>72</v>
      </c>
      <c r="EK61" s="3"/>
      <c r="EL61" s="205"/>
      <c r="EM61" s="4"/>
      <c r="ES61" s="225"/>
      <c r="FA61" s="177"/>
      <c r="FB61" s="1566" t="s">
        <v>2273</v>
      </c>
      <c r="FC61" s="1567"/>
      <c r="FD61" s="1567"/>
      <c r="FE61" s="1567"/>
      <c r="FF61" s="1567"/>
      <c r="FG61" s="1567"/>
      <c r="FH61" s="1567"/>
      <c r="FI61" s="1624"/>
      <c r="FJ61" s="1558"/>
      <c r="FK61" s="1559"/>
      <c r="FL61" s="1559"/>
      <c r="FM61" s="1559"/>
      <c r="FN61" s="1559"/>
      <c r="FO61" s="183" t="s">
        <v>72</v>
      </c>
      <c r="FP61" s="183"/>
      <c r="FQ61" s="1656"/>
      <c r="FR61" s="1559"/>
      <c r="FS61" s="1559"/>
      <c r="FT61" s="1559"/>
      <c r="FU61" s="1559"/>
      <c r="FV61" s="183" t="s">
        <v>72</v>
      </c>
      <c r="FW61" s="183"/>
      <c r="FX61" s="1656"/>
      <c r="FY61" s="1559"/>
      <c r="FZ61" s="1559"/>
      <c r="GA61" s="1559"/>
      <c r="GB61" s="1559"/>
      <c r="GC61" s="183" t="s">
        <v>72</v>
      </c>
      <c r="GD61" s="183"/>
      <c r="GE61" s="1620"/>
      <c r="GF61" s="1540"/>
      <c r="GG61" s="1540"/>
      <c r="GH61" s="1540"/>
      <c r="GI61" s="1540"/>
      <c r="GJ61" s="3" t="s">
        <v>72</v>
      </c>
      <c r="GK61" s="3"/>
      <c r="GL61" s="205"/>
      <c r="GM61" s="4"/>
    </row>
    <row r="62" spans="1:200" ht="27" customHeight="1">
      <c r="A62" s="177"/>
      <c r="B62" s="1583" t="s">
        <v>2274</v>
      </c>
      <c r="C62" s="1584"/>
      <c r="D62" s="1584"/>
      <c r="E62" s="1584"/>
      <c r="F62" s="1584"/>
      <c r="G62" s="1584"/>
      <c r="H62" s="1584"/>
      <c r="I62" s="1585"/>
      <c r="J62" s="1546"/>
      <c r="K62" s="1540"/>
      <c r="L62" s="1540"/>
      <c r="M62" s="1540"/>
      <c r="N62" s="1540"/>
      <c r="O62" s="183" t="s">
        <v>47</v>
      </c>
      <c r="P62" s="183"/>
      <c r="Q62" s="1620"/>
      <c r="R62" s="1540"/>
      <c r="S62" s="1540"/>
      <c r="T62" s="1540"/>
      <c r="U62" s="1540"/>
      <c r="V62" s="183" t="s">
        <v>47</v>
      </c>
      <c r="W62" s="183"/>
      <c r="X62" s="1620"/>
      <c r="Y62" s="1540"/>
      <c r="Z62" s="1540"/>
      <c r="AA62" s="1540"/>
      <c r="AB62" s="1540"/>
      <c r="AC62" s="183" t="s">
        <v>47</v>
      </c>
      <c r="AD62" s="183"/>
      <c r="AE62" s="1620"/>
      <c r="AF62" s="1540"/>
      <c r="AG62" s="1540"/>
      <c r="AH62" s="1540"/>
      <c r="AI62" s="1540"/>
      <c r="AJ62" s="183" t="s">
        <v>47</v>
      </c>
      <c r="AK62" s="183"/>
      <c r="AL62" s="205"/>
      <c r="AM62" s="4"/>
      <c r="AS62" s="225"/>
      <c r="BA62" s="177"/>
      <c r="BB62" s="1583" t="s">
        <v>2274</v>
      </c>
      <c r="BC62" s="1584"/>
      <c r="BD62" s="1584"/>
      <c r="BE62" s="1584"/>
      <c r="BF62" s="1584"/>
      <c r="BG62" s="1584"/>
      <c r="BH62" s="1584"/>
      <c r="BI62" s="1585"/>
      <c r="BJ62" s="1546"/>
      <c r="BK62" s="1540"/>
      <c r="BL62" s="1540"/>
      <c r="BM62" s="1540"/>
      <c r="BN62" s="1540"/>
      <c r="BO62" s="183" t="s">
        <v>47</v>
      </c>
      <c r="BP62" s="183"/>
      <c r="BQ62" s="1620"/>
      <c r="BR62" s="1540"/>
      <c r="BS62" s="1540"/>
      <c r="BT62" s="1540"/>
      <c r="BU62" s="1540"/>
      <c r="BV62" s="183" t="s">
        <v>47</v>
      </c>
      <c r="BW62" s="183"/>
      <c r="BX62" s="1620"/>
      <c r="BY62" s="1540"/>
      <c r="BZ62" s="1540"/>
      <c r="CA62" s="1540"/>
      <c r="CB62" s="1540"/>
      <c r="CC62" s="183" t="s">
        <v>47</v>
      </c>
      <c r="CD62" s="183"/>
      <c r="CE62" s="1620"/>
      <c r="CF62" s="1540"/>
      <c r="CG62" s="1540"/>
      <c r="CH62" s="1540"/>
      <c r="CI62" s="1540"/>
      <c r="CJ62" s="183" t="s">
        <v>47</v>
      </c>
      <c r="CK62" s="183"/>
      <c r="CL62" s="205"/>
      <c r="CM62" s="4"/>
      <c r="CS62" s="225"/>
      <c r="DA62" s="177"/>
      <c r="DB62" s="1583" t="s">
        <v>2274</v>
      </c>
      <c r="DC62" s="1584"/>
      <c r="DD62" s="1584"/>
      <c r="DE62" s="1584"/>
      <c r="DF62" s="1584"/>
      <c r="DG62" s="1584"/>
      <c r="DH62" s="1584"/>
      <c r="DI62" s="1585"/>
      <c r="DJ62" s="1546"/>
      <c r="DK62" s="1540"/>
      <c r="DL62" s="1540"/>
      <c r="DM62" s="1540"/>
      <c r="DN62" s="1540"/>
      <c r="DO62" s="183" t="s">
        <v>47</v>
      </c>
      <c r="DP62" s="183"/>
      <c r="DQ62" s="1620"/>
      <c r="DR62" s="1540"/>
      <c r="DS62" s="1540"/>
      <c r="DT62" s="1540"/>
      <c r="DU62" s="1540"/>
      <c r="DV62" s="183" t="s">
        <v>47</v>
      </c>
      <c r="DW62" s="183"/>
      <c r="DX62" s="1620"/>
      <c r="DY62" s="1540"/>
      <c r="DZ62" s="1540"/>
      <c r="EA62" s="1540"/>
      <c r="EB62" s="1540"/>
      <c r="EC62" s="183" t="s">
        <v>47</v>
      </c>
      <c r="ED62" s="183"/>
      <c r="EE62" s="1620"/>
      <c r="EF62" s="1540"/>
      <c r="EG62" s="1540"/>
      <c r="EH62" s="1540"/>
      <c r="EI62" s="1540"/>
      <c r="EJ62" s="183" t="s">
        <v>47</v>
      </c>
      <c r="EK62" s="183"/>
      <c r="EL62" s="205"/>
      <c r="EM62" s="4"/>
      <c r="ES62" s="225"/>
      <c r="FA62" s="177"/>
      <c r="FB62" s="1583" t="s">
        <v>2274</v>
      </c>
      <c r="FC62" s="1584"/>
      <c r="FD62" s="1584"/>
      <c r="FE62" s="1584"/>
      <c r="FF62" s="1584"/>
      <c r="FG62" s="1584"/>
      <c r="FH62" s="1584"/>
      <c r="FI62" s="1585"/>
      <c r="FJ62" s="1546"/>
      <c r="FK62" s="1540"/>
      <c r="FL62" s="1540"/>
      <c r="FM62" s="1540"/>
      <c r="FN62" s="1540"/>
      <c r="FO62" s="183" t="s">
        <v>47</v>
      </c>
      <c r="FP62" s="183"/>
      <c r="FQ62" s="1620"/>
      <c r="FR62" s="1540"/>
      <c r="FS62" s="1540"/>
      <c r="FT62" s="1540"/>
      <c r="FU62" s="1540"/>
      <c r="FV62" s="183" t="s">
        <v>47</v>
      </c>
      <c r="FW62" s="183"/>
      <c r="FX62" s="1620"/>
      <c r="FY62" s="1540"/>
      <c r="FZ62" s="1540"/>
      <c r="GA62" s="1540"/>
      <c r="GB62" s="1540"/>
      <c r="GC62" s="183" t="s">
        <v>47</v>
      </c>
      <c r="GD62" s="183"/>
      <c r="GE62" s="1620"/>
      <c r="GF62" s="1540"/>
      <c r="GG62" s="1540"/>
      <c r="GH62" s="1540"/>
      <c r="GI62" s="1540"/>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566" t="s">
        <v>2262</v>
      </c>
      <c r="C65" s="1567"/>
      <c r="D65" s="1567"/>
      <c r="E65" s="1567"/>
      <c r="F65" s="1567"/>
      <c r="G65" s="1567"/>
      <c r="H65" s="1567"/>
      <c r="I65" s="1567"/>
      <c r="J65" s="1558"/>
      <c r="K65" s="1559"/>
      <c r="L65" s="1559"/>
      <c r="M65" s="1559"/>
      <c r="N65" s="1559"/>
      <c r="O65" s="1559"/>
      <c r="P65" s="1560"/>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566" t="s">
        <v>2262</v>
      </c>
      <c r="BC65" s="1567"/>
      <c r="BD65" s="1567"/>
      <c r="BE65" s="1567"/>
      <c r="BF65" s="1567"/>
      <c r="BG65" s="1567"/>
      <c r="BH65" s="1567"/>
      <c r="BI65" s="1567"/>
      <c r="BJ65" s="1558"/>
      <c r="BK65" s="1559"/>
      <c r="BL65" s="1559"/>
      <c r="BM65" s="1559"/>
      <c r="BN65" s="1559"/>
      <c r="BO65" s="1559"/>
      <c r="BP65" s="1560"/>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566" t="s">
        <v>2262</v>
      </c>
      <c r="DC65" s="1567"/>
      <c r="DD65" s="1567"/>
      <c r="DE65" s="1567"/>
      <c r="DF65" s="1567"/>
      <c r="DG65" s="1567"/>
      <c r="DH65" s="1567"/>
      <c r="DI65" s="1567"/>
      <c r="DJ65" s="1558"/>
      <c r="DK65" s="1559"/>
      <c r="DL65" s="1559"/>
      <c r="DM65" s="1559"/>
      <c r="DN65" s="1559"/>
      <c r="DO65" s="1559"/>
      <c r="DP65" s="1560"/>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566" t="s">
        <v>2262</v>
      </c>
      <c r="FC65" s="1567"/>
      <c r="FD65" s="1567"/>
      <c r="FE65" s="1567"/>
      <c r="FF65" s="1567"/>
      <c r="FG65" s="1567"/>
      <c r="FH65" s="1567"/>
      <c r="FI65" s="1567"/>
      <c r="FJ65" s="1558"/>
      <c r="FK65" s="1559"/>
      <c r="FL65" s="1559"/>
      <c r="FM65" s="1559"/>
      <c r="FN65" s="1559"/>
      <c r="FO65" s="1559"/>
      <c r="FP65" s="1560"/>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580" t="s">
        <v>2267</v>
      </c>
      <c r="C66" s="1581"/>
      <c r="D66" s="1581"/>
      <c r="E66" s="1581"/>
      <c r="F66" s="1581"/>
      <c r="G66" s="1581"/>
      <c r="H66" s="1581"/>
      <c r="I66" s="1582"/>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580" t="s">
        <v>2267</v>
      </c>
      <c r="BC66" s="1581"/>
      <c r="BD66" s="1581"/>
      <c r="BE66" s="1581"/>
      <c r="BF66" s="1581"/>
      <c r="BG66" s="1581"/>
      <c r="BH66" s="1581"/>
      <c r="BI66" s="1582"/>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580" t="s">
        <v>2267</v>
      </c>
      <c r="DC66" s="1581"/>
      <c r="DD66" s="1581"/>
      <c r="DE66" s="1581"/>
      <c r="DF66" s="1581"/>
      <c r="DG66" s="1581"/>
      <c r="DH66" s="1581"/>
      <c r="DI66" s="1582"/>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580" t="s">
        <v>2267</v>
      </c>
      <c r="FC66" s="1581"/>
      <c r="FD66" s="1581"/>
      <c r="FE66" s="1581"/>
      <c r="FF66" s="1581"/>
      <c r="FG66" s="1581"/>
      <c r="FH66" s="1581"/>
      <c r="FI66" s="1582"/>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587" t="s">
        <v>2268</v>
      </c>
      <c r="C67" s="1588"/>
      <c r="D67" s="1588"/>
      <c r="E67" s="1588"/>
      <c r="F67" s="1588"/>
      <c r="G67" s="1588"/>
      <c r="H67" s="1588"/>
      <c r="I67" s="2246"/>
      <c r="J67" s="181"/>
      <c r="K67" s="3" t="s">
        <v>54</v>
      </c>
      <c r="L67" s="3"/>
      <c r="M67" s="3"/>
      <c r="N67" s="3"/>
      <c r="O67" s="3"/>
      <c r="P67" s="3"/>
      <c r="Q67" s="3"/>
      <c r="R67" s="3"/>
      <c r="S67" s="1575" t="s">
        <v>55</v>
      </c>
      <c r="T67" s="1575"/>
      <c r="U67" s="1575"/>
      <c r="V67" s="1575"/>
      <c r="W67" s="1575"/>
      <c r="X67" s="3"/>
      <c r="Y67" s="3"/>
      <c r="Z67" s="1575" t="s">
        <v>56</v>
      </c>
      <c r="AA67" s="1575"/>
      <c r="AB67" s="1575"/>
      <c r="AC67" s="1575"/>
      <c r="AD67" s="1575"/>
      <c r="AE67" s="1575"/>
      <c r="AF67" s="1575"/>
      <c r="AG67" s="1575"/>
      <c r="AH67" s="1575"/>
      <c r="AI67" s="1576"/>
      <c r="AJ67" s="4"/>
      <c r="AK67" s="4"/>
      <c r="AL67" s="178"/>
      <c r="AM67" s="4" t="str">
        <f>IF(AND($AN$13=TRUE,COUNTIF(AN67:AP67,TRUE)=0),"未入力",IF(COUNTIF(AN67:AP67,TRUE)=2,"複数選択",""))</f>
        <v/>
      </c>
      <c r="AN67" s="8" t="b">
        <v>0</v>
      </c>
      <c r="AO67" s="8" t="b">
        <v>0</v>
      </c>
      <c r="AP67" s="6" t="b">
        <v>0</v>
      </c>
      <c r="AS67" s="225"/>
      <c r="BA67" s="177"/>
      <c r="BB67" s="1587" t="s">
        <v>2268</v>
      </c>
      <c r="BC67" s="1588"/>
      <c r="BD67" s="1588"/>
      <c r="BE67" s="1588"/>
      <c r="BF67" s="1588"/>
      <c r="BG67" s="1588"/>
      <c r="BH67" s="1588"/>
      <c r="BI67" s="2246"/>
      <c r="BJ67" s="181"/>
      <c r="BK67" s="3" t="s">
        <v>54</v>
      </c>
      <c r="BL67" s="3"/>
      <c r="BM67" s="3"/>
      <c r="BN67" s="3"/>
      <c r="BO67" s="3"/>
      <c r="BP67" s="3"/>
      <c r="BQ67" s="3"/>
      <c r="BR67" s="3"/>
      <c r="BS67" s="1575" t="s">
        <v>55</v>
      </c>
      <c r="BT67" s="1575"/>
      <c r="BU67" s="1575"/>
      <c r="BV67" s="1575"/>
      <c r="BW67" s="1575"/>
      <c r="BX67" s="3"/>
      <c r="BY67" s="3"/>
      <c r="BZ67" s="1575" t="s">
        <v>56</v>
      </c>
      <c r="CA67" s="1575"/>
      <c r="CB67" s="1575"/>
      <c r="CC67" s="1575"/>
      <c r="CD67" s="1575"/>
      <c r="CE67" s="1575"/>
      <c r="CF67" s="1575"/>
      <c r="CG67" s="1575"/>
      <c r="CH67" s="1575"/>
      <c r="CI67" s="1576"/>
      <c r="CJ67" s="4"/>
      <c r="CK67" s="4"/>
      <c r="CL67" s="178"/>
      <c r="CM67" s="4" t="str">
        <f>IF(AND($AN$13=TRUE,COUNTIF(CN67:CP67,TRUE)=0),"未入力",IF(COUNTIF(CN67:CP67,TRUE)=2,"複数選択",""))</f>
        <v/>
      </c>
      <c r="CN67" s="8" t="b">
        <v>0</v>
      </c>
      <c r="CO67" s="8" t="b">
        <v>0</v>
      </c>
      <c r="CP67" s="6" t="b">
        <v>0</v>
      </c>
      <c r="CS67" s="225"/>
      <c r="DA67" s="177"/>
      <c r="DB67" s="1587" t="s">
        <v>2268</v>
      </c>
      <c r="DC67" s="1588"/>
      <c r="DD67" s="1588"/>
      <c r="DE67" s="1588"/>
      <c r="DF67" s="1588"/>
      <c r="DG67" s="1588"/>
      <c r="DH67" s="1588"/>
      <c r="DI67" s="2246"/>
      <c r="DJ67" s="181"/>
      <c r="DK67" s="3" t="s">
        <v>54</v>
      </c>
      <c r="DL67" s="3"/>
      <c r="DM67" s="3"/>
      <c r="DN67" s="3"/>
      <c r="DO67" s="3"/>
      <c r="DP67" s="3"/>
      <c r="DQ67" s="3"/>
      <c r="DR67" s="3"/>
      <c r="DS67" s="1575" t="s">
        <v>55</v>
      </c>
      <c r="DT67" s="1575"/>
      <c r="DU67" s="1575"/>
      <c r="DV67" s="1575"/>
      <c r="DW67" s="1575"/>
      <c r="DX67" s="3"/>
      <c r="DY67" s="3"/>
      <c r="DZ67" s="1575" t="s">
        <v>56</v>
      </c>
      <c r="EA67" s="1575"/>
      <c r="EB67" s="1575"/>
      <c r="EC67" s="1575"/>
      <c r="ED67" s="1575"/>
      <c r="EE67" s="1575"/>
      <c r="EF67" s="1575"/>
      <c r="EG67" s="1575"/>
      <c r="EH67" s="1575"/>
      <c r="EI67" s="1576"/>
      <c r="EJ67" s="4"/>
      <c r="EK67" s="4"/>
      <c r="EL67" s="178"/>
      <c r="EM67" s="4" t="str">
        <f>IF(AND($AN$13=TRUE,COUNTIF(EN67:EP67,TRUE)=0),"未入力",IF(COUNTIF(EN67:EP67,TRUE)=2,"複数選択",""))</f>
        <v/>
      </c>
      <c r="EN67" s="6" t="b">
        <v>0</v>
      </c>
      <c r="EO67" s="6" t="b">
        <v>0</v>
      </c>
      <c r="EP67" s="6" t="b">
        <v>0</v>
      </c>
      <c r="ES67" s="225"/>
      <c r="FA67" s="177"/>
      <c r="FB67" s="1587" t="s">
        <v>2268</v>
      </c>
      <c r="FC67" s="1588"/>
      <c r="FD67" s="1588"/>
      <c r="FE67" s="1588"/>
      <c r="FF67" s="1588"/>
      <c r="FG67" s="1588"/>
      <c r="FH67" s="1588"/>
      <c r="FI67" s="2246"/>
      <c r="FJ67" s="181"/>
      <c r="FK67" s="3" t="s">
        <v>54</v>
      </c>
      <c r="FL67" s="3"/>
      <c r="FM67" s="3"/>
      <c r="FN67" s="3"/>
      <c r="FO67" s="3"/>
      <c r="FP67" s="3"/>
      <c r="FQ67" s="3"/>
      <c r="FR67" s="3"/>
      <c r="FS67" s="1575" t="s">
        <v>55</v>
      </c>
      <c r="FT67" s="1575"/>
      <c r="FU67" s="1575"/>
      <c r="FV67" s="1575"/>
      <c r="FW67" s="1575"/>
      <c r="FX67" s="3"/>
      <c r="FY67" s="3"/>
      <c r="FZ67" s="1575" t="s">
        <v>56</v>
      </c>
      <c r="GA67" s="1575"/>
      <c r="GB67" s="1575"/>
      <c r="GC67" s="1575"/>
      <c r="GD67" s="1575"/>
      <c r="GE67" s="1575"/>
      <c r="GF67" s="1575"/>
      <c r="GG67" s="1575"/>
      <c r="GH67" s="1575"/>
      <c r="GI67" s="1576"/>
      <c r="GJ67" s="4"/>
      <c r="GK67" s="4"/>
      <c r="GL67" s="178"/>
      <c r="GM67" s="4" t="str">
        <f>IF(AND($AN$13=TRUE,COUNTIF(GN67:GP67,TRUE)=0),"未入力",IF(COUNTIF(GN67:GP67,TRUE)=2,"複数選択",""))</f>
        <v/>
      </c>
      <c r="GN67" s="6" t="b">
        <v>0</v>
      </c>
      <c r="GO67" s="6" t="b">
        <v>0</v>
      </c>
      <c r="GP67" s="6" t="b">
        <v>0</v>
      </c>
    </row>
    <row r="68" spans="1:199" ht="17.100000000000001" customHeight="1">
      <c r="A68" s="177"/>
      <c r="B68" s="1591"/>
      <c r="C68" s="1592"/>
      <c r="D68" s="1592"/>
      <c r="E68" s="1592"/>
      <c r="F68" s="1592"/>
      <c r="G68" s="1592"/>
      <c r="H68" s="1592"/>
      <c r="I68" s="2247"/>
      <c r="J68" s="179"/>
      <c r="K68" s="1578" t="s">
        <v>57</v>
      </c>
      <c r="L68" s="1578"/>
      <c r="M68" s="1578"/>
      <c r="N68" s="1578"/>
      <c r="O68" s="1578"/>
      <c r="P68" s="1578"/>
      <c r="Q68" s="1578"/>
      <c r="R68" s="1578"/>
      <c r="S68" s="7"/>
      <c r="T68" s="7"/>
      <c r="U68" s="1578" t="s">
        <v>58</v>
      </c>
      <c r="V68" s="1578"/>
      <c r="W68" s="1578"/>
      <c r="X68" s="1578"/>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591"/>
      <c r="BC68" s="1592"/>
      <c r="BD68" s="1592"/>
      <c r="BE68" s="1592"/>
      <c r="BF68" s="1592"/>
      <c r="BG68" s="1592"/>
      <c r="BH68" s="1592"/>
      <c r="BI68" s="2247"/>
      <c r="BJ68" s="179"/>
      <c r="BK68" s="1578" t="s">
        <v>57</v>
      </c>
      <c r="BL68" s="1578"/>
      <c r="BM68" s="1578"/>
      <c r="BN68" s="1578"/>
      <c r="BO68" s="1578"/>
      <c r="BP68" s="1578"/>
      <c r="BQ68" s="1578"/>
      <c r="BR68" s="1578"/>
      <c r="BS68" s="7"/>
      <c r="BT68" s="7"/>
      <c r="BU68" s="1578" t="s">
        <v>58</v>
      </c>
      <c r="BV68" s="1578"/>
      <c r="BW68" s="1578"/>
      <c r="BX68" s="1578"/>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591"/>
      <c r="DC68" s="1592"/>
      <c r="DD68" s="1592"/>
      <c r="DE68" s="1592"/>
      <c r="DF68" s="1592"/>
      <c r="DG68" s="1592"/>
      <c r="DH68" s="1592"/>
      <c r="DI68" s="2247"/>
      <c r="DJ68" s="179"/>
      <c r="DK68" s="1578" t="s">
        <v>57</v>
      </c>
      <c r="DL68" s="1578"/>
      <c r="DM68" s="1578"/>
      <c r="DN68" s="1578"/>
      <c r="DO68" s="1578"/>
      <c r="DP68" s="1578"/>
      <c r="DQ68" s="1578"/>
      <c r="DR68" s="1578"/>
      <c r="DS68" s="7"/>
      <c r="DT68" s="7"/>
      <c r="DU68" s="1578" t="s">
        <v>58</v>
      </c>
      <c r="DV68" s="1578"/>
      <c r="DW68" s="1578"/>
      <c r="DX68" s="1578"/>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591"/>
      <c r="FC68" s="1592"/>
      <c r="FD68" s="1592"/>
      <c r="FE68" s="1592"/>
      <c r="FF68" s="1592"/>
      <c r="FG68" s="1592"/>
      <c r="FH68" s="1592"/>
      <c r="FI68" s="2247"/>
      <c r="FJ68" s="179"/>
      <c r="FK68" s="1578" t="s">
        <v>57</v>
      </c>
      <c r="FL68" s="1578"/>
      <c r="FM68" s="1578"/>
      <c r="FN68" s="1578"/>
      <c r="FO68" s="1578"/>
      <c r="FP68" s="1578"/>
      <c r="FQ68" s="1578"/>
      <c r="FR68" s="1578"/>
      <c r="FS68" s="7"/>
      <c r="FT68" s="7"/>
      <c r="FU68" s="1578" t="s">
        <v>58</v>
      </c>
      <c r="FV68" s="1578"/>
      <c r="FW68" s="1578"/>
      <c r="FX68" s="1578"/>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602" t="s">
        <v>2269</v>
      </c>
      <c r="C69" s="1603"/>
      <c r="D69" s="1603"/>
      <c r="E69" s="1603"/>
      <c r="F69" s="1603"/>
      <c r="G69" s="1603"/>
      <c r="H69" s="1603"/>
      <c r="I69" s="2245"/>
      <c r="J69" s="182"/>
      <c r="K69" s="1567" t="s">
        <v>59</v>
      </c>
      <c r="L69" s="1567"/>
      <c r="M69" s="1567"/>
      <c r="N69" s="1567"/>
      <c r="O69" s="1567"/>
      <c r="P69" s="255"/>
      <c r="Q69" s="183"/>
      <c r="R69" s="1603" t="s">
        <v>60</v>
      </c>
      <c r="S69" s="1603"/>
      <c r="T69" s="1603"/>
      <c r="U69" s="1603"/>
      <c r="V69" s="1603"/>
      <c r="W69" s="1603"/>
      <c r="X69" s="183"/>
      <c r="Y69" s="1567" t="s">
        <v>61</v>
      </c>
      <c r="Z69" s="1567"/>
      <c r="AA69" s="1567"/>
      <c r="AB69" s="1567"/>
      <c r="AC69" s="1567"/>
      <c r="AD69" s="1624"/>
      <c r="AE69" s="4"/>
      <c r="AF69" s="4"/>
      <c r="AG69" s="4"/>
      <c r="AH69" s="4"/>
      <c r="AJ69" s="4"/>
      <c r="AK69" s="4"/>
      <c r="AL69" s="178"/>
      <c r="AM69" s="4" t="str">
        <f>IF(AND($AN$13=TRUE,M69=""),"未入力","")</f>
        <v/>
      </c>
      <c r="AN69" s="6" t="b">
        <v>0</v>
      </c>
      <c r="AO69" s="6" t="b">
        <v>0</v>
      </c>
      <c r="AP69" s="6" t="b">
        <v>0</v>
      </c>
      <c r="AS69" s="225"/>
      <c r="BA69" s="177"/>
      <c r="BB69" s="1602" t="s">
        <v>2269</v>
      </c>
      <c r="BC69" s="1603"/>
      <c r="BD69" s="1603"/>
      <c r="BE69" s="1603"/>
      <c r="BF69" s="1603"/>
      <c r="BG69" s="1603"/>
      <c r="BH69" s="1603"/>
      <c r="BI69" s="2245"/>
      <c r="BJ69" s="182"/>
      <c r="BK69" s="1567" t="s">
        <v>59</v>
      </c>
      <c r="BL69" s="1567"/>
      <c r="BM69" s="1567"/>
      <c r="BN69" s="1567"/>
      <c r="BO69" s="1567"/>
      <c r="BP69" s="255"/>
      <c r="BQ69" s="183"/>
      <c r="BR69" s="1603" t="s">
        <v>60</v>
      </c>
      <c r="BS69" s="1603"/>
      <c r="BT69" s="1603"/>
      <c r="BU69" s="1603"/>
      <c r="BV69" s="1603"/>
      <c r="BW69" s="1603"/>
      <c r="BX69" s="183"/>
      <c r="BY69" s="1567" t="s">
        <v>61</v>
      </c>
      <c r="BZ69" s="1567"/>
      <c r="CA69" s="1567"/>
      <c r="CB69" s="1567"/>
      <c r="CC69" s="1567"/>
      <c r="CD69" s="1624"/>
      <c r="CE69" s="4"/>
      <c r="CF69" s="4"/>
      <c r="CH69" s="4"/>
      <c r="CJ69" s="4"/>
      <c r="CK69" s="4"/>
      <c r="CL69" s="178"/>
      <c r="CM69" s="4" t="str">
        <f>IF(AND($AN$13=TRUE,BM69=""),"未入力","")</f>
        <v/>
      </c>
      <c r="CN69" s="6" t="b">
        <v>0</v>
      </c>
      <c r="CO69" s="6" t="b">
        <v>0</v>
      </c>
      <c r="CP69" s="6" t="b">
        <v>0</v>
      </c>
      <c r="CS69" s="225"/>
      <c r="DA69" s="177"/>
      <c r="DB69" s="1602" t="s">
        <v>2269</v>
      </c>
      <c r="DC69" s="1603"/>
      <c r="DD69" s="1603"/>
      <c r="DE69" s="1603"/>
      <c r="DF69" s="1603"/>
      <c r="DG69" s="1603"/>
      <c r="DH69" s="1603"/>
      <c r="DI69" s="2245"/>
      <c r="DJ69" s="182"/>
      <c r="DK69" s="1567" t="s">
        <v>59</v>
      </c>
      <c r="DL69" s="1567"/>
      <c r="DM69" s="1567"/>
      <c r="DN69" s="1567"/>
      <c r="DO69" s="1567"/>
      <c r="DP69" s="255"/>
      <c r="DQ69" s="183"/>
      <c r="DR69" s="1603" t="s">
        <v>60</v>
      </c>
      <c r="DS69" s="1603"/>
      <c r="DT69" s="1603"/>
      <c r="DU69" s="1603"/>
      <c r="DV69" s="1603"/>
      <c r="DW69" s="1603"/>
      <c r="DX69" s="183"/>
      <c r="DY69" s="1567" t="s">
        <v>61</v>
      </c>
      <c r="DZ69" s="1567"/>
      <c r="EA69" s="1567"/>
      <c r="EB69" s="1567"/>
      <c r="EC69" s="1567"/>
      <c r="ED69" s="1624"/>
      <c r="EE69" s="4"/>
      <c r="EF69" s="4"/>
      <c r="EH69" s="4"/>
      <c r="EJ69" s="4"/>
      <c r="EK69" s="4"/>
      <c r="EL69" s="178"/>
      <c r="EM69" s="4" t="str">
        <f>IF(AND($AN$13=TRUE,DM69=""),"未入力","")</f>
        <v/>
      </c>
      <c r="EN69" s="6" t="b">
        <v>0</v>
      </c>
      <c r="EO69" s="6" t="b">
        <v>0</v>
      </c>
      <c r="EP69" s="6" t="b">
        <v>0</v>
      </c>
      <c r="ES69" s="225"/>
      <c r="FA69" s="177"/>
      <c r="FB69" s="1602" t="s">
        <v>2269</v>
      </c>
      <c r="FC69" s="1603"/>
      <c r="FD69" s="1603"/>
      <c r="FE69" s="1603"/>
      <c r="FF69" s="1603"/>
      <c r="FG69" s="1603"/>
      <c r="FH69" s="1603"/>
      <c r="FI69" s="2245"/>
      <c r="FJ69" s="182"/>
      <c r="FK69" s="1567" t="s">
        <v>59</v>
      </c>
      <c r="FL69" s="1567"/>
      <c r="FM69" s="1567"/>
      <c r="FN69" s="1567"/>
      <c r="FO69" s="1567"/>
      <c r="FP69" s="255"/>
      <c r="FQ69" s="183"/>
      <c r="FR69" s="1603" t="s">
        <v>60</v>
      </c>
      <c r="FS69" s="1603"/>
      <c r="FT69" s="1603"/>
      <c r="FU69" s="1603"/>
      <c r="FV69" s="1603"/>
      <c r="FW69" s="1603"/>
      <c r="FX69" s="183"/>
      <c r="FY69" s="1567" t="s">
        <v>61</v>
      </c>
      <c r="FZ69" s="1567"/>
      <c r="GA69" s="1567"/>
      <c r="GB69" s="1567"/>
      <c r="GC69" s="1567"/>
      <c r="GD69" s="1624"/>
      <c r="GE69" s="4"/>
      <c r="GF69" s="4"/>
      <c r="GH69" s="4"/>
      <c r="GJ69" s="4"/>
      <c r="GK69" s="4"/>
      <c r="GL69" s="178"/>
      <c r="GM69" s="4" t="str">
        <f>IF(AND($AN$13=TRUE,FM69=""),"未入力","")</f>
        <v/>
      </c>
      <c r="GN69" s="6" t="b">
        <v>0</v>
      </c>
      <c r="GO69" s="6" t="b">
        <v>0</v>
      </c>
      <c r="GP69" s="6" t="b">
        <v>0</v>
      </c>
    </row>
    <row r="70" spans="1:199" ht="17.100000000000001" customHeight="1">
      <c r="A70" s="177"/>
      <c r="B70" s="1566" t="s">
        <v>2270</v>
      </c>
      <c r="C70" s="1567"/>
      <c r="D70" s="1567"/>
      <c r="E70" s="1567"/>
      <c r="F70" s="1567"/>
      <c r="G70" s="1567"/>
      <c r="H70" s="1567"/>
      <c r="I70" s="1624"/>
      <c r="J70" s="182"/>
      <c r="K70" s="1567" t="s">
        <v>62</v>
      </c>
      <c r="L70" s="1567"/>
      <c r="M70" s="1567"/>
      <c r="N70" s="1567"/>
      <c r="O70" s="1567"/>
      <c r="P70" s="255"/>
      <c r="Q70" s="183"/>
      <c r="R70" s="1567" t="s">
        <v>63</v>
      </c>
      <c r="S70" s="1567"/>
      <c r="T70" s="1567"/>
      <c r="U70" s="1567"/>
      <c r="V70" s="1567"/>
      <c r="W70" s="1567"/>
      <c r="X70" s="183"/>
      <c r="Y70" s="1603" t="s">
        <v>64</v>
      </c>
      <c r="Z70" s="1603"/>
      <c r="AA70" s="1603"/>
      <c r="AB70" s="1603"/>
      <c r="AC70" s="1603"/>
      <c r="AD70" s="2245"/>
      <c r="AE70" s="4"/>
      <c r="AF70" s="4"/>
      <c r="AG70" s="4"/>
      <c r="AH70" s="4"/>
      <c r="AJ70" s="4"/>
      <c r="AK70" s="4"/>
      <c r="AL70" s="178"/>
      <c r="AM70" s="4" t="str">
        <f>IF(AND($AN$13=TRUE,COUNTIF(AN70:AP70,TRUE)=0),"未入力","")</f>
        <v/>
      </c>
      <c r="AN70" s="8" t="b">
        <v>0</v>
      </c>
      <c r="AO70" s="8" t="b">
        <v>0</v>
      </c>
      <c r="AP70" s="8" t="b">
        <v>0</v>
      </c>
      <c r="AS70" s="225"/>
      <c r="BA70" s="177"/>
      <c r="BB70" s="1566" t="s">
        <v>2270</v>
      </c>
      <c r="BC70" s="1567"/>
      <c r="BD70" s="1567"/>
      <c r="BE70" s="1567"/>
      <c r="BF70" s="1567"/>
      <c r="BG70" s="1567"/>
      <c r="BH70" s="1567"/>
      <c r="BI70" s="1624"/>
      <c r="BJ70" s="182"/>
      <c r="BK70" s="1567" t="s">
        <v>62</v>
      </c>
      <c r="BL70" s="1567"/>
      <c r="BM70" s="1567"/>
      <c r="BN70" s="1567"/>
      <c r="BO70" s="1567"/>
      <c r="BP70" s="255"/>
      <c r="BQ70" s="183"/>
      <c r="BR70" s="1567" t="s">
        <v>63</v>
      </c>
      <c r="BS70" s="1567"/>
      <c r="BT70" s="1567"/>
      <c r="BU70" s="1567"/>
      <c r="BV70" s="1567"/>
      <c r="BW70" s="1567"/>
      <c r="BX70" s="183"/>
      <c r="BY70" s="1603" t="s">
        <v>64</v>
      </c>
      <c r="BZ70" s="1603"/>
      <c r="CA70" s="1603"/>
      <c r="CB70" s="1603"/>
      <c r="CC70" s="1603"/>
      <c r="CD70" s="2245"/>
      <c r="CE70" s="4"/>
      <c r="CF70" s="4"/>
      <c r="CG70" s="4"/>
      <c r="CH70" s="4"/>
      <c r="CJ70" s="4"/>
      <c r="CK70" s="4"/>
      <c r="CL70" s="178"/>
      <c r="CM70" s="4" t="str">
        <f>IF(AND($AN$13=TRUE,COUNTIF(CN70:CP70,TRUE)=0),"未入力","")</f>
        <v/>
      </c>
      <c r="CN70" s="8" t="b">
        <v>0</v>
      </c>
      <c r="CO70" s="8" t="b">
        <v>0</v>
      </c>
      <c r="CP70" s="8" t="b">
        <v>0</v>
      </c>
      <c r="CS70" s="225"/>
      <c r="DA70" s="177"/>
      <c r="DB70" s="1566" t="s">
        <v>2270</v>
      </c>
      <c r="DC70" s="1567"/>
      <c r="DD70" s="1567"/>
      <c r="DE70" s="1567"/>
      <c r="DF70" s="1567"/>
      <c r="DG70" s="1567"/>
      <c r="DH70" s="1567"/>
      <c r="DI70" s="1624"/>
      <c r="DJ70" s="182"/>
      <c r="DK70" s="1567" t="s">
        <v>62</v>
      </c>
      <c r="DL70" s="1567"/>
      <c r="DM70" s="1567"/>
      <c r="DN70" s="1567"/>
      <c r="DO70" s="1567"/>
      <c r="DP70" s="255"/>
      <c r="DQ70" s="183"/>
      <c r="DR70" s="1567" t="s">
        <v>63</v>
      </c>
      <c r="DS70" s="1567"/>
      <c r="DT70" s="1567"/>
      <c r="DU70" s="1567"/>
      <c r="DV70" s="1567"/>
      <c r="DW70" s="1567"/>
      <c r="DX70" s="183"/>
      <c r="DY70" s="1603" t="s">
        <v>64</v>
      </c>
      <c r="DZ70" s="1603"/>
      <c r="EA70" s="1603"/>
      <c r="EB70" s="1603"/>
      <c r="EC70" s="1603"/>
      <c r="ED70" s="2245"/>
      <c r="EE70" s="4"/>
      <c r="EF70" s="4"/>
      <c r="EG70" s="4"/>
      <c r="EH70" s="4"/>
      <c r="EJ70" s="4"/>
      <c r="EK70" s="4"/>
      <c r="EL70" s="178"/>
      <c r="EM70" s="4" t="str">
        <f>IF(AND($AN$13=TRUE,COUNTIF(EN70:EP70,TRUE)=0),"未入力","")</f>
        <v/>
      </c>
      <c r="EN70" s="6" t="b">
        <v>0</v>
      </c>
      <c r="EO70" s="6" t="b">
        <v>0</v>
      </c>
      <c r="EP70" s="6" t="b">
        <v>0</v>
      </c>
      <c r="ES70" s="225"/>
      <c r="FA70" s="177"/>
      <c r="FB70" s="1566" t="s">
        <v>2270</v>
      </c>
      <c r="FC70" s="1567"/>
      <c r="FD70" s="1567"/>
      <c r="FE70" s="1567"/>
      <c r="FF70" s="1567"/>
      <c r="FG70" s="1567"/>
      <c r="FH70" s="1567"/>
      <c r="FI70" s="1624"/>
      <c r="FJ70" s="182"/>
      <c r="FK70" s="1567" t="s">
        <v>62</v>
      </c>
      <c r="FL70" s="1567"/>
      <c r="FM70" s="1567"/>
      <c r="FN70" s="1567"/>
      <c r="FO70" s="1567"/>
      <c r="FP70" s="255"/>
      <c r="FQ70" s="183"/>
      <c r="FR70" s="1567" t="s">
        <v>63</v>
      </c>
      <c r="FS70" s="1567"/>
      <c r="FT70" s="1567"/>
      <c r="FU70" s="1567"/>
      <c r="FV70" s="1567"/>
      <c r="FW70" s="1567"/>
      <c r="FX70" s="183"/>
      <c r="FY70" s="1603" t="s">
        <v>64</v>
      </c>
      <c r="FZ70" s="1603"/>
      <c r="GA70" s="1603"/>
      <c r="GB70" s="1603"/>
      <c r="GC70" s="1603"/>
      <c r="GD70" s="2245"/>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566" t="s">
        <v>2271</v>
      </c>
      <c r="C71" s="1567"/>
      <c r="D71" s="1567"/>
      <c r="E71" s="1567"/>
      <c r="F71" s="1567"/>
      <c r="G71" s="1567"/>
      <c r="H71" s="1567"/>
      <c r="I71" s="1624"/>
      <c r="J71" s="181"/>
      <c r="K71" s="1603" t="s">
        <v>65</v>
      </c>
      <c r="L71" s="1603"/>
      <c r="M71" s="1603"/>
      <c r="N71" s="1603"/>
      <c r="O71" s="1603"/>
      <c r="P71" s="1603"/>
      <c r="Q71" s="3"/>
      <c r="R71" s="1575" t="s">
        <v>66</v>
      </c>
      <c r="S71" s="1575"/>
      <c r="T71" s="1575"/>
      <c r="U71" s="1575"/>
      <c r="V71" s="1575"/>
      <c r="W71" s="1575"/>
      <c r="X71" s="3"/>
      <c r="Y71" s="1575" t="s">
        <v>67</v>
      </c>
      <c r="Z71" s="1575"/>
      <c r="AA71" s="1575"/>
      <c r="AB71" s="1575"/>
      <c r="AC71" s="1575"/>
      <c r="AD71" s="176"/>
      <c r="AE71" s="2243"/>
      <c r="AF71" s="2243"/>
      <c r="AG71" s="2243"/>
      <c r="AH71" s="2243"/>
      <c r="AI71" s="2243"/>
      <c r="AJ71" s="4"/>
      <c r="AK71" s="4"/>
      <c r="AL71" s="178"/>
      <c r="AM71" s="4" t="str">
        <f>IF(AND($AN$13=TRUE,N71=""),"未入力","")</f>
        <v/>
      </c>
      <c r="AN71" s="6" t="b">
        <v>0</v>
      </c>
      <c r="AO71" s="6" t="b">
        <v>0</v>
      </c>
      <c r="AP71" s="6" t="b">
        <v>0</v>
      </c>
      <c r="AS71" s="225"/>
      <c r="BA71" s="177"/>
      <c r="BB71" s="1566" t="s">
        <v>2271</v>
      </c>
      <c r="BC71" s="1567"/>
      <c r="BD71" s="1567"/>
      <c r="BE71" s="1567"/>
      <c r="BF71" s="1567"/>
      <c r="BG71" s="1567"/>
      <c r="BH71" s="1567"/>
      <c r="BI71" s="1624"/>
      <c r="BJ71" s="181"/>
      <c r="BK71" s="1603" t="s">
        <v>65</v>
      </c>
      <c r="BL71" s="1603"/>
      <c r="BM71" s="1603"/>
      <c r="BN71" s="1603"/>
      <c r="BO71" s="1603"/>
      <c r="BP71" s="1603"/>
      <c r="BQ71" s="3"/>
      <c r="BR71" s="1575" t="s">
        <v>66</v>
      </c>
      <c r="BS71" s="1575"/>
      <c r="BT71" s="1575"/>
      <c r="BU71" s="1575"/>
      <c r="BV71" s="1575"/>
      <c r="BW71" s="1575"/>
      <c r="BX71" s="3"/>
      <c r="BY71" s="1575" t="s">
        <v>67</v>
      </c>
      <c r="BZ71" s="1575"/>
      <c r="CA71" s="1575"/>
      <c r="CB71" s="1575"/>
      <c r="CC71" s="1575"/>
      <c r="CD71" s="176"/>
      <c r="CE71" s="2243"/>
      <c r="CF71" s="2243"/>
      <c r="CG71" s="2243"/>
      <c r="CH71" s="2243"/>
      <c r="CI71" s="2243"/>
      <c r="CJ71" s="4"/>
      <c r="CK71" s="4"/>
      <c r="CL71" s="178"/>
      <c r="CM71" s="4" t="str">
        <f>IF(AND($AN$13=TRUE,BN71=""),"未入力","")</f>
        <v/>
      </c>
      <c r="CN71" s="6" t="b">
        <v>0</v>
      </c>
      <c r="CO71" s="6" t="b">
        <v>0</v>
      </c>
      <c r="CP71" s="6" t="b">
        <v>0</v>
      </c>
      <c r="CS71" s="225"/>
      <c r="DA71" s="177"/>
      <c r="DB71" s="1566" t="s">
        <v>2271</v>
      </c>
      <c r="DC71" s="1567"/>
      <c r="DD71" s="1567"/>
      <c r="DE71" s="1567"/>
      <c r="DF71" s="1567"/>
      <c r="DG71" s="1567"/>
      <c r="DH71" s="1567"/>
      <c r="DI71" s="1624"/>
      <c r="DJ71" s="181"/>
      <c r="DK71" s="1603" t="s">
        <v>65</v>
      </c>
      <c r="DL71" s="1603"/>
      <c r="DM71" s="1603"/>
      <c r="DN71" s="1603"/>
      <c r="DO71" s="1603"/>
      <c r="DP71" s="1603"/>
      <c r="DQ71" s="3"/>
      <c r="DR71" s="1575" t="s">
        <v>66</v>
      </c>
      <c r="DS71" s="1575"/>
      <c r="DT71" s="1575"/>
      <c r="DU71" s="1575"/>
      <c r="DV71" s="1575"/>
      <c r="DW71" s="1575"/>
      <c r="DX71" s="3"/>
      <c r="DY71" s="1575" t="s">
        <v>67</v>
      </c>
      <c r="DZ71" s="1575"/>
      <c r="EA71" s="1575"/>
      <c r="EB71" s="1575"/>
      <c r="EC71" s="1575"/>
      <c r="ED71" s="176"/>
      <c r="EE71" s="2243"/>
      <c r="EF71" s="2243"/>
      <c r="EG71" s="2243"/>
      <c r="EH71" s="2243"/>
      <c r="EI71" s="2243"/>
      <c r="EJ71" s="4"/>
      <c r="EK71" s="4"/>
      <c r="EL71" s="178"/>
      <c r="EM71" s="4" t="str">
        <f>IF(AND($AN$13=TRUE,DN71=""),"未入力","")</f>
        <v/>
      </c>
      <c r="EN71" s="6" t="b">
        <v>0</v>
      </c>
      <c r="EO71" s="6" t="b">
        <v>0</v>
      </c>
      <c r="EP71" s="6" t="b">
        <v>0</v>
      </c>
      <c r="ES71" s="225"/>
      <c r="FA71" s="177"/>
      <c r="FB71" s="1566" t="s">
        <v>2271</v>
      </c>
      <c r="FC71" s="1567"/>
      <c r="FD71" s="1567"/>
      <c r="FE71" s="1567"/>
      <c r="FF71" s="1567"/>
      <c r="FG71" s="1567"/>
      <c r="FH71" s="1567"/>
      <c r="FI71" s="1624"/>
      <c r="FJ71" s="181"/>
      <c r="FK71" s="1603" t="s">
        <v>65</v>
      </c>
      <c r="FL71" s="1603"/>
      <c r="FM71" s="1603"/>
      <c r="FN71" s="1603"/>
      <c r="FO71" s="1603"/>
      <c r="FP71" s="1603"/>
      <c r="FQ71" s="3"/>
      <c r="FR71" s="1575" t="s">
        <v>66</v>
      </c>
      <c r="FS71" s="1575"/>
      <c r="FT71" s="1575"/>
      <c r="FU71" s="1575"/>
      <c r="FV71" s="1575"/>
      <c r="FW71" s="1575"/>
      <c r="FX71" s="3"/>
      <c r="FY71" s="1575" t="s">
        <v>67</v>
      </c>
      <c r="FZ71" s="1575"/>
      <c r="GA71" s="1575"/>
      <c r="GB71" s="1575"/>
      <c r="GC71" s="1575"/>
      <c r="GD71" s="176"/>
      <c r="GE71" s="2243"/>
      <c r="GF71" s="2243"/>
      <c r="GG71" s="2243"/>
      <c r="GH71" s="2243"/>
      <c r="GI71" s="2243"/>
      <c r="GJ71" s="4"/>
      <c r="GK71" s="4"/>
      <c r="GL71" s="178"/>
      <c r="GM71" s="4" t="str">
        <f>IF(AND($AN$13=TRUE,FN71=""),"未入力","")</f>
        <v/>
      </c>
      <c r="GN71" s="6" t="b">
        <v>0</v>
      </c>
      <c r="GO71" s="6" t="b">
        <v>0</v>
      </c>
      <c r="GP71" s="6" t="b">
        <v>0</v>
      </c>
    </row>
    <row r="72" spans="1:199" ht="17.100000000000001" customHeight="1">
      <c r="A72" s="177"/>
      <c r="B72" s="1566" t="s">
        <v>2272</v>
      </c>
      <c r="C72" s="1567"/>
      <c r="D72" s="1567"/>
      <c r="E72" s="1567"/>
      <c r="F72" s="1567"/>
      <c r="G72" s="1567"/>
      <c r="H72" s="1567"/>
      <c r="I72" s="1624"/>
      <c r="J72" s="182"/>
      <c r="K72" s="1567" t="s">
        <v>68</v>
      </c>
      <c r="L72" s="1567"/>
      <c r="M72" s="1567"/>
      <c r="N72" s="1567"/>
      <c r="O72" s="1567"/>
      <c r="P72" s="2244"/>
      <c r="Q72" s="189"/>
      <c r="R72" s="1567" t="s">
        <v>69</v>
      </c>
      <c r="S72" s="1567"/>
      <c r="T72" s="1567"/>
      <c r="U72" s="1567"/>
      <c r="V72" s="1567"/>
      <c r="W72" s="183"/>
      <c r="X72" s="189"/>
      <c r="Y72" s="1567" t="s">
        <v>70</v>
      </c>
      <c r="Z72" s="1567"/>
      <c r="AA72" s="1567"/>
      <c r="AB72" s="1567"/>
      <c r="AC72" s="1567"/>
      <c r="AD72" s="183"/>
      <c r="AE72" s="191"/>
      <c r="AF72" s="1575" t="s">
        <v>71</v>
      </c>
      <c r="AG72" s="1575"/>
      <c r="AH72" s="1575"/>
      <c r="AI72" s="1575"/>
      <c r="AJ72" s="1575"/>
      <c r="AK72" s="232"/>
      <c r="AL72" s="205"/>
      <c r="AM72" s="4" t="str">
        <f>IF(AND($AN$13=TRUE,N72=""),"未入力","")</f>
        <v/>
      </c>
      <c r="AN72" s="6" t="b">
        <v>0</v>
      </c>
      <c r="AO72" s="6" t="b">
        <v>0</v>
      </c>
      <c r="AP72" s="6" t="b">
        <v>0</v>
      </c>
      <c r="AQ72" s="6" t="b">
        <v>0</v>
      </c>
      <c r="AS72" s="225"/>
      <c r="BA72" s="177"/>
      <c r="BB72" s="1566" t="s">
        <v>2272</v>
      </c>
      <c r="BC72" s="1567"/>
      <c r="BD72" s="1567"/>
      <c r="BE72" s="1567"/>
      <c r="BF72" s="1567"/>
      <c r="BG72" s="1567"/>
      <c r="BH72" s="1567"/>
      <c r="BI72" s="1624"/>
      <c r="BJ72" s="182"/>
      <c r="BK72" s="1567" t="s">
        <v>68</v>
      </c>
      <c r="BL72" s="1567"/>
      <c r="BM72" s="1567"/>
      <c r="BN72" s="1567"/>
      <c r="BO72" s="1567"/>
      <c r="BP72" s="2244"/>
      <c r="BQ72" s="189"/>
      <c r="BR72" s="1567" t="s">
        <v>69</v>
      </c>
      <c r="BS72" s="1567"/>
      <c r="BT72" s="1567"/>
      <c r="BU72" s="1567"/>
      <c r="BV72" s="1567"/>
      <c r="BW72" s="183"/>
      <c r="BX72" s="189"/>
      <c r="BY72" s="1567" t="s">
        <v>70</v>
      </c>
      <c r="BZ72" s="1567"/>
      <c r="CA72" s="1567"/>
      <c r="CB72" s="1567"/>
      <c r="CC72" s="1567"/>
      <c r="CD72" s="183"/>
      <c r="CE72" s="191"/>
      <c r="CF72" s="1575" t="s">
        <v>71</v>
      </c>
      <c r="CG72" s="1575"/>
      <c r="CH72" s="1575"/>
      <c r="CI72" s="1575"/>
      <c r="CJ72" s="1575"/>
      <c r="CK72" s="232"/>
      <c r="CL72" s="205"/>
      <c r="CM72" s="4" t="str">
        <f>IF(AND($AN$13=TRUE,BN72=""),"未入力","")</f>
        <v/>
      </c>
      <c r="CN72" s="6" t="b">
        <v>0</v>
      </c>
      <c r="CO72" s="6" t="b">
        <v>0</v>
      </c>
      <c r="CP72" s="6" t="b">
        <v>0</v>
      </c>
      <c r="CQ72" s="6" t="b">
        <v>0</v>
      </c>
      <c r="CS72" s="225"/>
      <c r="DA72" s="177"/>
      <c r="DB72" s="1566" t="s">
        <v>2272</v>
      </c>
      <c r="DC72" s="1567"/>
      <c r="DD72" s="1567"/>
      <c r="DE72" s="1567"/>
      <c r="DF72" s="1567"/>
      <c r="DG72" s="1567"/>
      <c r="DH72" s="1567"/>
      <c r="DI72" s="1624"/>
      <c r="DJ72" s="182"/>
      <c r="DK72" s="1567" t="s">
        <v>68</v>
      </c>
      <c r="DL72" s="1567"/>
      <c r="DM72" s="1567"/>
      <c r="DN72" s="1567"/>
      <c r="DO72" s="1567"/>
      <c r="DP72" s="2244"/>
      <c r="DQ72" s="189"/>
      <c r="DR72" s="1567" t="s">
        <v>69</v>
      </c>
      <c r="DS72" s="1567"/>
      <c r="DT72" s="1567"/>
      <c r="DU72" s="1567"/>
      <c r="DV72" s="1567"/>
      <c r="DW72" s="183"/>
      <c r="DX72" s="189"/>
      <c r="DY72" s="1567" t="s">
        <v>70</v>
      </c>
      <c r="DZ72" s="1567"/>
      <c r="EA72" s="1567"/>
      <c r="EB72" s="1567"/>
      <c r="EC72" s="1567"/>
      <c r="ED72" s="183"/>
      <c r="EE72" s="191"/>
      <c r="EF72" s="1575" t="s">
        <v>71</v>
      </c>
      <c r="EG72" s="1575"/>
      <c r="EH72" s="1575"/>
      <c r="EI72" s="1575"/>
      <c r="EJ72" s="1575"/>
      <c r="EK72" s="232"/>
      <c r="EL72" s="205"/>
      <c r="EM72" s="4" t="str">
        <f>IF(AND($AN$13=TRUE,DN72=""),"未入力","")</f>
        <v/>
      </c>
      <c r="EN72" s="6" t="b">
        <v>0</v>
      </c>
      <c r="EO72" s="6" t="b">
        <v>0</v>
      </c>
      <c r="EP72" s="6" t="b">
        <v>0</v>
      </c>
      <c r="EQ72" s="6" t="b">
        <v>0</v>
      </c>
      <c r="ES72" s="225"/>
      <c r="FA72" s="177"/>
      <c r="FB72" s="1566" t="s">
        <v>2272</v>
      </c>
      <c r="FC72" s="1567"/>
      <c r="FD72" s="1567"/>
      <c r="FE72" s="1567"/>
      <c r="FF72" s="1567"/>
      <c r="FG72" s="1567"/>
      <c r="FH72" s="1567"/>
      <c r="FI72" s="1624"/>
      <c r="FJ72" s="182"/>
      <c r="FK72" s="1567" t="s">
        <v>68</v>
      </c>
      <c r="FL72" s="1567"/>
      <c r="FM72" s="1567"/>
      <c r="FN72" s="1567"/>
      <c r="FO72" s="1567"/>
      <c r="FP72" s="2244"/>
      <c r="FQ72" s="189"/>
      <c r="FR72" s="1567" t="s">
        <v>69</v>
      </c>
      <c r="FS72" s="1567"/>
      <c r="FT72" s="1567"/>
      <c r="FU72" s="1567"/>
      <c r="FV72" s="1567"/>
      <c r="FW72" s="183"/>
      <c r="FX72" s="189"/>
      <c r="FY72" s="1567" t="s">
        <v>70</v>
      </c>
      <c r="FZ72" s="1567"/>
      <c r="GA72" s="1567"/>
      <c r="GB72" s="1567"/>
      <c r="GC72" s="1567"/>
      <c r="GD72" s="183"/>
      <c r="GE72" s="191"/>
      <c r="GF72" s="1575" t="s">
        <v>71</v>
      </c>
      <c r="GG72" s="1575"/>
      <c r="GH72" s="1575"/>
      <c r="GI72" s="1575"/>
      <c r="GJ72" s="1575"/>
      <c r="GK72" s="232"/>
      <c r="GL72" s="205"/>
      <c r="GM72" s="4" t="str">
        <f>IF(AND($AN$13=TRUE,FN72=""),"未入力","")</f>
        <v/>
      </c>
      <c r="GN72" s="6" t="b">
        <v>0</v>
      </c>
      <c r="GO72" s="6" t="b">
        <v>0</v>
      </c>
      <c r="GP72" s="6" t="b">
        <v>0</v>
      </c>
      <c r="GQ72" s="6" t="b">
        <v>0</v>
      </c>
    </row>
    <row r="73" spans="1:199" ht="20.100000000000001" customHeight="1">
      <c r="A73" s="177"/>
      <c r="B73" s="1566" t="s">
        <v>2273</v>
      </c>
      <c r="C73" s="1567"/>
      <c r="D73" s="1567"/>
      <c r="E73" s="1567"/>
      <c r="F73" s="1567"/>
      <c r="G73" s="1567"/>
      <c r="H73" s="1567"/>
      <c r="I73" s="1624"/>
      <c r="J73" s="1558"/>
      <c r="K73" s="1559"/>
      <c r="L73" s="1559"/>
      <c r="M73" s="1559"/>
      <c r="N73" s="1559"/>
      <c r="O73" s="183" t="s">
        <v>72</v>
      </c>
      <c r="P73" s="183"/>
      <c r="Q73" s="1656"/>
      <c r="R73" s="1559"/>
      <c r="S73" s="1559"/>
      <c r="T73" s="1559"/>
      <c r="U73" s="1559"/>
      <c r="V73" s="183" t="s">
        <v>72</v>
      </c>
      <c r="W73" s="183"/>
      <c r="X73" s="1656"/>
      <c r="Y73" s="1559"/>
      <c r="Z73" s="1559"/>
      <c r="AA73" s="1559"/>
      <c r="AB73" s="1559"/>
      <c r="AC73" s="183" t="s">
        <v>72</v>
      </c>
      <c r="AD73" s="183"/>
      <c r="AE73" s="1620"/>
      <c r="AF73" s="1540"/>
      <c r="AG73" s="1540"/>
      <c r="AH73" s="1540"/>
      <c r="AI73" s="1540"/>
      <c r="AJ73" s="3" t="s">
        <v>72</v>
      </c>
      <c r="AK73" s="3"/>
      <c r="AL73" s="205"/>
      <c r="AM73" s="4"/>
      <c r="AS73" s="225"/>
      <c r="BA73" s="177"/>
      <c r="BB73" s="1566" t="s">
        <v>2273</v>
      </c>
      <c r="BC73" s="1567"/>
      <c r="BD73" s="1567"/>
      <c r="BE73" s="1567"/>
      <c r="BF73" s="1567"/>
      <c r="BG73" s="1567"/>
      <c r="BH73" s="1567"/>
      <c r="BI73" s="1624"/>
      <c r="BJ73" s="1558"/>
      <c r="BK73" s="1559"/>
      <c r="BL73" s="1559"/>
      <c r="BM73" s="1559"/>
      <c r="BN73" s="1559"/>
      <c r="BO73" s="183" t="s">
        <v>72</v>
      </c>
      <c r="BP73" s="183"/>
      <c r="BQ73" s="1656"/>
      <c r="BR73" s="1559"/>
      <c r="BS73" s="1559"/>
      <c r="BT73" s="1559"/>
      <c r="BU73" s="1559"/>
      <c r="BV73" s="183" t="s">
        <v>72</v>
      </c>
      <c r="BW73" s="183"/>
      <c r="BX73" s="1656"/>
      <c r="BY73" s="1559"/>
      <c r="BZ73" s="1559"/>
      <c r="CA73" s="1559"/>
      <c r="CB73" s="1559"/>
      <c r="CC73" s="183" t="s">
        <v>72</v>
      </c>
      <c r="CD73" s="183"/>
      <c r="CE73" s="1620"/>
      <c r="CF73" s="1540"/>
      <c r="CG73" s="1540"/>
      <c r="CH73" s="1540"/>
      <c r="CI73" s="1540"/>
      <c r="CJ73" s="3" t="s">
        <v>72</v>
      </c>
      <c r="CK73" s="3"/>
      <c r="CL73" s="205"/>
      <c r="CM73" s="4"/>
      <c r="CS73" s="225"/>
      <c r="DA73" s="177"/>
      <c r="DB73" s="1566" t="s">
        <v>2273</v>
      </c>
      <c r="DC73" s="1567"/>
      <c r="DD73" s="1567"/>
      <c r="DE73" s="1567"/>
      <c r="DF73" s="1567"/>
      <c r="DG73" s="1567"/>
      <c r="DH73" s="1567"/>
      <c r="DI73" s="1624"/>
      <c r="DJ73" s="1558"/>
      <c r="DK73" s="1559"/>
      <c r="DL73" s="1559"/>
      <c r="DM73" s="1559"/>
      <c r="DN73" s="1559"/>
      <c r="DO73" s="183" t="s">
        <v>72</v>
      </c>
      <c r="DP73" s="183"/>
      <c r="DQ73" s="1656"/>
      <c r="DR73" s="1559"/>
      <c r="DS73" s="1559"/>
      <c r="DT73" s="1559"/>
      <c r="DU73" s="1559"/>
      <c r="DV73" s="183" t="s">
        <v>72</v>
      </c>
      <c r="DW73" s="183"/>
      <c r="DX73" s="1656"/>
      <c r="DY73" s="1559"/>
      <c r="DZ73" s="1559"/>
      <c r="EA73" s="1559"/>
      <c r="EB73" s="1559"/>
      <c r="EC73" s="183" t="s">
        <v>72</v>
      </c>
      <c r="ED73" s="183"/>
      <c r="EE73" s="1620"/>
      <c r="EF73" s="1540"/>
      <c r="EG73" s="1540"/>
      <c r="EH73" s="1540"/>
      <c r="EI73" s="1540"/>
      <c r="EJ73" s="3" t="s">
        <v>72</v>
      </c>
      <c r="EK73" s="3"/>
      <c r="EL73" s="205"/>
      <c r="EM73" s="4"/>
      <c r="ES73" s="225"/>
      <c r="FA73" s="177"/>
      <c r="FB73" s="1566" t="s">
        <v>2273</v>
      </c>
      <c r="FC73" s="1567"/>
      <c r="FD73" s="1567"/>
      <c r="FE73" s="1567"/>
      <c r="FF73" s="1567"/>
      <c r="FG73" s="1567"/>
      <c r="FH73" s="1567"/>
      <c r="FI73" s="1624"/>
      <c r="FJ73" s="1558"/>
      <c r="FK73" s="1559"/>
      <c r="FL73" s="1559"/>
      <c r="FM73" s="1559"/>
      <c r="FN73" s="1559"/>
      <c r="FO73" s="183" t="s">
        <v>72</v>
      </c>
      <c r="FP73" s="183"/>
      <c r="FQ73" s="1656"/>
      <c r="FR73" s="1559"/>
      <c r="FS73" s="1559"/>
      <c r="FT73" s="1559"/>
      <c r="FU73" s="1559"/>
      <c r="FV73" s="183" t="s">
        <v>72</v>
      </c>
      <c r="FW73" s="183"/>
      <c r="FX73" s="1656"/>
      <c r="FY73" s="1559"/>
      <c r="FZ73" s="1559"/>
      <c r="GA73" s="1559"/>
      <c r="GB73" s="1559"/>
      <c r="GC73" s="183" t="s">
        <v>72</v>
      </c>
      <c r="GD73" s="183"/>
      <c r="GE73" s="1620"/>
      <c r="GF73" s="1540"/>
      <c r="GG73" s="1540"/>
      <c r="GH73" s="1540"/>
      <c r="GI73" s="1540"/>
      <c r="GJ73" s="3" t="s">
        <v>72</v>
      </c>
      <c r="GK73" s="3"/>
      <c r="GL73" s="205"/>
      <c r="GM73" s="4"/>
    </row>
    <row r="74" spans="1:199" ht="27" customHeight="1">
      <c r="A74" s="177"/>
      <c r="B74" s="1663" t="s">
        <v>2274</v>
      </c>
      <c r="C74" s="1664"/>
      <c r="D74" s="1664"/>
      <c r="E74" s="1664"/>
      <c r="F74" s="1664"/>
      <c r="G74" s="1664"/>
      <c r="H74" s="1664"/>
      <c r="I74" s="1665"/>
      <c r="J74" s="1546"/>
      <c r="K74" s="1540"/>
      <c r="L74" s="1540"/>
      <c r="M74" s="1540"/>
      <c r="N74" s="1540"/>
      <c r="O74" s="183" t="s">
        <v>47</v>
      </c>
      <c r="P74" s="183"/>
      <c r="Q74" s="1620"/>
      <c r="R74" s="1540"/>
      <c r="S74" s="1540"/>
      <c r="T74" s="1540"/>
      <c r="U74" s="1540"/>
      <c r="V74" s="183" t="s">
        <v>47</v>
      </c>
      <c r="W74" s="183"/>
      <c r="X74" s="1620"/>
      <c r="Y74" s="1540"/>
      <c r="Z74" s="1540"/>
      <c r="AA74" s="1540"/>
      <c r="AB74" s="1540"/>
      <c r="AC74" s="183" t="s">
        <v>47</v>
      </c>
      <c r="AD74" s="183"/>
      <c r="AE74" s="1620"/>
      <c r="AF74" s="1540"/>
      <c r="AG74" s="1540"/>
      <c r="AH74" s="1540"/>
      <c r="AI74" s="1540"/>
      <c r="AJ74" s="183" t="s">
        <v>47</v>
      </c>
      <c r="AK74" s="183"/>
      <c r="AL74" s="205"/>
      <c r="AM74" s="4"/>
      <c r="AS74" s="225"/>
      <c r="BA74" s="177"/>
      <c r="BB74" s="1663" t="s">
        <v>2274</v>
      </c>
      <c r="BC74" s="1664"/>
      <c r="BD74" s="1664"/>
      <c r="BE74" s="1664"/>
      <c r="BF74" s="1664"/>
      <c r="BG74" s="1664"/>
      <c r="BH74" s="1664"/>
      <c r="BI74" s="1665"/>
      <c r="BJ74" s="1546"/>
      <c r="BK74" s="1540"/>
      <c r="BL74" s="1540"/>
      <c r="BM74" s="1540"/>
      <c r="BN74" s="1540"/>
      <c r="BO74" s="183" t="s">
        <v>47</v>
      </c>
      <c r="BP74" s="183"/>
      <c r="BQ74" s="1620"/>
      <c r="BR74" s="1540"/>
      <c r="BS74" s="1540"/>
      <c r="BT74" s="1540"/>
      <c r="BU74" s="1540"/>
      <c r="BV74" s="183" t="s">
        <v>47</v>
      </c>
      <c r="BW74" s="183"/>
      <c r="BX74" s="1620"/>
      <c r="BY74" s="1540"/>
      <c r="BZ74" s="1540"/>
      <c r="CA74" s="1540"/>
      <c r="CB74" s="1540"/>
      <c r="CC74" s="183" t="s">
        <v>47</v>
      </c>
      <c r="CD74" s="183"/>
      <c r="CE74" s="1620"/>
      <c r="CF74" s="1540"/>
      <c r="CG74" s="1540"/>
      <c r="CH74" s="1540"/>
      <c r="CI74" s="1540"/>
      <c r="CJ74" s="183" t="s">
        <v>47</v>
      </c>
      <c r="CK74" s="183"/>
      <c r="CL74" s="205"/>
      <c r="CM74" s="4"/>
      <c r="CS74" s="225"/>
      <c r="DA74" s="177"/>
      <c r="DB74" s="1663" t="s">
        <v>2274</v>
      </c>
      <c r="DC74" s="1664"/>
      <c r="DD74" s="1664"/>
      <c r="DE74" s="1664"/>
      <c r="DF74" s="1664"/>
      <c r="DG74" s="1664"/>
      <c r="DH74" s="1664"/>
      <c r="DI74" s="1665"/>
      <c r="DJ74" s="1546"/>
      <c r="DK74" s="1540"/>
      <c r="DL74" s="1540"/>
      <c r="DM74" s="1540"/>
      <c r="DN74" s="1540"/>
      <c r="DO74" s="183" t="s">
        <v>47</v>
      </c>
      <c r="DP74" s="183"/>
      <c r="DQ74" s="1620"/>
      <c r="DR74" s="1540"/>
      <c r="DS74" s="1540"/>
      <c r="DT74" s="1540"/>
      <c r="DU74" s="1540"/>
      <c r="DV74" s="183" t="s">
        <v>47</v>
      </c>
      <c r="DW74" s="183"/>
      <c r="DX74" s="1620"/>
      <c r="DY74" s="1540"/>
      <c r="DZ74" s="1540"/>
      <c r="EA74" s="1540"/>
      <c r="EB74" s="1540"/>
      <c r="EC74" s="183" t="s">
        <v>47</v>
      </c>
      <c r="ED74" s="183"/>
      <c r="EE74" s="1620"/>
      <c r="EF74" s="1540"/>
      <c r="EG74" s="1540"/>
      <c r="EH74" s="1540"/>
      <c r="EI74" s="1540"/>
      <c r="EJ74" s="183" t="s">
        <v>47</v>
      </c>
      <c r="EK74" s="183"/>
      <c r="EL74" s="205"/>
      <c r="EM74" s="4"/>
      <c r="ES74" s="225"/>
      <c r="FA74" s="177"/>
      <c r="FB74" s="1663" t="s">
        <v>2274</v>
      </c>
      <c r="FC74" s="1664"/>
      <c r="FD74" s="1664"/>
      <c r="FE74" s="1664"/>
      <c r="FF74" s="1664"/>
      <c r="FG74" s="1664"/>
      <c r="FH74" s="1664"/>
      <c r="FI74" s="1665"/>
      <c r="FJ74" s="1546"/>
      <c r="FK74" s="1540"/>
      <c r="FL74" s="1540"/>
      <c r="FM74" s="1540"/>
      <c r="FN74" s="1540"/>
      <c r="FO74" s="183" t="s">
        <v>47</v>
      </c>
      <c r="FP74" s="183"/>
      <c r="FQ74" s="1620"/>
      <c r="FR74" s="1540"/>
      <c r="FS74" s="1540"/>
      <c r="FT74" s="1540"/>
      <c r="FU74" s="1540"/>
      <c r="FV74" s="183" t="s">
        <v>47</v>
      </c>
      <c r="FW74" s="183"/>
      <c r="FX74" s="1620"/>
      <c r="FY74" s="1540"/>
      <c r="FZ74" s="1540"/>
      <c r="GA74" s="1540"/>
      <c r="GB74" s="1540"/>
      <c r="GC74" s="183" t="s">
        <v>47</v>
      </c>
      <c r="GD74" s="183"/>
      <c r="GE74" s="1620"/>
      <c r="GF74" s="1540"/>
      <c r="GG74" s="1540"/>
      <c r="GH74" s="1540"/>
      <c r="GI74" s="1540"/>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 ref="B14:I15"/>
    <mergeCell ref="J14:R15"/>
    <mergeCell ref="S14:AA15"/>
    <mergeCell ref="AB14:AJ15"/>
    <mergeCell ref="B16:I16"/>
    <mergeCell ref="K16:O16"/>
    <mergeCell ref="P16:Q16"/>
    <mergeCell ref="T16:X16"/>
    <mergeCell ref="Y16:Z16"/>
    <mergeCell ref="AC16:AG16"/>
    <mergeCell ref="AH16:AI16"/>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AC23:AE23"/>
    <mergeCell ref="AF23:AI23"/>
    <mergeCell ref="AF20:AJ20"/>
    <mergeCell ref="K21:M21"/>
    <mergeCell ref="N21:Q21"/>
    <mergeCell ref="T21:V21"/>
    <mergeCell ref="W21:Z21"/>
    <mergeCell ref="AC21:AE21"/>
    <mergeCell ref="AF21:AI21"/>
    <mergeCell ref="K25:M25"/>
    <mergeCell ref="N25:Q25"/>
    <mergeCell ref="T25:V25"/>
    <mergeCell ref="W25:Z25"/>
    <mergeCell ref="AC25:AE25"/>
    <mergeCell ref="AF25:AI25"/>
    <mergeCell ref="K24:M24"/>
    <mergeCell ref="N24:R24"/>
    <mergeCell ref="T24:V24"/>
    <mergeCell ref="W24:AA24"/>
    <mergeCell ref="AC24:AE24"/>
    <mergeCell ref="AF24:AJ24"/>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B43:I44"/>
    <mergeCell ref="S43:W43"/>
    <mergeCell ref="Z43:AI43"/>
    <mergeCell ref="K44:R44"/>
    <mergeCell ref="U44:X44"/>
    <mergeCell ref="B45:I45"/>
    <mergeCell ref="K45:O45"/>
    <mergeCell ref="R45:W45"/>
    <mergeCell ref="Y45:AD45"/>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9:I49"/>
    <mergeCell ref="J49:N49"/>
    <mergeCell ref="Q49:U49"/>
    <mergeCell ref="X49:AB49"/>
    <mergeCell ref="AE49:AI49"/>
    <mergeCell ref="B50:I50"/>
    <mergeCell ref="J50:N50"/>
    <mergeCell ref="Q50:U50"/>
    <mergeCell ref="X50:AB50"/>
    <mergeCell ref="AE50:AI5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59:I59"/>
    <mergeCell ref="K59:P59"/>
    <mergeCell ref="R59:W59"/>
    <mergeCell ref="Y59:AC59"/>
    <mergeCell ref="AE59:AI59"/>
    <mergeCell ref="B60:I60"/>
    <mergeCell ref="K60:P60"/>
    <mergeCell ref="R60:V60"/>
    <mergeCell ref="Y60:AC60"/>
    <mergeCell ref="AF60:AJ60"/>
    <mergeCell ref="B61:I61"/>
    <mergeCell ref="J61:N61"/>
    <mergeCell ref="Q61:U61"/>
    <mergeCell ref="X61:AB61"/>
    <mergeCell ref="AE61:AI61"/>
    <mergeCell ref="B62:I62"/>
    <mergeCell ref="J62:N62"/>
    <mergeCell ref="Q62:U62"/>
    <mergeCell ref="X62:AB62"/>
    <mergeCell ref="AE62:AI6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71:I71"/>
    <mergeCell ref="K71:P71"/>
    <mergeCell ref="R71:W71"/>
    <mergeCell ref="Y71:AC71"/>
    <mergeCell ref="AE71:AI71"/>
    <mergeCell ref="B72:I72"/>
    <mergeCell ref="K72:P72"/>
    <mergeCell ref="R72:V72"/>
    <mergeCell ref="Y72:AC72"/>
    <mergeCell ref="AF72:AJ72"/>
    <mergeCell ref="B73:I73"/>
    <mergeCell ref="J73:N73"/>
    <mergeCell ref="Q73:U73"/>
    <mergeCell ref="X73:AB73"/>
    <mergeCell ref="AE73:AI73"/>
    <mergeCell ref="B74:I74"/>
    <mergeCell ref="J74:N74"/>
    <mergeCell ref="Q74:U74"/>
    <mergeCell ref="X74:AB74"/>
    <mergeCell ref="AE74:AI74"/>
    <mergeCell ref="BB10:BI10"/>
    <mergeCell ref="BJ10:BR10"/>
    <mergeCell ref="BS10:CA10"/>
    <mergeCell ref="CB10:CJ10"/>
    <mergeCell ref="BB11:BI11"/>
    <mergeCell ref="BJ11:BR11"/>
    <mergeCell ref="BS11:CA11"/>
    <mergeCell ref="CB11:CJ11"/>
    <mergeCell ref="BD1:CI1"/>
    <mergeCell ref="BB12:BI13"/>
    <mergeCell ref="BJ12:BR12"/>
    <mergeCell ref="BS12:CA12"/>
    <mergeCell ref="CB12:CJ12"/>
    <mergeCell ref="BJ13:BR13"/>
    <mergeCell ref="BS13:CA13"/>
    <mergeCell ref="CB13:CJ13"/>
    <mergeCell ref="BB14:BI15"/>
    <mergeCell ref="BJ14:BR15"/>
    <mergeCell ref="BS14:CA15"/>
    <mergeCell ref="CB14:CJ15"/>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BB31:BI32"/>
    <mergeCell ref="BK31:BP31"/>
    <mergeCell ref="BT31:BY31"/>
    <mergeCell ref="CC31:CH31"/>
    <mergeCell ref="BM32:BO32"/>
    <mergeCell ref="BP32:BQ32"/>
    <mergeCell ref="BV32:BX32"/>
    <mergeCell ref="BY32:BZ32"/>
    <mergeCell ref="CE32:CG32"/>
    <mergeCell ref="CH32:CI32"/>
    <mergeCell ref="BA37:CJ37"/>
    <mergeCell ref="BB41:BI41"/>
    <mergeCell ref="BJ41:BP41"/>
    <mergeCell ref="BB42:BI42"/>
    <mergeCell ref="BB43:BI44"/>
    <mergeCell ref="BS43:BW43"/>
    <mergeCell ref="BZ43:CI43"/>
    <mergeCell ref="BK44:BR44"/>
    <mergeCell ref="BU44:BX44"/>
    <mergeCell ref="BB45:BI45"/>
    <mergeCell ref="BK45:BO45"/>
    <mergeCell ref="BR45:BW45"/>
    <mergeCell ref="BY45:CD45"/>
    <mergeCell ref="BB46:BI46"/>
    <mergeCell ref="BK46:BO46"/>
    <mergeCell ref="BR46:BW46"/>
    <mergeCell ref="BY46:CD46"/>
    <mergeCell ref="BB47:BI47"/>
    <mergeCell ref="BK47:BP47"/>
    <mergeCell ref="BR47:BW47"/>
    <mergeCell ref="BY47:CC47"/>
    <mergeCell ref="CE47:CI47"/>
    <mergeCell ref="BB48:BI48"/>
    <mergeCell ref="BK48:BP48"/>
    <mergeCell ref="BR48:BV48"/>
    <mergeCell ref="BY48:CC48"/>
    <mergeCell ref="CF48:CJ48"/>
    <mergeCell ref="BB49:BI49"/>
    <mergeCell ref="BJ49:BN49"/>
    <mergeCell ref="BQ49:BU49"/>
    <mergeCell ref="BX49:CB49"/>
    <mergeCell ref="CE49:CI4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BB57:BI57"/>
    <mergeCell ref="BK57:BO57"/>
    <mergeCell ref="BR57:BW57"/>
    <mergeCell ref="BY57:CD57"/>
    <mergeCell ref="BB58:BI58"/>
    <mergeCell ref="BK58:BO58"/>
    <mergeCell ref="BR58:BW58"/>
    <mergeCell ref="BY58:CD58"/>
    <mergeCell ref="BB59:BI59"/>
    <mergeCell ref="BK59:BP59"/>
    <mergeCell ref="BR59:BW59"/>
    <mergeCell ref="BY59:CC59"/>
    <mergeCell ref="CE59:CI59"/>
    <mergeCell ref="BB60:BI60"/>
    <mergeCell ref="BK60:BP60"/>
    <mergeCell ref="BR60:BV60"/>
    <mergeCell ref="BY60:CC60"/>
    <mergeCell ref="CF60:CJ60"/>
    <mergeCell ref="BB61:BI61"/>
    <mergeCell ref="BJ61:BN61"/>
    <mergeCell ref="BQ61:BU61"/>
    <mergeCell ref="BX61:CB61"/>
    <mergeCell ref="CE61:CI6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BB69:BI69"/>
    <mergeCell ref="BK69:BO69"/>
    <mergeCell ref="BR69:BW69"/>
    <mergeCell ref="BY69:CD69"/>
    <mergeCell ref="BB70:BI70"/>
    <mergeCell ref="BK70:BO70"/>
    <mergeCell ref="BR70:BW70"/>
    <mergeCell ref="BY70:CD70"/>
    <mergeCell ref="BB71:BI71"/>
    <mergeCell ref="BK71:BP71"/>
    <mergeCell ref="BR71:BW71"/>
    <mergeCell ref="BY71:CC71"/>
    <mergeCell ref="CE71:CI71"/>
    <mergeCell ref="BB72:BI72"/>
    <mergeCell ref="BK72:BP72"/>
    <mergeCell ref="BR72:BV72"/>
    <mergeCell ref="BY72:CC72"/>
    <mergeCell ref="CF72:CJ72"/>
    <mergeCell ref="BB73:BI73"/>
    <mergeCell ref="BJ73:BN73"/>
    <mergeCell ref="BQ73:BU73"/>
    <mergeCell ref="BX73:CB73"/>
    <mergeCell ref="CE73:CI7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DS14:EA15"/>
    <mergeCell ref="EB14:EJ15"/>
    <mergeCell ref="DB16:DI16"/>
    <mergeCell ref="DK16:DO16"/>
    <mergeCell ref="DP16:DQ16"/>
    <mergeCell ref="DT16:DX16"/>
    <mergeCell ref="DY16:DZ16"/>
    <mergeCell ref="EC16:EG16"/>
    <mergeCell ref="EH16:EI16"/>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25:DV25"/>
    <mergeCell ref="DW25:DZ25"/>
    <mergeCell ref="EC25:EE25"/>
    <mergeCell ref="EF25:EI25"/>
    <mergeCell ref="DB26:DI28"/>
    <mergeCell ref="DK26:DO26"/>
    <mergeCell ref="DP26:DQ26"/>
    <mergeCell ref="DT26:DX26"/>
    <mergeCell ref="DY26:DZ26"/>
    <mergeCell ref="EC26:EG26"/>
    <mergeCell ref="EH26:EI2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Z43:EI43"/>
    <mergeCell ref="DK44:DR44"/>
    <mergeCell ref="DU44:DX44"/>
    <mergeCell ref="DB45:DI45"/>
    <mergeCell ref="DK45:DO45"/>
    <mergeCell ref="DR45:DW45"/>
    <mergeCell ref="DY45:ED45"/>
    <mergeCell ref="DB46:DI46"/>
    <mergeCell ref="DK46:DO46"/>
    <mergeCell ref="DR46:DW46"/>
    <mergeCell ref="DY46:ED46"/>
    <mergeCell ref="DB47:DI47"/>
    <mergeCell ref="DK47:DP47"/>
    <mergeCell ref="DR47:DW47"/>
    <mergeCell ref="DY47:EC47"/>
    <mergeCell ref="EE47:EI47"/>
    <mergeCell ref="DB48:DI48"/>
    <mergeCell ref="DK48:DP48"/>
    <mergeCell ref="DR48:DV48"/>
    <mergeCell ref="DY48:EC48"/>
    <mergeCell ref="EF48:EJ48"/>
    <mergeCell ref="DB49:DI49"/>
    <mergeCell ref="DJ49:DN49"/>
    <mergeCell ref="DQ49:DU49"/>
    <mergeCell ref="DX49:EB49"/>
    <mergeCell ref="EE49:EI49"/>
    <mergeCell ref="DB50:DI50"/>
    <mergeCell ref="DJ50:DN50"/>
    <mergeCell ref="DQ50:DU50"/>
    <mergeCell ref="DX50:EB50"/>
    <mergeCell ref="EE50:EI50"/>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58:DI58"/>
    <mergeCell ref="DK58:DO58"/>
    <mergeCell ref="DR58:DW58"/>
    <mergeCell ref="DY58:ED58"/>
    <mergeCell ref="DB59:DI59"/>
    <mergeCell ref="DK59:DP59"/>
    <mergeCell ref="DR59:DW59"/>
    <mergeCell ref="DY59:EC59"/>
    <mergeCell ref="EE59:EI59"/>
    <mergeCell ref="DB60:DI60"/>
    <mergeCell ref="DK60:DP60"/>
    <mergeCell ref="DR60:DV60"/>
    <mergeCell ref="DY60:EC60"/>
    <mergeCell ref="EF60:EJ60"/>
    <mergeCell ref="DB61:DI61"/>
    <mergeCell ref="DJ61:DN61"/>
    <mergeCell ref="DQ61:DU61"/>
    <mergeCell ref="DX61:EB61"/>
    <mergeCell ref="EE61:EI6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FA7:FI7"/>
    <mergeCell ref="FJ7:FR7"/>
    <mergeCell ref="FA9:FK9"/>
    <mergeCell ref="FB10:FI10"/>
    <mergeCell ref="FJ10:FR10"/>
    <mergeCell ref="FS10:GA10"/>
    <mergeCell ref="GB10:GJ10"/>
    <mergeCell ref="FB11:FI11"/>
    <mergeCell ref="FJ11:FR11"/>
    <mergeCell ref="FS11:GA11"/>
    <mergeCell ref="GB11:GJ11"/>
    <mergeCell ref="FB12:FI13"/>
    <mergeCell ref="FJ12:FR12"/>
    <mergeCell ref="FS12:GA12"/>
    <mergeCell ref="GB12:GJ12"/>
    <mergeCell ref="FJ13:FR13"/>
    <mergeCell ref="FS13:GA13"/>
    <mergeCell ref="GB13:GJ13"/>
    <mergeCell ref="FB14:FI15"/>
    <mergeCell ref="FJ14:FR15"/>
    <mergeCell ref="FS14:GA15"/>
    <mergeCell ref="GB14:GJ15"/>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FB31:FI32"/>
    <mergeCell ref="FK31:FP31"/>
    <mergeCell ref="FT31:FY31"/>
    <mergeCell ref="GC31:GH31"/>
    <mergeCell ref="FM32:FO32"/>
    <mergeCell ref="FP32:FQ32"/>
    <mergeCell ref="FV32:FX32"/>
    <mergeCell ref="FY32:FZ32"/>
    <mergeCell ref="GE32:GG32"/>
    <mergeCell ref="GH32:GI32"/>
    <mergeCell ref="FA37:GJ37"/>
    <mergeCell ref="FB41:FI41"/>
    <mergeCell ref="FJ41:FP41"/>
    <mergeCell ref="FB42:FI42"/>
    <mergeCell ref="FB43:FI44"/>
    <mergeCell ref="FS43:FW43"/>
    <mergeCell ref="FZ43:GI43"/>
    <mergeCell ref="FK44:FR44"/>
    <mergeCell ref="FU44:FX44"/>
    <mergeCell ref="FB45:FI45"/>
    <mergeCell ref="FK45:FO45"/>
    <mergeCell ref="FR45:FW45"/>
    <mergeCell ref="FY45:GD45"/>
    <mergeCell ref="FB46:FI46"/>
    <mergeCell ref="FK46:FO46"/>
    <mergeCell ref="FR46:FW46"/>
    <mergeCell ref="FY46:GD46"/>
    <mergeCell ref="FB47:FI47"/>
    <mergeCell ref="FK47:FP47"/>
    <mergeCell ref="FR47:FW47"/>
    <mergeCell ref="FY47:GC47"/>
    <mergeCell ref="GE47:GI47"/>
    <mergeCell ref="FB48:FI48"/>
    <mergeCell ref="FK48:FP48"/>
    <mergeCell ref="FR48:FV48"/>
    <mergeCell ref="FY48:GC48"/>
    <mergeCell ref="GF48:GJ48"/>
    <mergeCell ref="FB49:FI49"/>
    <mergeCell ref="FJ49:FN49"/>
    <mergeCell ref="FQ49:FU49"/>
    <mergeCell ref="FX49:GB49"/>
    <mergeCell ref="GE49:GI4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FB57:FI57"/>
    <mergeCell ref="FK57:FO57"/>
    <mergeCell ref="FR57:FW57"/>
    <mergeCell ref="FY57:GD57"/>
    <mergeCell ref="FB58:FI58"/>
    <mergeCell ref="FK58:FO58"/>
    <mergeCell ref="FR58:FW58"/>
    <mergeCell ref="FY58:GD58"/>
    <mergeCell ref="FB59:FI59"/>
    <mergeCell ref="FK59:FP59"/>
    <mergeCell ref="FR59:FW59"/>
    <mergeCell ref="FY59:GC59"/>
    <mergeCell ref="GE59:GI59"/>
    <mergeCell ref="FB60:FI60"/>
    <mergeCell ref="FK60:FP60"/>
    <mergeCell ref="FR60:FV60"/>
    <mergeCell ref="FY60:GC60"/>
    <mergeCell ref="GF60:GJ60"/>
    <mergeCell ref="FB61:FI61"/>
    <mergeCell ref="FJ61:FN61"/>
    <mergeCell ref="FQ61:FU61"/>
    <mergeCell ref="FX61:GB61"/>
    <mergeCell ref="GE61:GI6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チェック1">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チェック4">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チェック17">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チェック18">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チェック19">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チェック20">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チェック68">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チェック69">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チェック70">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チェック71">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チェック72">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チェック34">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チェック1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チェック1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チェック16">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チェック83">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チェック84">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チェック85">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チェック73">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チェック74">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チェック75">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チェック76">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チェック77">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チェック78">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チェック79">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チェック80">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チェック81">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261" t="s">
        <v>2021</v>
      </c>
      <c r="C2" s="2270"/>
      <c r="D2" s="2270"/>
    </row>
    <row r="3" spans="2:17">
      <c r="B3" s="2270"/>
      <c r="C3" s="2270"/>
      <c r="D3" s="2270"/>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activeCell="C4" sqref="C4"/>
      <selection pane="bottomLeft" activeCell="C4" sqref="C4"/>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274" t="s">
        <v>2064</v>
      </c>
      <c r="AV4" s="2275"/>
      <c r="AW4" s="208" t="s">
        <v>2065</v>
      </c>
      <c r="AX4" s="208" t="s">
        <v>2346</v>
      </c>
      <c r="AY4" s="2274" t="s">
        <v>2067</v>
      </c>
      <c r="AZ4" s="2275"/>
      <c r="BA4" s="2275"/>
      <c r="BB4" s="2275"/>
      <c r="BC4" s="2274" t="s">
        <v>2068</v>
      </c>
      <c r="BD4" s="2275"/>
      <c r="BE4" s="2275"/>
      <c r="BF4" s="2275"/>
      <c r="BG4" s="2274" t="s">
        <v>2069</v>
      </c>
      <c r="BH4" s="2275"/>
      <c r="BI4" s="2275"/>
      <c r="BJ4" s="2274" t="s">
        <v>2074</v>
      </c>
      <c r="BK4" s="2275"/>
      <c r="BL4" s="2275"/>
      <c r="BM4" s="2275"/>
      <c r="BN4" s="2275"/>
      <c r="BO4" s="2272" t="s">
        <v>2070</v>
      </c>
      <c r="BP4" s="2272"/>
      <c r="BQ4" s="2272"/>
      <c r="BR4" s="2272"/>
      <c r="BS4" s="2272" t="s">
        <v>2071</v>
      </c>
      <c r="BT4" s="2272"/>
      <c r="BU4" s="2272"/>
      <c r="BV4" s="2272"/>
      <c r="BW4" s="209" t="s">
        <v>2067</v>
      </c>
      <c r="BX4" s="2273" t="s">
        <v>2339</v>
      </c>
      <c r="BY4" s="2273"/>
      <c r="BZ4" s="2273" t="s">
        <v>2072</v>
      </c>
      <c r="CA4" s="2273"/>
      <c r="CB4" s="2273" t="s">
        <v>2073</v>
      </c>
      <c r="CC4" s="2273"/>
      <c r="CD4" s="2273"/>
      <c r="CE4" s="2273"/>
      <c r="CF4" s="2273"/>
      <c r="CG4" s="2273"/>
      <c r="CH4" s="2273"/>
      <c r="CI4" s="2273"/>
      <c r="CJ4" s="2272" t="s">
        <v>2075</v>
      </c>
      <c r="CK4" s="2272"/>
      <c r="CL4" s="2272"/>
      <c r="CM4" s="2272"/>
      <c r="CN4" s="2272"/>
      <c r="CO4" s="2272"/>
      <c r="CP4" s="2272"/>
      <c r="CQ4" s="2272" t="s">
        <v>2076</v>
      </c>
      <c r="CR4" s="2272"/>
      <c r="CS4" s="2272"/>
      <c r="CT4" s="2272" t="s">
        <v>2347</v>
      </c>
      <c r="CU4" s="2272"/>
      <c r="CV4" s="210" t="s">
        <v>2348</v>
      </c>
      <c r="CW4" s="2271" t="s">
        <v>2349</v>
      </c>
      <c r="CX4" s="2273"/>
      <c r="CY4" s="2273"/>
      <c r="CZ4" s="2273"/>
      <c r="DA4" s="2273"/>
      <c r="DB4" s="2271" t="s">
        <v>2347</v>
      </c>
      <c r="DC4" s="2271"/>
      <c r="DD4" s="2271"/>
      <c r="DE4" s="2271"/>
      <c r="DF4" s="2271" t="s">
        <v>2334</v>
      </c>
      <c r="DG4" s="2273"/>
      <c r="DH4" s="2271" t="s">
        <v>2350</v>
      </c>
      <c r="DI4" s="2273"/>
      <c r="DJ4" s="2271" t="s">
        <v>2335</v>
      </c>
      <c r="DK4" s="2271"/>
      <c r="DL4" s="2271"/>
      <c r="DM4" s="2271"/>
      <c r="DN4" s="2271"/>
      <c r="DO4" s="2271" t="s">
        <v>2351</v>
      </c>
      <c r="DP4" s="2271"/>
      <c r="DQ4" s="2271" t="s">
        <v>2352</v>
      </c>
      <c r="DR4" s="2271"/>
      <c r="DS4" s="2271"/>
      <c r="DT4" s="2271"/>
      <c r="DU4" s="2271"/>
      <c r="DV4" s="2271"/>
      <c r="DW4" s="210" t="s">
        <v>2353</v>
      </c>
      <c r="DX4" s="2271" t="s">
        <v>2337</v>
      </c>
      <c r="DY4" s="2271"/>
      <c r="DZ4" s="2271"/>
      <c r="EA4" s="2271" t="s">
        <v>2338</v>
      </c>
      <c r="EB4" s="2271"/>
      <c r="EC4" s="2271"/>
      <c r="ED4" s="2271" t="s">
        <v>2341</v>
      </c>
      <c r="EE4" s="2271"/>
      <c r="EF4" s="2276" t="s">
        <v>2339</v>
      </c>
      <c r="EG4" s="2277"/>
      <c r="EH4" s="2278"/>
      <c r="EI4" s="2271" t="s">
        <v>2337</v>
      </c>
      <c r="EJ4" s="2271"/>
      <c r="EK4" s="2271" t="s">
        <v>2340</v>
      </c>
      <c r="EL4" s="2271"/>
      <c r="EM4" s="2271"/>
      <c r="EN4" s="2271"/>
      <c r="EO4" s="2271"/>
      <c r="EP4" s="2271"/>
      <c r="EQ4" s="211" t="s">
        <v>2354</v>
      </c>
      <c r="ER4" s="212" t="s">
        <v>2355</v>
      </c>
      <c r="ES4" s="2273" t="s">
        <v>2342</v>
      </c>
      <c r="ET4" s="2273"/>
      <c r="EU4" s="2273"/>
      <c r="EV4" s="2271" t="s">
        <v>2343</v>
      </c>
      <c r="EW4" s="2271"/>
      <c r="EX4" s="209" t="s">
        <v>2344</v>
      </c>
      <c r="EY4" s="2271" t="s">
        <v>2345</v>
      </c>
      <c r="EZ4" s="2271"/>
      <c r="FA4" s="2271"/>
      <c r="FB4" s="2271"/>
      <c r="FC4" s="2271"/>
      <c r="FD4" s="211" t="s">
        <v>2356</v>
      </c>
      <c r="FE4" s="2271" t="s">
        <v>2065</v>
      </c>
      <c r="FF4" s="2271"/>
      <c r="FG4" s="2271"/>
      <c r="FH4" s="2271"/>
      <c r="FI4" s="211" t="s">
        <v>2357</v>
      </c>
      <c r="FJ4" s="2272" t="s">
        <v>2066</v>
      </c>
      <c r="FK4" s="2272"/>
      <c r="FL4" s="2272"/>
      <c r="FM4" s="2272"/>
      <c r="FN4" s="2272" t="s">
        <v>2474</v>
      </c>
      <c r="FO4" s="2272"/>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 ref="DB4:DE4"/>
    <mergeCell ref="DF4:DG4"/>
    <mergeCell ref="DH4:DI4"/>
    <mergeCell ref="DJ4:DN4"/>
    <mergeCell ref="DO4:DP4"/>
    <mergeCell ref="DQ4:DV4"/>
    <mergeCell ref="DX4:DZ4"/>
    <mergeCell ref="EA4:EC4"/>
    <mergeCell ref="ED4:EE4"/>
    <mergeCell ref="FJ4:FM4"/>
    <mergeCell ref="EI4:EJ4"/>
    <mergeCell ref="EK4:EP4"/>
    <mergeCell ref="ES4:EU4"/>
    <mergeCell ref="EV4:EW4"/>
    <mergeCell ref="EY4:FC4"/>
    <mergeCell ref="FE4:FH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315" t="s">
        <v>2475</v>
      </c>
      <c r="B1" s="1315"/>
      <c r="C1" s="1315"/>
      <c r="D1" s="1315"/>
      <c r="E1" s="1316"/>
      <c r="F1" s="1316"/>
      <c r="G1" s="1316"/>
      <c r="H1" s="1316"/>
      <c r="I1" s="1316"/>
      <c r="J1" s="1316"/>
      <c r="K1" s="1316"/>
      <c r="L1" s="1316"/>
      <c r="M1" s="1316"/>
      <c r="N1" s="1316"/>
      <c r="O1" s="1316"/>
      <c r="P1" s="1316"/>
      <c r="Q1" s="1316"/>
      <c r="R1" s="1316"/>
      <c r="S1" s="1316"/>
      <c r="T1" s="1316"/>
      <c r="U1" s="1316"/>
      <c r="V1" s="1316"/>
      <c r="W1" s="1316"/>
      <c r="X1" s="1316"/>
      <c r="Y1" s="1316"/>
      <c r="Z1" s="1316"/>
      <c r="AA1" s="1316"/>
      <c r="AB1" s="1316"/>
      <c r="AC1" s="1316"/>
    </row>
    <row r="2" spans="1:31" ht="15.75" customHeight="1">
      <c r="A2" s="1317" t="s">
        <v>2734</v>
      </c>
      <c r="B2" s="1317"/>
      <c r="C2" s="1317"/>
      <c r="D2" s="1317"/>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row>
    <row r="3" spans="1:31" s="318" customFormat="1" ht="15" customHeight="1">
      <c r="A3" s="365" t="s">
        <v>2735</v>
      </c>
      <c r="B3" s="365"/>
      <c r="C3" s="365"/>
      <c r="D3" s="365"/>
      <c r="E3" s="365"/>
      <c r="F3" s="365"/>
      <c r="G3" s="365"/>
      <c r="H3" s="365"/>
      <c r="I3" s="365"/>
      <c r="J3" s="365"/>
      <c r="K3" s="1318"/>
      <c r="L3" s="1318"/>
      <c r="M3" s="1318"/>
      <c r="N3" s="1318"/>
      <c r="O3" s="1318"/>
      <c r="P3" s="1318"/>
      <c r="Q3" s="1318"/>
      <c r="R3" s="1318"/>
      <c r="S3" s="1318"/>
      <c r="T3" s="1318"/>
      <c r="U3" s="1318"/>
      <c r="V3" s="1318"/>
      <c r="W3" s="1318"/>
      <c r="X3" s="1318"/>
      <c r="Y3" s="1318"/>
      <c r="Z3" s="1318"/>
      <c r="AA3" s="1318"/>
      <c r="AB3" s="1318"/>
      <c r="AC3" s="1318"/>
    </row>
    <row r="4" spans="1:31" s="318" customFormat="1" ht="15" customHeight="1">
      <c r="A4" s="320" t="s">
        <v>2736</v>
      </c>
      <c r="B4" s="320"/>
      <c r="C4" s="320"/>
      <c r="D4" s="320"/>
      <c r="E4" s="320"/>
      <c r="F4" s="320"/>
      <c r="G4" s="320"/>
      <c r="H4" s="320"/>
      <c r="I4" s="320"/>
      <c r="J4" s="320"/>
      <c r="K4" s="1212"/>
      <c r="L4" s="1212"/>
      <c r="M4" s="1212"/>
      <c r="N4" s="1212"/>
      <c r="O4" s="1212"/>
      <c r="P4" s="1212"/>
      <c r="Q4" s="1212"/>
      <c r="R4" s="1212"/>
      <c r="S4" s="1212"/>
      <c r="T4" s="1212"/>
      <c r="U4" s="1212"/>
      <c r="V4" s="1212"/>
      <c r="W4" s="1212"/>
      <c r="X4" s="1212"/>
      <c r="Y4" s="1212"/>
      <c r="Z4" s="1212"/>
      <c r="AA4" s="1212"/>
      <c r="AB4" s="1212"/>
      <c r="AC4" s="1212"/>
      <c r="AD4" s="317"/>
    </row>
    <row r="5" spans="1:31" s="318" customFormat="1" ht="15" customHeight="1">
      <c r="A5" s="320" t="s">
        <v>2737</v>
      </c>
      <c r="B5" s="320"/>
      <c r="C5" s="320"/>
      <c r="D5" s="320"/>
      <c r="E5" s="320"/>
      <c r="F5" s="320"/>
      <c r="G5" s="320"/>
      <c r="H5" s="320"/>
      <c r="I5" s="320"/>
      <c r="J5" s="320"/>
      <c r="K5" s="1212"/>
      <c r="L5" s="1212"/>
      <c r="M5" s="1212"/>
      <c r="N5" s="1212"/>
      <c r="O5" s="1212"/>
      <c r="P5" s="1212"/>
      <c r="Q5" s="1212"/>
      <c r="R5" s="1212"/>
      <c r="S5" s="1212"/>
      <c r="T5" s="1212"/>
      <c r="U5" s="1212"/>
      <c r="V5" s="1212"/>
      <c r="W5" s="1212"/>
      <c r="X5" s="1212"/>
      <c r="Y5" s="1212"/>
      <c r="Z5" s="1212"/>
      <c r="AA5" s="1212"/>
      <c r="AB5" s="1212"/>
      <c r="AC5" s="1212"/>
      <c r="AD5" s="317"/>
    </row>
    <row r="6" spans="1:31" s="318" customFormat="1" ht="15" customHeight="1">
      <c r="A6" s="320" t="s">
        <v>2738</v>
      </c>
      <c r="B6" s="320"/>
      <c r="C6" s="320"/>
      <c r="D6" s="320"/>
      <c r="E6" s="320"/>
      <c r="F6" s="320"/>
      <c r="G6" s="320"/>
      <c r="H6" s="320"/>
      <c r="I6" s="320"/>
      <c r="J6" s="320"/>
      <c r="K6" s="1211"/>
      <c r="L6" s="1211"/>
      <c r="M6" s="1211"/>
      <c r="N6" s="322"/>
      <c r="O6" s="322"/>
      <c r="P6" s="322"/>
      <c r="Q6" s="320"/>
      <c r="R6" s="320"/>
      <c r="S6" s="320"/>
      <c r="T6" s="320"/>
      <c r="U6" s="320"/>
      <c r="V6" s="320"/>
      <c r="W6" s="320"/>
      <c r="X6" s="320"/>
      <c r="Y6" s="320"/>
      <c r="Z6" s="320"/>
      <c r="AA6" s="320"/>
      <c r="AB6" s="320"/>
      <c r="AC6" s="320"/>
      <c r="AD6" s="317"/>
    </row>
    <row r="7" spans="1:31" s="318" customFormat="1" ht="15" customHeight="1">
      <c r="A7" s="320" t="s">
        <v>2739</v>
      </c>
      <c r="B7" s="320"/>
      <c r="C7" s="320"/>
      <c r="D7" s="320"/>
      <c r="E7" s="320"/>
      <c r="F7" s="320"/>
      <c r="G7" s="320"/>
      <c r="H7" s="320"/>
      <c r="I7" s="320"/>
      <c r="J7" s="320"/>
      <c r="K7" s="1218"/>
      <c r="L7" s="1218"/>
      <c r="M7" s="1218"/>
      <c r="N7" s="1218"/>
      <c r="O7" s="1218"/>
      <c r="P7" s="1218"/>
      <c r="Q7" s="1218"/>
      <c r="R7" s="1218"/>
      <c r="S7" s="1218"/>
      <c r="T7" s="1218"/>
      <c r="U7" s="1218"/>
      <c r="V7" s="1218"/>
      <c r="W7" s="1218"/>
      <c r="X7" s="1218"/>
      <c r="Y7" s="1218"/>
      <c r="Z7" s="1218"/>
      <c r="AA7" s="1218"/>
      <c r="AB7" s="1218"/>
      <c r="AC7" s="1218"/>
      <c r="AD7" s="317"/>
    </row>
    <row r="8" spans="1:31" s="318" customFormat="1" ht="15" customHeight="1">
      <c r="A8" s="320" t="s">
        <v>2740</v>
      </c>
      <c r="B8" s="320"/>
      <c r="C8" s="320"/>
      <c r="D8" s="320"/>
      <c r="E8" s="320"/>
      <c r="F8" s="320"/>
      <c r="G8" s="320"/>
      <c r="H8" s="320"/>
      <c r="I8" s="320"/>
      <c r="J8" s="320"/>
      <c r="K8" s="1214"/>
      <c r="L8" s="1214"/>
      <c r="M8" s="1214"/>
      <c r="N8" s="1214"/>
      <c r="O8" s="1214"/>
      <c r="P8" s="1214"/>
      <c r="Q8" s="1214"/>
      <c r="R8" s="1214"/>
      <c r="S8" s="1214"/>
      <c r="T8" s="1214"/>
      <c r="U8" s="1214"/>
      <c r="V8" s="1214"/>
      <c r="W8" s="1214"/>
      <c r="X8" s="1214"/>
      <c r="Y8" s="1214"/>
      <c r="Z8" s="1214"/>
      <c r="AA8" s="1214"/>
      <c r="AB8" s="1214"/>
      <c r="AC8" s="1214"/>
      <c r="AD8" s="317"/>
    </row>
    <row r="9" spans="1:31" s="318" customFormat="1" ht="9.9499999999999993" customHeight="1">
      <c r="A9" s="320"/>
      <c r="B9" s="320"/>
      <c r="C9" s="320"/>
      <c r="D9" s="320"/>
      <c r="E9" s="320"/>
      <c r="F9" s="320"/>
      <c r="G9" s="320"/>
      <c r="H9" s="320"/>
      <c r="I9" s="320"/>
      <c r="J9" s="320"/>
      <c r="K9" s="366"/>
      <c r="L9" s="366"/>
      <c r="M9" s="366"/>
      <c r="N9" s="366"/>
      <c r="O9" s="367"/>
      <c r="P9" s="367"/>
      <c r="Q9" s="367"/>
      <c r="R9" s="367"/>
      <c r="S9" s="367"/>
      <c r="T9" s="367"/>
      <c r="U9" s="358"/>
      <c r="V9" s="358"/>
      <c r="W9" s="358"/>
      <c r="X9" s="358"/>
      <c r="Y9" s="358"/>
      <c r="Z9" s="358"/>
      <c r="AA9" s="358"/>
      <c r="AB9" s="358"/>
      <c r="AC9" s="358"/>
      <c r="AD9" s="317"/>
    </row>
    <row r="10" spans="1:31" s="318" customFormat="1" ht="15" customHeight="1" thickBot="1">
      <c r="A10" s="368" t="s">
        <v>2741</v>
      </c>
      <c r="B10" s="368"/>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17"/>
    </row>
    <row r="11" spans="1:31" s="318" customFormat="1" ht="15" customHeight="1" thickBot="1">
      <c r="A11" s="369" t="s">
        <v>2742</v>
      </c>
      <c r="B11" s="369"/>
      <c r="C11" s="369"/>
      <c r="D11" s="369"/>
      <c r="E11" s="369"/>
      <c r="F11" s="370"/>
      <c r="G11" s="370"/>
      <c r="H11" s="370"/>
      <c r="I11" s="370"/>
      <c r="J11" s="370"/>
      <c r="K11" s="370" t="s">
        <v>2568</v>
      </c>
      <c r="L11" s="1313" t="str">
        <f>IFERROR(VLOOKUP(AE11,AF84:AS93,2,FALSE),"")</f>
        <v/>
      </c>
      <c r="M11" s="1313"/>
      <c r="N11" s="1313"/>
      <c r="O11" s="1296" t="s">
        <v>2569</v>
      </c>
      <c r="P11" s="1296"/>
      <c r="Q11" s="1296"/>
      <c r="R11" s="1313" t="str">
        <f>IFERROR(VLOOKUP(AE11,AF84:AR93,3,FALSE),"")</f>
        <v/>
      </c>
      <c r="S11" s="1313"/>
      <c r="T11" s="1313"/>
      <c r="U11" s="1296" t="s">
        <v>2570</v>
      </c>
      <c r="V11" s="1296"/>
      <c r="W11" s="1296"/>
      <c r="X11" s="1306" t="str">
        <f>IFERROR(VLOOKUP(AE11,AF84:AR93,4,FALSE),"")</f>
        <v/>
      </c>
      <c r="Y11" s="1306"/>
      <c r="Z11" s="1306"/>
      <c r="AA11" s="1306"/>
      <c r="AB11" s="1306"/>
      <c r="AC11" s="369" t="s">
        <v>17</v>
      </c>
      <c r="AD11" s="317"/>
      <c r="AE11" s="372"/>
    </row>
    <row r="12" spans="1:31" s="318" customFormat="1" ht="15" customHeight="1">
      <c r="A12" s="369" t="s">
        <v>2737</v>
      </c>
      <c r="B12" s="369"/>
      <c r="C12" s="369"/>
      <c r="D12" s="369"/>
      <c r="E12" s="369"/>
      <c r="F12" s="373"/>
      <c r="G12" s="373"/>
      <c r="H12" s="373"/>
      <c r="I12" s="373"/>
      <c r="J12" s="373"/>
      <c r="K12" s="1308" t="str">
        <f>IFERROR(VLOOKUP(AE11,AF84:AR93,5,FALSE),"")</f>
        <v/>
      </c>
      <c r="L12" s="1308"/>
      <c r="M12" s="1308"/>
      <c r="N12" s="1308"/>
      <c r="O12" s="1308"/>
      <c r="P12" s="1308"/>
      <c r="Q12" s="1308"/>
      <c r="R12" s="1308"/>
      <c r="S12" s="1308"/>
      <c r="T12" s="1308"/>
      <c r="U12" s="1308"/>
      <c r="V12" s="1308"/>
      <c r="W12" s="1308"/>
      <c r="X12" s="1308"/>
      <c r="Y12" s="1308"/>
      <c r="Z12" s="1308"/>
      <c r="AA12" s="1308"/>
      <c r="AB12" s="1308"/>
      <c r="AC12" s="1308"/>
      <c r="AD12" s="317"/>
    </row>
    <row r="13" spans="1:31" s="318" customFormat="1" ht="15" customHeight="1">
      <c r="A13" s="369" t="s">
        <v>2743</v>
      </c>
      <c r="B13" s="369"/>
      <c r="C13" s="369"/>
      <c r="D13" s="369"/>
      <c r="E13" s="369"/>
      <c r="F13" s="369"/>
      <c r="G13" s="369"/>
      <c r="H13" s="369"/>
      <c r="I13" s="369"/>
      <c r="J13" s="369"/>
      <c r="K13" s="370" t="s">
        <v>2568</v>
      </c>
      <c r="L13" s="1313" t="str">
        <f>IFERROR(VLOOKUP(AE11,AF84:AS93,6,FALSE),"")</f>
        <v/>
      </c>
      <c r="M13" s="1313"/>
      <c r="N13" s="1296" t="s">
        <v>2573</v>
      </c>
      <c r="O13" s="1296"/>
      <c r="P13" s="1296"/>
      <c r="Q13" s="1296"/>
      <c r="R13" s="1296"/>
      <c r="S13" s="1306" t="str">
        <f>IFERROR(VLOOKUP(AE11,AF84:AR93,7,FALSE),"")</f>
        <v/>
      </c>
      <c r="T13" s="1306"/>
      <c r="U13" s="1296" t="s">
        <v>2574</v>
      </c>
      <c r="V13" s="1296"/>
      <c r="W13" s="1296"/>
      <c r="X13" s="1296"/>
      <c r="Y13" s="1306" t="str">
        <f>IFERROR(VLOOKUP(AE11,AF84:AR93,8,FALSE),"")</f>
        <v/>
      </c>
      <c r="Z13" s="1306"/>
      <c r="AA13" s="1306"/>
      <c r="AB13" s="1306"/>
      <c r="AC13" s="369" t="s">
        <v>17</v>
      </c>
      <c r="AD13" s="317"/>
    </row>
    <row r="14" spans="1:31" s="318" customFormat="1" ht="15" customHeight="1">
      <c r="A14" s="369"/>
      <c r="B14" s="369"/>
      <c r="C14" s="369"/>
      <c r="D14" s="369"/>
      <c r="E14" s="369"/>
      <c r="F14" s="369"/>
      <c r="G14" s="369"/>
      <c r="H14" s="369"/>
      <c r="I14" s="369"/>
      <c r="J14" s="369"/>
      <c r="K14" s="1308" t="str">
        <f>IFERROR(VLOOKUP(AE11,AF84:AR93,9,FALSE),"")</f>
        <v/>
      </c>
      <c r="L14" s="1308"/>
      <c r="M14" s="1308"/>
      <c r="N14" s="1308"/>
      <c r="O14" s="1308"/>
      <c r="P14" s="1308"/>
      <c r="Q14" s="1308"/>
      <c r="R14" s="1308"/>
      <c r="S14" s="1308"/>
      <c r="T14" s="1308"/>
      <c r="U14" s="1308"/>
      <c r="V14" s="1308"/>
      <c r="W14" s="1308"/>
      <c r="X14" s="1308"/>
      <c r="Y14" s="1308"/>
      <c r="Z14" s="1308"/>
      <c r="AA14" s="1308"/>
      <c r="AB14" s="1308"/>
      <c r="AC14" s="1308"/>
      <c r="AD14" s="317"/>
    </row>
    <row r="15" spans="1:31" s="318" customFormat="1" ht="15" customHeight="1">
      <c r="A15" s="369" t="s">
        <v>2744</v>
      </c>
      <c r="B15" s="369"/>
      <c r="C15" s="369"/>
      <c r="D15" s="369"/>
      <c r="E15" s="369"/>
      <c r="F15" s="369"/>
      <c r="G15" s="369"/>
      <c r="H15" s="369"/>
      <c r="I15" s="369"/>
      <c r="J15" s="369"/>
      <c r="K15" s="1304" t="str">
        <f>IFERROR(VLOOKUP(AE11,AF84:AR93,10,FALSE),"")</f>
        <v/>
      </c>
      <c r="L15" s="1304"/>
      <c r="M15" s="1304"/>
      <c r="N15" s="360"/>
      <c r="O15" s="360"/>
      <c r="P15" s="360"/>
      <c r="Q15" s="369"/>
      <c r="R15" s="369"/>
      <c r="S15" s="369"/>
      <c r="T15" s="369"/>
      <c r="U15" s="369"/>
      <c r="V15" s="369"/>
      <c r="W15" s="369"/>
      <c r="X15" s="369"/>
      <c r="Y15" s="369"/>
      <c r="Z15" s="369"/>
      <c r="AA15" s="369"/>
      <c r="AB15" s="369"/>
      <c r="AC15" s="369"/>
      <c r="AD15" s="317"/>
    </row>
    <row r="16" spans="1:31" s="318" customFormat="1" ht="15" customHeight="1">
      <c r="A16" s="369" t="s">
        <v>2745</v>
      </c>
      <c r="B16" s="369"/>
      <c r="C16" s="369"/>
      <c r="D16" s="369"/>
      <c r="E16" s="369"/>
      <c r="F16" s="369"/>
      <c r="G16" s="369"/>
      <c r="H16" s="369"/>
      <c r="I16" s="369"/>
      <c r="J16" s="369"/>
      <c r="K16" s="1280" t="str">
        <f>IFERROR(VLOOKUP(AE11,AF84:AR93,11,FALSE),"")</f>
        <v/>
      </c>
      <c r="L16" s="1280"/>
      <c r="M16" s="1280"/>
      <c r="N16" s="1280"/>
      <c r="O16" s="1280"/>
      <c r="P16" s="1280"/>
      <c r="Q16" s="1280"/>
      <c r="R16" s="1280"/>
      <c r="S16" s="1280"/>
      <c r="T16" s="1280"/>
      <c r="U16" s="1280"/>
      <c r="V16" s="1280"/>
      <c r="W16" s="1280"/>
      <c r="X16" s="1280"/>
      <c r="Y16" s="1280"/>
      <c r="Z16" s="1280"/>
      <c r="AA16" s="1280"/>
      <c r="AB16" s="1280"/>
      <c r="AC16" s="1280"/>
      <c r="AD16" s="317"/>
    </row>
    <row r="17" spans="1:31" s="318" customFormat="1" ht="15" customHeight="1">
      <c r="A17" s="369" t="s">
        <v>2746</v>
      </c>
      <c r="B17" s="369"/>
      <c r="C17" s="369"/>
      <c r="D17" s="369"/>
      <c r="E17" s="369"/>
      <c r="F17" s="369"/>
      <c r="G17" s="369"/>
      <c r="H17" s="369"/>
      <c r="I17" s="369"/>
      <c r="J17" s="369"/>
      <c r="K17" s="1281" t="str">
        <f>IFERROR(VLOOKUP(AE11,AF84:AR93,12,FALSE),"")</f>
        <v/>
      </c>
      <c r="L17" s="1281"/>
      <c r="M17" s="1281"/>
      <c r="N17" s="1281"/>
      <c r="O17" s="1281"/>
      <c r="P17" s="1281"/>
      <c r="Q17" s="1281"/>
      <c r="R17" s="1281"/>
      <c r="S17" s="1281"/>
      <c r="T17" s="1281"/>
      <c r="U17" s="1281"/>
      <c r="V17" s="1281"/>
      <c r="W17" s="1281"/>
      <c r="X17" s="1281"/>
      <c r="Y17" s="1281"/>
      <c r="Z17" s="1281"/>
      <c r="AA17" s="1281"/>
      <c r="AB17" s="1281"/>
      <c r="AC17" s="1281"/>
      <c r="AD17" s="317"/>
    </row>
    <row r="18" spans="1:31" s="318" customFormat="1" ht="9.9499999999999993" customHeight="1">
      <c r="A18" s="369"/>
      <c r="B18" s="369"/>
      <c r="C18" s="369"/>
      <c r="D18" s="369"/>
      <c r="E18" s="369"/>
      <c r="F18" s="369"/>
      <c r="G18" s="369"/>
      <c r="H18" s="369"/>
      <c r="I18" s="369"/>
      <c r="J18" s="369"/>
      <c r="K18" s="374"/>
      <c r="L18" s="374"/>
      <c r="M18" s="374"/>
      <c r="N18" s="374"/>
      <c r="O18" s="375"/>
      <c r="P18" s="375"/>
      <c r="Q18" s="375"/>
      <c r="R18" s="375"/>
      <c r="S18" s="375"/>
      <c r="T18" s="375"/>
      <c r="U18" s="369"/>
      <c r="V18" s="369"/>
      <c r="W18" s="369"/>
      <c r="X18" s="369"/>
      <c r="Y18" s="369"/>
      <c r="Z18" s="369"/>
      <c r="AA18" s="369"/>
      <c r="AB18" s="369"/>
      <c r="AC18" s="369"/>
      <c r="AD18" s="317"/>
    </row>
    <row r="19" spans="1:31" s="318" customFormat="1" ht="15" customHeight="1">
      <c r="A19" s="368" t="s">
        <v>2747</v>
      </c>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17"/>
    </row>
    <row r="20" spans="1:31" s="318" customFormat="1" ht="15" customHeight="1" thickBot="1">
      <c r="A20" s="369" t="s">
        <v>2748</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17"/>
    </row>
    <row r="21" spans="1:31" s="318" customFormat="1" ht="15" customHeight="1" thickBot="1">
      <c r="A21" s="369" t="s">
        <v>2742</v>
      </c>
      <c r="B21" s="369"/>
      <c r="C21" s="369"/>
      <c r="D21" s="369"/>
      <c r="E21" s="369"/>
      <c r="F21" s="370"/>
      <c r="G21" s="370"/>
      <c r="H21" s="370"/>
      <c r="I21" s="370"/>
      <c r="J21" s="370"/>
      <c r="K21" s="370" t="s">
        <v>2568</v>
      </c>
      <c r="L21" s="1313" t="str">
        <f>IFERROR(VLOOKUP(AE21,AF84:AS93,2,FALSE),"")</f>
        <v/>
      </c>
      <c r="M21" s="1313"/>
      <c r="N21" s="1313"/>
      <c r="O21" s="1296" t="s">
        <v>2569</v>
      </c>
      <c r="P21" s="1296"/>
      <c r="Q21" s="1296"/>
      <c r="R21" s="1313" t="str">
        <f>IFERROR(VLOOKUP(AE21,AF84:AR93,3,FALSE),"")</f>
        <v/>
      </c>
      <c r="S21" s="1313"/>
      <c r="T21" s="1313"/>
      <c r="U21" s="1296" t="s">
        <v>2570</v>
      </c>
      <c r="V21" s="1296"/>
      <c r="W21" s="1296"/>
      <c r="X21" s="1306" t="str">
        <f>IFERROR(VLOOKUP(AE21,AF84:AR93,4,FALSE),"")</f>
        <v/>
      </c>
      <c r="Y21" s="1306"/>
      <c r="Z21" s="1306"/>
      <c r="AA21" s="1306"/>
      <c r="AB21" s="371"/>
      <c r="AC21" s="369" t="s">
        <v>17</v>
      </c>
      <c r="AD21" s="317"/>
      <c r="AE21" s="372"/>
    </row>
    <row r="22" spans="1:31" s="318" customFormat="1" ht="15" customHeight="1">
      <c r="A22" s="369" t="s">
        <v>2749</v>
      </c>
      <c r="B22" s="369"/>
      <c r="C22" s="369"/>
      <c r="D22" s="369"/>
      <c r="E22" s="369"/>
      <c r="F22" s="373"/>
      <c r="G22" s="373"/>
      <c r="H22" s="373"/>
      <c r="I22" s="373"/>
      <c r="J22" s="373"/>
      <c r="K22" s="1308" t="str">
        <f>IFERROR(VLOOKUP(AE21,AF84:AR93,5,FALSE),"")</f>
        <v/>
      </c>
      <c r="L22" s="1308"/>
      <c r="M22" s="1308"/>
      <c r="N22" s="1308"/>
      <c r="O22" s="1308"/>
      <c r="P22" s="1308"/>
      <c r="Q22" s="1308"/>
      <c r="R22" s="1308"/>
      <c r="S22" s="1308"/>
      <c r="T22" s="1308"/>
      <c r="U22" s="1308"/>
      <c r="V22" s="1308"/>
      <c r="W22" s="1308"/>
      <c r="X22" s="1308"/>
      <c r="Y22" s="1308"/>
      <c r="Z22" s="1308"/>
      <c r="AA22" s="1308"/>
      <c r="AB22" s="1308"/>
      <c r="AC22" s="1308"/>
      <c r="AD22" s="317"/>
    </row>
    <row r="23" spans="1:31" s="318" customFormat="1" ht="15" customHeight="1">
      <c r="A23" s="369" t="s">
        <v>2743</v>
      </c>
      <c r="B23" s="369"/>
      <c r="C23" s="369"/>
      <c r="D23" s="369"/>
      <c r="E23" s="369"/>
      <c r="F23" s="369"/>
      <c r="G23" s="369"/>
      <c r="H23" s="369"/>
      <c r="I23" s="369"/>
      <c r="J23" s="369"/>
      <c r="K23" s="370" t="s">
        <v>2568</v>
      </c>
      <c r="L23" s="1306" t="str">
        <f>IFERROR(VLOOKUP(AE21,AF84:AS93,6,FALSE),"")</f>
        <v/>
      </c>
      <c r="M23" s="1306"/>
      <c r="N23" s="1296" t="s">
        <v>2573</v>
      </c>
      <c r="O23" s="1296"/>
      <c r="P23" s="1296"/>
      <c r="Q23" s="1296"/>
      <c r="R23" s="1296"/>
      <c r="S23" s="1306" t="str">
        <f>IFERROR(VLOOKUP(AE21,AF84:AR93,7,FALSE),"")</f>
        <v/>
      </c>
      <c r="T23" s="1306"/>
      <c r="U23" s="1296" t="s">
        <v>2574</v>
      </c>
      <c r="V23" s="1296"/>
      <c r="W23" s="1296"/>
      <c r="X23" s="1296"/>
      <c r="Y23" s="1306" t="str">
        <f>IFERROR(VLOOKUP(AE21,AF84:AR93,8,FALSE),"")</f>
        <v/>
      </c>
      <c r="Z23" s="1306"/>
      <c r="AA23" s="1306"/>
      <c r="AB23" s="371"/>
      <c r="AC23" s="369" t="s">
        <v>17</v>
      </c>
      <c r="AD23" s="317"/>
    </row>
    <row r="24" spans="1:31" s="318" customFormat="1" ht="15" customHeight="1">
      <c r="A24" s="369"/>
      <c r="B24" s="369"/>
      <c r="C24" s="369"/>
      <c r="D24" s="369"/>
      <c r="E24" s="369"/>
      <c r="F24" s="369"/>
      <c r="G24" s="369"/>
      <c r="H24" s="369"/>
      <c r="I24" s="369"/>
      <c r="J24" s="369"/>
      <c r="K24" s="1281" t="str">
        <f>IFERROR(VLOOKUP(AE21,AF84:AR93,9,FALSE),"")</f>
        <v/>
      </c>
      <c r="L24" s="1281"/>
      <c r="M24" s="1281"/>
      <c r="N24" s="1281"/>
      <c r="O24" s="1281"/>
      <c r="P24" s="1281"/>
      <c r="Q24" s="1281"/>
      <c r="R24" s="1281"/>
      <c r="S24" s="1281"/>
      <c r="T24" s="1281"/>
      <c r="U24" s="1281"/>
      <c r="V24" s="1281"/>
      <c r="W24" s="1281"/>
      <c r="X24" s="1281"/>
      <c r="Y24" s="1281"/>
      <c r="Z24" s="1281"/>
      <c r="AA24" s="1281"/>
      <c r="AB24" s="1281"/>
      <c r="AC24" s="1281"/>
      <c r="AD24" s="317"/>
    </row>
    <row r="25" spans="1:31" s="318" customFormat="1" ht="15" customHeight="1">
      <c r="A25" s="369" t="s">
        <v>2744</v>
      </c>
      <c r="B25" s="369"/>
      <c r="C25" s="369"/>
      <c r="D25" s="369"/>
      <c r="E25" s="369"/>
      <c r="F25" s="369"/>
      <c r="G25" s="369"/>
      <c r="H25" s="369"/>
      <c r="I25" s="369"/>
      <c r="J25" s="369"/>
      <c r="K25" s="1304" t="str">
        <f>IFERROR(VLOOKUP(AE21,AF84:AR93,10,FALSE),"")</f>
        <v/>
      </c>
      <c r="L25" s="1304"/>
      <c r="M25" s="1304"/>
      <c r="N25" s="360"/>
      <c r="O25" s="360"/>
      <c r="P25" s="360"/>
      <c r="Q25" s="369"/>
      <c r="R25" s="369"/>
      <c r="S25" s="369"/>
      <c r="T25" s="369"/>
      <c r="U25" s="369"/>
      <c r="V25" s="369"/>
      <c r="W25" s="369"/>
      <c r="X25" s="369"/>
      <c r="Y25" s="369"/>
      <c r="Z25" s="369"/>
      <c r="AA25" s="369"/>
      <c r="AB25" s="369"/>
      <c r="AC25" s="369"/>
      <c r="AD25" s="317"/>
    </row>
    <row r="26" spans="1:31" s="318" customFormat="1" ht="15" customHeight="1">
      <c r="A26" s="369" t="s">
        <v>2745</v>
      </c>
      <c r="B26" s="369"/>
      <c r="C26" s="369"/>
      <c r="D26" s="369"/>
      <c r="E26" s="369"/>
      <c r="F26" s="369"/>
      <c r="G26" s="369"/>
      <c r="H26" s="369"/>
      <c r="I26" s="369"/>
      <c r="J26" s="369"/>
      <c r="K26" s="1280" t="str">
        <f>IFERROR(VLOOKUP(AE21,AF84:AR93,11,FALSE),"")</f>
        <v/>
      </c>
      <c r="L26" s="1280"/>
      <c r="M26" s="1280"/>
      <c r="N26" s="1280"/>
      <c r="O26" s="1280"/>
      <c r="P26" s="1280"/>
      <c r="Q26" s="1280"/>
      <c r="R26" s="1280"/>
      <c r="S26" s="1280"/>
      <c r="T26" s="1280"/>
      <c r="U26" s="1280"/>
      <c r="V26" s="1280"/>
      <c r="W26" s="1280"/>
      <c r="X26" s="1280"/>
      <c r="Y26" s="1280"/>
      <c r="Z26" s="1280"/>
      <c r="AA26" s="1280"/>
      <c r="AB26" s="1280"/>
      <c r="AC26" s="1280"/>
      <c r="AD26" s="317"/>
    </row>
    <row r="27" spans="1:31" s="318" customFormat="1" ht="15" customHeight="1">
      <c r="A27" s="369" t="s">
        <v>2746</v>
      </c>
      <c r="B27" s="369"/>
      <c r="C27" s="369"/>
      <c r="D27" s="369"/>
      <c r="E27" s="369"/>
      <c r="F27" s="369"/>
      <c r="G27" s="369"/>
      <c r="H27" s="369"/>
      <c r="I27" s="369"/>
      <c r="J27" s="369"/>
      <c r="K27" s="1281" t="str">
        <f>IFERROR(VLOOKUP(AE21,AF84:AR93,12,FALSE),"")</f>
        <v/>
      </c>
      <c r="L27" s="1281"/>
      <c r="M27" s="1281"/>
      <c r="N27" s="1281"/>
      <c r="O27" s="1281"/>
      <c r="P27" s="1281"/>
      <c r="Q27" s="1281"/>
      <c r="R27" s="1281"/>
      <c r="S27" s="1281"/>
      <c r="T27" s="1281"/>
      <c r="U27" s="1281"/>
      <c r="V27" s="1281"/>
      <c r="W27" s="1281"/>
      <c r="X27" s="1281"/>
      <c r="Y27" s="1281"/>
      <c r="Z27" s="1281"/>
      <c r="AA27" s="1281"/>
      <c r="AB27" s="1281"/>
      <c r="AC27" s="1281"/>
      <c r="AD27" s="317"/>
    </row>
    <row r="28" spans="1:31" s="318" customFormat="1" ht="15" customHeight="1">
      <c r="A28" s="376" t="s">
        <v>2750</v>
      </c>
      <c r="B28" s="376"/>
      <c r="C28" s="376"/>
      <c r="D28" s="376"/>
      <c r="E28" s="376"/>
      <c r="F28" s="376"/>
      <c r="G28" s="376"/>
      <c r="H28" s="376"/>
      <c r="I28" s="376"/>
      <c r="J28" s="376"/>
      <c r="K28" s="1305" t="str">
        <f>IFERROR(VLOOKUP(AE21,AF84:AR93,13,FALSE),"")</f>
        <v/>
      </c>
      <c r="L28" s="1305"/>
      <c r="M28" s="1305"/>
      <c r="N28" s="1305"/>
      <c r="O28" s="1305"/>
      <c r="P28" s="1305"/>
      <c r="Q28" s="1305"/>
      <c r="R28" s="1305"/>
      <c r="S28" s="1305"/>
      <c r="T28" s="1305"/>
      <c r="U28" s="1305"/>
      <c r="V28" s="1305"/>
      <c r="W28" s="1305"/>
      <c r="X28" s="1305"/>
      <c r="Y28" s="1305"/>
      <c r="Z28" s="1305"/>
      <c r="AA28" s="1305"/>
      <c r="AB28" s="1305"/>
      <c r="AC28" s="1305"/>
      <c r="AD28" s="317"/>
    </row>
    <row r="29" spans="1:31" s="318" customFormat="1" ht="5.0999999999999996" customHeight="1">
      <c r="A29" s="369"/>
      <c r="B29" s="1309"/>
      <c r="C29" s="1309"/>
      <c r="D29" s="1309"/>
      <c r="E29" s="1309"/>
      <c r="F29" s="1309"/>
      <c r="G29" s="1309"/>
      <c r="H29" s="1309"/>
      <c r="I29" s="1309"/>
      <c r="J29" s="1309"/>
      <c r="K29" s="1310"/>
      <c r="L29" s="1310"/>
      <c r="M29" s="1310"/>
      <c r="N29" s="1310"/>
      <c r="O29" s="1310"/>
      <c r="P29" s="1310"/>
      <c r="Q29" s="1310"/>
      <c r="R29" s="1310"/>
      <c r="S29" s="1310"/>
      <c r="T29" s="1310"/>
      <c r="U29" s="1310"/>
      <c r="V29" s="1310"/>
      <c r="W29" s="1310"/>
      <c r="X29" s="1310"/>
      <c r="Y29" s="1310"/>
      <c r="Z29" s="1310"/>
      <c r="AA29" s="1310"/>
      <c r="AB29" s="1310"/>
      <c r="AC29" s="1310"/>
      <c r="AD29" s="317"/>
    </row>
    <row r="30" spans="1:31" s="318" customFormat="1" ht="15" customHeight="1" thickBot="1">
      <c r="A30" s="369" t="s">
        <v>2751</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17"/>
    </row>
    <row r="31" spans="1:31" s="318" customFormat="1" ht="15" customHeight="1" thickBot="1">
      <c r="A31" s="369" t="s">
        <v>2742</v>
      </c>
      <c r="B31" s="369"/>
      <c r="C31" s="369"/>
      <c r="D31" s="369"/>
      <c r="E31" s="369"/>
      <c r="F31" s="370"/>
      <c r="G31" s="370"/>
      <c r="H31" s="370"/>
      <c r="I31" s="370"/>
      <c r="J31" s="370"/>
      <c r="K31" s="370" t="s">
        <v>2568</v>
      </c>
      <c r="L31" s="1306" t="str">
        <f>IFERROR(VLOOKUP(AE31,AF84:AS93,2,FALSE),"")</f>
        <v/>
      </c>
      <c r="M31" s="1306"/>
      <c r="N31" s="1306"/>
      <c r="O31" s="1296" t="s">
        <v>2569</v>
      </c>
      <c r="P31" s="1296"/>
      <c r="Q31" s="1296"/>
      <c r="R31" s="1306" t="str">
        <f>IFERROR(VLOOKUP(AE31,AF84:AR93,3,FALSE),"")</f>
        <v/>
      </c>
      <c r="S31" s="1306"/>
      <c r="T31" s="1306"/>
      <c r="U31" s="1296" t="s">
        <v>2570</v>
      </c>
      <c r="V31" s="1296"/>
      <c r="W31" s="1296"/>
      <c r="X31" s="1306" t="str">
        <f>IFERROR(VLOOKUP(AE31,AF84:AR93,4,FALSE),"")</f>
        <v/>
      </c>
      <c r="Y31" s="1306"/>
      <c r="Z31" s="1306"/>
      <c r="AA31" s="1306"/>
      <c r="AB31" s="371"/>
      <c r="AC31" s="369" t="s">
        <v>17</v>
      </c>
      <c r="AD31" s="317"/>
      <c r="AE31" s="372"/>
    </row>
    <row r="32" spans="1:31" s="318" customFormat="1" ht="15" customHeight="1">
      <c r="A32" s="369" t="s">
        <v>2749</v>
      </c>
      <c r="B32" s="369"/>
      <c r="C32" s="369"/>
      <c r="D32" s="369"/>
      <c r="E32" s="369"/>
      <c r="F32" s="373"/>
      <c r="G32" s="373"/>
      <c r="H32" s="373"/>
      <c r="I32" s="373"/>
      <c r="J32" s="373"/>
      <c r="K32" s="1308" t="str">
        <f>IFERROR(VLOOKUP(AE31,AF84:AR93,5,FALSE),"")</f>
        <v/>
      </c>
      <c r="L32" s="1308"/>
      <c r="M32" s="1308"/>
      <c r="N32" s="1308"/>
      <c r="O32" s="1308"/>
      <c r="P32" s="1308"/>
      <c r="Q32" s="1308"/>
      <c r="R32" s="1308"/>
      <c r="S32" s="1308"/>
      <c r="T32" s="1308"/>
      <c r="U32" s="1308"/>
      <c r="V32" s="1308"/>
      <c r="W32" s="1308"/>
      <c r="X32" s="1308"/>
      <c r="Y32" s="1308"/>
      <c r="Z32" s="1308"/>
      <c r="AA32" s="1308"/>
      <c r="AB32" s="1308"/>
      <c r="AC32" s="1308"/>
      <c r="AD32" s="317"/>
    </row>
    <row r="33" spans="1:32" s="318" customFormat="1" ht="15" customHeight="1">
      <c r="A33" s="369" t="s">
        <v>2743</v>
      </c>
      <c r="B33" s="369"/>
      <c r="C33" s="369"/>
      <c r="D33" s="369"/>
      <c r="E33" s="369"/>
      <c r="F33" s="369"/>
      <c r="G33" s="369"/>
      <c r="H33" s="369"/>
      <c r="I33" s="369"/>
      <c r="J33" s="369"/>
      <c r="K33" s="370" t="s">
        <v>2568</v>
      </c>
      <c r="L33" s="1313" t="str">
        <f>IFERROR(VLOOKUP(AE31,AF84:AS93,6,FALSE),"")</f>
        <v/>
      </c>
      <c r="M33" s="1313"/>
      <c r="N33" s="1296" t="s">
        <v>2573</v>
      </c>
      <c r="O33" s="1296"/>
      <c r="P33" s="1296"/>
      <c r="Q33" s="1296"/>
      <c r="R33" s="1296"/>
      <c r="S33" s="1306" t="str">
        <f>IFERROR(VLOOKUP(AE31,AF84:AR93,7,FALSE),"")</f>
        <v/>
      </c>
      <c r="T33" s="1306"/>
      <c r="U33" s="1296" t="s">
        <v>2574</v>
      </c>
      <c r="V33" s="1296"/>
      <c r="W33" s="1296"/>
      <c r="X33" s="1296"/>
      <c r="Y33" s="1306" t="str">
        <f>IFERROR(VLOOKUP(AE31,AF84:AR93,8,FALSE),"")</f>
        <v/>
      </c>
      <c r="Z33" s="1306"/>
      <c r="AA33" s="1306"/>
      <c r="AB33" s="371"/>
      <c r="AC33" s="369" t="s">
        <v>17</v>
      </c>
      <c r="AD33" s="317"/>
    </row>
    <row r="34" spans="1:32" s="318" customFormat="1" ht="15" customHeight="1">
      <c r="A34" s="369"/>
      <c r="B34" s="1314"/>
      <c r="C34" s="1314"/>
      <c r="D34" s="1314"/>
      <c r="E34" s="1314"/>
      <c r="F34" s="1314"/>
      <c r="G34" s="1314"/>
      <c r="H34" s="1314"/>
      <c r="I34" s="1314"/>
      <c r="J34" s="1314"/>
      <c r="K34" s="1307" t="str">
        <f>IFERROR(VLOOKUP(AE31,AF84:AR93,9,FALSE),"")</f>
        <v/>
      </c>
      <c r="L34" s="1307"/>
      <c r="M34" s="1307"/>
      <c r="N34" s="1307"/>
      <c r="O34" s="1307"/>
      <c r="P34" s="1307"/>
      <c r="Q34" s="1307"/>
      <c r="R34" s="1307"/>
      <c r="S34" s="1307"/>
      <c r="T34" s="1307"/>
      <c r="U34" s="1307"/>
      <c r="V34" s="1307"/>
      <c r="W34" s="1307"/>
      <c r="X34" s="1307"/>
      <c r="Y34" s="1307"/>
      <c r="Z34" s="1307"/>
      <c r="AA34" s="1307"/>
      <c r="AB34" s="1307"/>
      <c r="AC34" s="1307"/>
      <c r="AD34" s="317"/>
    </row>
    <row r="35" spans="1:32" s="318" customFormat="1" ht="15" customHeight="1">
      <c r="A35" s="369" t="s">
        <v>2744</v>
      </c>
      <c r="B35" s="369"/>
      <c r="C35" s="369"/>
      <c r="D35" s="369"/>
      <c r="E35" s="369"/>
      <c r="F35" s="369"/>
      <c r="G35" s="369"/>
      <c r="H35" s="369"/>
      <c r="I35" s="369"/>
      <c r="J35" s="369"/>
      <c r="K35" s="1304" t="str">
        <f>IFERROR(VLOOKUP(AE31,AF84:AR93,10,FALSE),"")</f>
        <v/>
      </c>
      <c r="L35" s="1304"/>
      <c r="M35" s="1304"/>
      <c r="N35" s="360"/>
      <c r="O35" s="360"/>
      <c r="P35" s="360"/>
      <c r="Q35" s="369"/>
      <c r="R35" s="369"/>
      <c r="S35" s="369"/>
      <c r="T35" s="369"/>
      <c r="U35" s="369"/>
      <c r="V35" s="369"/>
      <c r="W35" s="369"/>
      <c r="X35" s="369"/>
      <c r="Y35" s="369"/>
      <c r="Z35" s="369"/>
      <c r="AA35" s="369"/>
      <c r="AB35" s="369"/>
      <c r="AC35" s="369"/>
      <c r="AD35" s="317"/>
    </row>
    <row r="36" spans="1:32" s="318" customFormat="1" ht="15" customHeight="1">
      <c r="A36" s="369" t="s">
        <v>2745</v>
      </c>
      <c r="B36" s="369"/>
      <c r="C36" s="369"/>
      <c r="D36" s="369"/>
      <c r="E36" s="369"/>
      <c r="F36" s="369"/>
      <c r="G36" s="369"/>
      <c r="H36" s="369"/>
      <c r="I36" s="369"/>
      <c r="J36" s="369"/>
      <c r="K36" s="1280" t="str">
        <f>IFERROR(VLOOKUP(AE31,AF84:AR93,11,FALSE),"")</f>
        <v/>
      </c>
      <c r="L36" s="1280"/>
      <c r="M36" s="1280"/>
      <c r="N36" s="1280"/>
      <c r="O36" s="1280"/>
      <c r="P36" s="1280"/>
      <c r="Q36" s="1280"/>
      <c r="R36" s="1280"/>
      <c r="S36" s="1280"/>
      <c r="T36" s="1280"/>
      <c r="U36" s="1280"/>
      <c r="V36" s="1280"/>
      <c r="W36" s="1280"/>
      <c r="X36" s="1280"/>
      <c r="Y36" s="1280"/>
      <c r="Z36" s="1280"/>
      <c r="AA36" s="1280"/>
      <c r="AB36" s="1280"/>
      <c r="AC36" s="1280"/>
      <c r="AD36" s="317"/>
    </row>
    <row r="37" spans="1:32" s="318" customFormat="1" ht="15" customHeight="1">
      <c r="A37" s="369" t="s">
        <v>2746</v>
      </c>
      <c r="B37" s="369"/>
      <c r="C37" s="369"/>
      <c r="D37" s="369"/>
      <c r="E37" s="369"/>
      <c r="F37" s="369"/>
      <c r="G37" s="369"/>
      <c r="H37" s="369"/>
      <c r="I37" s="369"/>
      <c r="J37" s="369"/>
      <c r="K37" s="1281" t="str">
        <f>IFERROR(VLOOKUP(AE31,AF84:AR93,12,FALSE),"")</f>
        <v/>
      </c>
      <c r="L37" s="1281"/>
      <c r="M37" s="1281"/>
      <c r="N37" s="1281"/>
      <c r="O37" s="1281"/>
      <c r="P37" s="1281"/>
      <c r="Q37" s="1281"/>
      <c r="R37" s="1281"/>
      <c r="S37" s="1281"/>
      <c r="T37" s="1281"/>
      <c r="U37" s="1281"/>
      <c r="V37" s="1281"/>
      <c r="W37" s="1281"/>
      <c r="X37" s="1281"/>
      <c r="Y37" s="1281"/>
      <c r="Z37" s="1281"/>
      <c r="AA37" s="1281"/>
      <c r="AB37" s="1281"/>
      <c r="AC37" s="1281"/>
      <c r="AD37" s="317"/>
    </row>
    <row r="38" spans="1:32" s="318" customFormat="1" ht="15" customHeight="1">
      <c r="A38" s="376" t="s">
        <v>2750</v>
      </c>
      <c r="B38" s="376"/>
      <c r="C38" s="376"/>
      <c r="D38" s="376"/>
      <c r="E38" s="376"/>
      <c r="F38" s="376"/>
      <c r="G38" s="376"/>
      <c r="H38" s="376"/>
      <c r="I38" s="376"/>
      <c r="J38" s="376"/>
      <c r="K38" s="1305" t="str">
        <f>IFERROR(VLOOKUP(AE31,AF84:AR93,13,FALSE),"")</f>
        <v/>
      </c>
      <c r="L38" s="1305"/>
      <c r="M38" s="1305"/>
      <c r="N38" s="1305"/>
      <c r="O38" s="1305"/>
      <c r="P38" s="1305"/>
      <c r="Q38" s="1305"/>
      <c r="R38" s="1305"/>
      <c r="S38" s="1305"/>
      <c r="T38" s="1305"/>
      <c r="U38" s="1305"/>
      <c r="V38" s="1305"/>
      <c r="W38" s="1305"/>
      <c r="X38" s="1305"/>
      <c r="Y38" s="1305"/>
      <c r="Z38" s="1305"/>
      <c r="AA38" s="1305"/>
      <c r="AB38" s="1305"/>
      <c r="AC38" s="1305"/>
      <c r="AD38" s="317"/>
    </row>
    <row r="39" spans="1:32" s="318" customFormat="1" ht="5.0999999999999996" customHeight="1" thickBot="1">
      <c r="A39" s="369"/>
      <c r="B39" s="1309"/>
      <c r="C39" s="1309"/>
      <c r="D39" s="1309"/>
      <c r="E39" s="1309"/>
      <c r="F39" s="1309"/>
      <c r="G39" s="1309"/>
      <c r="H39" s="1309"/>
      <c r="I39" s="1309"/>
      <c r="J39" s="1309"/>
      <c r="K39" s="1310"/>
      <c r="L39" s="1310"/>
      <c r="M39" s="1310"/>
      <c r="N39" s="1310"/>
      <c r="O39" s="1310"/>
      <c r="P39" s="1310"/>
      <c r="Q39" s="1310"/>
      <c r="R39" s="1310"/>
      <c r="S39" s="1310"/>
      <c r="T39" s="1310"/>
      <c r="U39" s="1310"/>
      <c r="V39" s="1310"/>
      <c r="W39" s="1310"/>
      <c r="X39" s="1310"/>
      <c r="Y39" s="1310"/>
      <c r="Z39" s="1310"/>
      <c r="AA39" s="1310"/>
      <c r="AB39" s="1310"/>
      <c r="AC39" s="1310"/>
      <c r="AD39" s="317"/>
    </row>
    <row r="40" spans="1:32" s="318" customFormat="1" ht="15" customHeight="1" thickBot="1">
      <c r="A40" s="369" t="s">
        <v>2742</v>
      </c>
      <c r="B40" s="369"/>
      <c r="C40" s="369"/>
      <c r="D40" s="369"/>
      <c r="E40" s="369"/>
      <c r="F40" s="370"/>
      <c r="G40" s="370"/>
      <c r="H40" s="370"/>
      <c r="I40" s="370"/>
      <c r="J40" s="370"/>
      <c r="K40" s="370" t="s">
        <v>2568</v>
      </c>
      <c r="L40" s="1306" t="str">
        <f>IFERROR(VLOOKUP(AE40,AF84:AS93,2,FALSE),"")</f>
        <v/>
      </c>
      <c r="M40" s="1306"/>
      <c r="N40" s="1306"/>
      <c r="O40" s="1296" t="s">
        <v>2569</v>
      </c>
      <c r="P40" s="1296"/>
      <c r="Q40" s="1296"/>
      <c r="R40" s="1306" t="str">
        <f>IFERROR(VLOOKUP(AE40,AF84:AR93,3,FALSE),"")</f>
        <v/>
      </c>
      <c r="S40" s="1306"/>
      <c r="T40" s="1306"/>
      <c r="U40" s="1296" t="s">
        <v>2570</v>
      </c>
      <c r="V40" s="1296"/>
      <c r="W40" s="1296"/>
      <c r="X40" s="1306" t="str">
        <f>IFERROR(VLOOKUP(AE40,AF84:AR93,4,FALSE),"")</f>
        <v/>
      </c>
      <c r="Y40" s="1306"/>
      <c r="Z40" s="1306"/>
      <c r="AA40" s="1306"/>
      <c r="AB40" s="371"/>
      <c r="AC40" s="369" t="s">
        <v>17</v>
      </c>
      <c r="AD40" s="317"/>
      <c r="AE40" s="372"/>
    </row>
    <row r="41" spans="1:32" s="318" customFormat="1" ht="15" customHeight="1">
      <c r="A41" s="369" t="s">
        <v>2749</v>
      </c>
      <c r="B41" s="369"/>
      <c r="C41" s="369"/>
      <c r="D41" s="369"/>
      <c r="E41" s="369"/>
      <c r="F41" s="373"/>
      <c r="G41" s="373"/>
      <c r="H41" s="373"/>
      <c r="I41" s="373"/>
      <c r="J41" s="373"/>
      <c r="K41" s="1308" t="str">
        <f>IFERROR(VLOOKUP(AE40,AF84:AR93,5,FALSE),"")</f>
        <v/>
      </c>
      <c r="L41" s="1308"/>
      <c r="M41" s="1308"/>
      <c r="N41" s="1308"/>
      <c r="O41" s="1308"/>
      <c r="P41" s="1308"/>
      <c r="Q41" s="1308"/>
      <c r="R41" s="1308"/>
      <c r="S41" s="1308"/>
      <c r="T41" s="1308"/>
      <c r="U41" s="1308"/>
      <c r="V41" s="1308"/>
      <c r="W41" s="1308"/>
      <c r="X41" s="1308"/>
      <c r="Y41" s="1308"/>
      <c r="Z41" s="1308"/>
      <c r="AA41" s="1308"/>
      <c r="AB41" s="1308"/>
      <c r="AC41" s="1308"/>
      <c r="AD41" s="317"/>
    </row>
    <row r="42" spans="1:32" s="318" customFormat="1" ht="15" customHeight="1">
      <c r="A42" s="369" t="s">
        <v>2743</v>
      </c>
      <c r="B42" s="378"/>
      <c r="C42" s="378"/>
      <c r="D42" s="378"/>
      <c r="E42" s="378"/>
      <c r="F42" s="378"/>
      <c r="G42" s="378"/>
      <c r="H42" s="378"/>
      <c r="I42" s="369"/>
      <c r="J42" s="369"/>
      <c r="K42" s="370" t="s">
        <v>2568</v>
      </c>
      <c r="L42" s="1306" t="str">
        <f>IFERROR(VLOOKUP(AE40,AF84:AS93,6,FALSE),"")</f>
        <v/>
      </c>
      <c r="M42" s="1306"/>
      <c r="N42" s="1296" t="s">
        <v>2573</v>
      </c>
      <c r="O42" s="1296"/>
      <c r="P42" s="1296"/>
      <c r="Q42" s="1296"/>
      <c r="R42" s="1296"/>
      <c r="S42" s="1306" t="str">
        <f>IFERROR(VLOOKUP(AE40,AF84:AR93,7,FALSE),"")</f>
        <v/>
      </c>
      <c r="T42" s="1306"/>
      <c r="U42" s="1296" t="s">
        <v>2574</v>
      </c>
      <c r="V42" s="1296"/>
      <c r="W42" s="1296"/>
      <c r="X42" s="1296"/>
      <c r="Y42" s="1306" t="str">
        <f>IFERROR(VLOOKUP(AE40,AF84:AR93,8,FALSE),"")</f>
        <v/>
      </c>
      <c r="Z42" s="1311"/>
      <c r="AA42" s="1311"/>
      <c r="AB42" s="379"/>
      <c r="AC42" s="378" t="s">
        <v>17</v>
      </c>
      <c r="AD42" s="380"/>
      <c r="AE42" s="381"/>
      <c r="AF42" s="381"/>
    </row>
    <row r="43" spans="1:32" s="318" customFormat="1" ht="15" customHeight="1">
      <c r="A43" s="369"/>
      <c r="B43" s="378"/>
      <c r="C43" s="378"/>
      <c r="D43" s="378"/>
      <c r="E43" s="378"/>
      <c r="F43" s="378"/>
      <c r="G43" s="378"/>
      <c r="H43" s="378"/>
      <c r="I43" s="369"/>
      <c r="J43" s="369"/>
      <c r="K43" s="1307" t="str">
        <f>IFERROR(VLOOKUP(AE40,AF84:AR93,9,FALSE),"")</f>
        <v/>
      </c>
      <c r="L43" s="1307"/>
      <c r="M43" s="1307"/>
      <c r="N43" s="1307"/>
      <c r="O43" s="1307"/>
      <c r="P43" s="1307"/>
      <c r="Q43" s="1307"/>
      <c r="R43" s="1307"/>
      <c r="S43" s="1307"/>
      <c r="T43" s="1307"/>
      <c r="U43" s="1307"/>
      <c r="V43" s="1307"/>
      <c r="W43" s="1307"/>
      <c r="X43" s="1307"/>
      <c r="Y43" s="1307"/>
      <c r="Z43" s="1312"/>
      <c r="AA43" s="1312"/>
      <c r="AB43" s="1312"/>
      <c r="AC43" s="1312"/>
      <c r="AD43" s="380"/>
      <c r="AE43" s="381"/>
      <c r="AF43" s="381"/>
    </row>
    <row r="44" spans="1:32" s="318" customFormat="1" ht="15" customHeight="1">
      <c r="A44" s="369" t="s">
        <v>2744</v>
      </c>
      <c r="B44" s="378"/>
      <c r="C44" s="378"/>
      <c r="D44" s="378"/>
      <c r="E44" s="378"/>
      <c r="F44" s="378"/>
      <c r="G44" s="378"/>
      <c r="H44" s="378"/>
      <c r="I44" s="369"/>
      <c r="J44" s="369"/>
      <c r="K44" s="1304" t="str">
        <f>IFERROR(VLOOKUP(AE40,AF84:AR93,10,FALSE),"")</f>
        <v/>
      </c>
      <c r="L44" s="1304"/>
      <c r="M44" s="1304"/>
      <c r="N44" s="360"/>
      <c r="O44" s="360"/>
      <c r="P44" s="360"/>
      <c r="Q44" s="369"/>
      <c r="R44" s="369"/>
      <c r="S44" s="369"/>
      <c r="T44" s="369"/>
      <c r="U44" s="369"/>
      <c r="V44" s="369"/>
      <c r="W44" s="369"/>
      <c r="X44" s="369"/>
      <c r="Y44" s="369"/>
      <c r="Z44" s="378"/>
      <c r="AA44" s="378"/>
      <c r="AB44" s="378"/>
      <c r="AC44" s="378"/>
      <c r="AD44" s="380"/>
      <c r="AE44" s="381"/>
      <c r="AF44" s="381"/>
    </row>
    <row r="45" spans="1:32" s="318" customFormat="1" ht="15" customHeight="1">
      <c r="A45" s="369" t="s">
        <v>2745</v>
      </c>
      <c r="B45" s="369"/>
      <c r="C45" s="369"/>
      <c r="D45" s="369"/>
      <c r="E45" s="369"/>
      <c r="F45" s="369"/>
      <c r="G45" s="369"/>
      <c r="H45" s="369"/>
      <c r="I45" s="369"/>
      <c r="J45" s="369"/>
      <c r="K45" s="1280" t="str">
        <f>IFERROR(VLOOKUP(AE40,AF84:AR93,11,FALSE),"")</f>
        <v/>
      </c>
      <c r="L45" s="1280"/>
      <c r="M45" s="1280"/>
      <c r="N45" s="1280"/>
      <c r="O45" s="1280"/>
      <c r="P45" s="1280"/>
      <c r="Q45" s="1280"/>
      <c r="R45" s="1280"/>
      <c r="S45" s="1280"/>
      <c r="T45" s="1280"/>
      <c r="U45" s="1280"/>
      <c r="V45" s="1280"/>
      <c r="W45" s="1280"/>
      <c r="X45" s="1280"/>
      <c r="Y45" s="1280"/>
      <c r="Z45" s="1280"/>
      <c r="AA45" s="1280"/>
      <c r="AB45" s="1280"/>
      <c r="AC45" s="1280"/>
      <c r="AD45" s="317"/>
    </row>
    <row r="46" spans="1:32" s="318" customFormat="1" ht="15" customHeight="1">
      <c r="A46" s="369" t="s">
        <v>2746</v>
      </c>
      <c r="B46" s="369"/>
      <c r="C46" s="369"/>
      <c r="D46" s="369"/>
      <c r="E46" s="369"/>
      <c r="F46" s="369"/>
      <c r="G46" s="369"/>
      <c r="H46" s="369"/>
      <c r="I46" s="369"/>
      <c r="J46" s="369"/>
      <c r="K46" s="1281" t="str">
        <f>IFERROR(VLOOKUP(AE40,AF84:AR93,12,FALSE),"")</f>
        <v/>
      </c>
      <c r="L46" s="1281"/>
      <c r="M46" s="1281"/>
      <c r="N46" s="1281"/>
      <c r="O46" s="1281"/>
      <c r="P46" s="1281"/>
      <c r="Q46" s="1281"/>
      <c r="R46" s="1281"/>
      <c r="S46" s="1281"/>
      <c r="T46" s="1281"/>
      <c r="U46" s="1281"/>
      <c r="V46" s="1281"/>
      <c r="W46" s="1281"/>
      <c r="X46" s="1281"/>
      <c r="Y46" s="1281"/>
      <c r="Z46" s="1281"/>
      <c r="AA46" s="1281"/>
      <c r="AB46" s="1281"/>
      <c r="AC46" s="1281"/>
      <c r="AD46" s="317"/>
    </row>
    <row r="47" spans="1:32" s="318" customFormat="1" ht="15" customHeight="1">
      <c r="A47" s="376" t="s">
        <v>2750</v>
      </c>
      <c r="B47" s="376"/>
      <c r="C47" s="376"/>
      <c r="D47" s="376"/>
      <c r="E47" s="376"/>
      <c r="F47" s="376"/>
      <c r="G47" s="376"/>
      <c r="H47" s="376"/>
      <c r="I47" s="376"/>
      <c r="J47" s="376"/>
      <c r="K47" s="1305" t="str">
        <f>IFERROR(VLOOKUP(AE40,AF84:AR93,13,FALSE),"")</f>
        <v/>
      </c>
      <c r="L47" s="1305"/>
      <c r="M47" s="1305"/>
      <c r="N47" s="1305"/>
      <c r="O47" s="1305"/>
      <c r="P47" s="1305"/>
      <c r="Q47" s="1305"/>
      <c r="R47" s="1305"/>
      <c r="S47" s="1305"/>
      <c r="T47" s="1305"/>
      <c r="U47" s="1305"/>
      <c r="V47" s="1305"/>
      <c r="W47" s="1305"/>
      <c r="X47" s="1305"/>
      <c r="Y47" s="1305"/>
      <c r="Z47" s="1305"/>
      <c r="AA47" s="1305"/>
      <c r="AB47" s="1305"/>
      <c r="AC47" s="1305"/>
      <c r="AD47" s="317"/>
    </row>
    <row r="48" spans="1:32" s="318" customFormat="1" ht="5.0999999999999996" customHeight="1" thickBot="1">
      <c r="A48" s="369"/>
      <c r="B48" s="1309"/>
      <c r="C48" s="1309"/>
      <c r="D48" s="1309"/>
      <c r="E48" s="1309"/>
      <c r="F48" s="1309"/>
      <c r="G48" s="1309"/>
      <c r="H48" s="1309"/>
      <c r="I48" s="1309"/>
      <c r="J48" s="1309"/>
      <c r="K48" s="1310"/>
      <c r="L48" s="1310"/>
      <c r="M48" s="1310"/>
      <c r="N48" s="1310"/>
      <c r="O48" s="1310"/>
      <c r="P48" s="1310"/>
      <c r="Q48" s="1310"/>
      <c r="R48" s="1310"/>
      <c r="S48" s="1310"/>
      <c r="T48" s="1310"/>
      <c r="U48" s="1310"/>
      <c r="V48" s="1310"/>
      <c r="W48" s="1310"/>
      <c r="X48" s="1310"/>
      <c r="Y48" s="1310"/>
      <c r="Z48" s="1310"/>
      <c r="AA48" s="1310"/>
      <c r="AB48" s="1310"/>
      <c r="AC48" s="1310"/>
      <c r="AD48" s="317"/>
    </row>
    <row r="49" spans="1:31" s="318" customFormat="1" ht="15" customHeight="1" thickBot="1">
      <c r="A49" s="369" t="s">
        <v>2742</v>
      </c>
      <c r="B49" s="369"/>
      <c r="C49" s="369"/>
      <c r="D49" s="369"/>
      <c r="E49" s="369"/>
      <c r="F49" s="370"/>
      <c r="G49" s="370"/>
      <c r="H49" s="370"/>
      <c r="I49" s="370"/>
      <c r="J49" s="370"/>
      <c r="K49" s="370" t="s">
        <v>2568</v>
      </c>
      <c r="L49" s="1306" t="str">
        <f>IFERROR(VLOOKUP(AE49,AF84:AS93,2,FALSE),"")</f>
        <v/>
      </c>
      <c r="M49" s="1306"/>
      <c r="N49" s="1306"/>
      <c r="O49" s="1296" t="s">
        <v>2569</v>
      </c>
      <c r="P49" s="1296"/>
      <c r="Q49" s="1296"/>
      <c r="R49" s="1306" t="str">
        <f>IFERROR(VLOOKUP(AE49,AF84:AR93,3,FALSE),"")</f>
        <v/>
      </c>
      <c r="S49" s="1306"/>
      <c r="T49" s="1306"/>
      <c r="U49" s="1296" t="s">
        <v>2570</v>
      </c>
      <c r="V49" s="1296"/>
      <c r="W49" s="1296"/>
      <c r="X49" s="1306" t="str">
        <f>IFERROR(VLOOKUP(AE49,AF84:AR93,4,FALSE),"")</f>
        <v/>
      </c>
      <c r="Y49" s="1306"/>
      <c r="Z49" s="1306"/>
      <c r="AA49" s="1306"/>
      <c r="AB49" s="371"/>
      <c r="AC49" s="369" t="s">
        <v>17</v>
      </c>
      <c r="AD49" s="317"/>
      <c r="AE49" s="372"/>
    </row>
    <row r="50" spans="1:31" s="318" customFormat="1" ht="15" customHeight="1">
      <c r="A50" s="369" t="s">
        <v>2749</v>
      </c>
      <c r="B50" s="369"/>
      <c r="C50" s="369"/>
      <c r="D50" s="369"/>
      <c r="E50" s="369"/>
      <c r="F50" s="373"/>
      <c r="G50" s="373"/>
      <c r="H50" s="373"/>
      <c r="I50" s="373"/>
      <c r="J50" s="373"/>
      <c r="K50" s="1308" t="str">
        <f>IFERROR(VLOOKUP(AE49,AF84:AR93,5,FALSE),"")</f>
        <v/>
      </c>
      <c r="L50" s="1308"/>
      <c r="M50" s="1308"/>
      <c r="N50" s="1308"/>
      <c r="O50" s="1308"/>
      <c r="P50" s="1308"/>
      <c r="Q50" s="1308"/>
      <c r="R50" s="1308"/>
      <c r="S50" s="1308"/>
      <c r="T50" s="1308"/>
      <c r="U50" s="1308"/>
      <c r="V50" s="1308"/>
      <c r="W50" s="1308"/>
      <c r="X50" s="1308"/>
      <c r="Y50" s="1308"/>
      <c r="Z50" s="1308"/>
      <c r="AA50" s="1308"/>
      <c r="AB50" s="1308"/>
      <c r="AC50" s="1308"/>
      <c r="AD50" s="317"/>
    </row>
    <row r="51" spans="1:31" s="318" customFormat="1" ht="15" customHeight="1">
      <c r="A51" s="369" t="s">
        <v>2743</v>
      </c>
      <c r="B51" s="369"/>
      <c r="C51" s="369"/>
      <c r="D51" s="369"/>
      <c r="E51" s="369"/>
      <c r="F51" s="369"/>
      <c r="G51" s="369"/>
      <c r="H51" s="369"/>
      <c r="I51" s="369"/>
      <c r="J51" s="369"/>
      <c r="K51" s="370" t="s">
        <v>2568</v>
      </c>
      <c r="L51" s="1306" t="str">
        <f>IFERROR(VLOOKUP(AE49,AF84:AS93,6,FALSE),"")</f>
        <v/>
      </c>
      <c r="M51" s="1306"/>
      <c r="N51" s="1296" t="s">
        <v>2573</v>
      </c>
      <c r="O51" s="1296"/>
      <c r="P51" s="1296"/>
      <c r="Q51" s="1296"/>
      <c r="R51" s="1296"/>
      <c r="S51" s="1306" t="str">
        <f>IFERROR(VLOOKUP(AE49,AF84:AR93,7,FALSE),"")</f>
        <v/>
      </c>
      <c r="T51" s="1306"/>
      <c r="U51" s="1296" t="s">
        <v>2574</v>
      </c>
      <c r="V51" s="1296"/>
      <c r="W51" s="1296"/>
      <c r="X51" s="1296"/>
      <c r="Y51" s="1306" t="str">
        <f>IFERROR(VLOOKUP(AE49,AF84:AR93,8,FALSE),"")</f>
        <v/>
      </c>
      <c r="Z51" s="1306"/>
      <c r="AA51" s="1306"/>
      <c r="AB51" s="371"/>
      <c r="AC51" s="369" t="s">
        <v>17</v>
      </c>
      <c r="AD51" s="317"/>
    </row>
    <row r="52" spans="1:31" s="318" customFormat="1" ht="15" customHeight="1">
      <c r="A52" s="369"/>
      <c r="B52" s="369"/>
      <c r="C52" s="369"/>
      <c r="D52" s="369"/>
      <c r="E52" s="369"/>
      <c r="F52" s="369"/>
      <c r="G52" s="369"/>
      <c r="H52" s="369"/>
      <c r="I52" s="369"/>
      <c r="J52" s="369"/>
      <c r="K52" s="1307" t="str">
        <f>IFERROR(VLOOKUP(AE49,AF84:AR93,9,FALSE),"")</f>
        <v/>
      </c>
      <c r="L52" s="1307"/>
      <c r="M52" s="1307"/>
      <c r="N52" s="1307"/>
      <c r="O52" s="1307"/>
      <c r="P52" s="1307"/>
      <c r="Q52" s="1307"/>
      <c r="R52" s="1307"/>
      <c r="S52" s="1307"/>
      <c r="T52" s="1307"/>
      <c r="U52" s="1307"/>
      <c r="V52" s="1307"/>
      <c r="W52" s="1307"/>
      <c r="X52" s="1307"/>
      <c r="Y52" s="1307"/>
      <c r="Z52" s="1307"/>
      <c r="AA52" s="1307"/>
      <c r="AB52" s="1307"/>
      <c r="AC52" s="1307"/>
      <c r="AD52" s="317"/>
    </row>
    <row r="53" spans="1:31" s="318" customFormat="1" ht="15" customHeight="1">
      <c r="A53" s="369" t="s">
        <v>2744</v>
      </c>
      <c r="B53" s="369"/>
      <c r="C53" s="369"/>
      <c r="D53" s="369"/>
      <c r="E53" s="369"/>
      <c r="F53" s="369"/>
      <c r="G53" s="369"/>
      <c r="H53" s="369"/>
      <c r="I53" s="369"/>
      <c r="J53" s="369"/>
      <c r="K53" s="1304" t="str">
        <f>IFERROR(VLOOKUP(AE49,AF84:AR93,10,FALSE),"")</f>
        <v/>
      </c>
      <c r="L53" s="1304"/>
      <c r="M53" s="1304"/>
      <c r="N53" s="360"/>
      <c r="O53" s="360"/>
      <c r="P53" s="360"/>
      <c r="Q53" s="369"/>
      <c r="R53" s="369"/>
      <c r="S53" s="369"/>
      <c r="T53" s="369"/>
      <c r="U53" s="369"/>
      <c r="V53" s="369"/>
      <c r="W53" s="369"/>
      <c r="X53" s="369"/>
      <c r="Y53" s="369"/>
      <c r="Z53" s="369"/>
      <c r="AA53" s="369"/>
      <c r="AB53" s="369"/>
      <c r="AC53" s="369"/>
      <c r="AD53" s="317"/>
    </row>
    <row r="54" spans="1:31" s="318" customFormat="1" ht="15" customHeight="1">
      <c r="A54" s="369" t="s">
        <v>2745</v>
      </c>
      <c r="B54" s="369"/>
      <c r="C54" s="369"/>
      <c r="D54" s="369"/>
      <c r="E54" s="369"/>
      <c r="F54" s="369"/>
      <c r="G54" s="369"/>
      <c r="H54" s="369"/>
      <c r="I54" s="369"/>
      <c r="J54" s="369"/>
      <c r="K54" s="1280" t="str">
        <f>IFERROR(VLOOKUP(AE49,AF84:AR93,11,FALSE),"")</f>
        <v/>
      </c>
      <c r="L54" s="1280"/>
      <c r="M54" s="1280"/>
      <c r="N54" s="1280"/>
      <c r="O54" s="1280"/>
      <c r="P54" s="1280"/>
      <c r="Q54" s="1280"/>
      <c r="R54" s="1280"/>
      <c r="S54" s="1280"/>
      <c r="T54" s="1280"/>
      <c r="U54" s="1280"/>
      <c r="V54" s="1280"/>
      <c r="W54" s="1280"/>
      <c r="X54" s="1280"/>
      <c r="Y54" s="1280"/>
      <c r="Z54" s="1280"/>
      <c r="AA54" s="1280"/>
      <c r="AB54" s="1280"/>
      <c r="AC54" s="1280"/>
      <c r="AD54" s="317"/>
    </row>
    <row r="55" spans="1:31" s="318" customFormat="1" ht="15" customHeight="1">
      <c r="A55" s="369" t="s">
        <v>2746</v>
      </c>
      <c r="B55" s="369"/>
      <c r="C55" s="369"/>
      <c r="D55" s="369"/>
      <c r="E55" s="369"/>
      <c r="F55" s="369"/>
      <c r="G55" s="369"/>
      <c r="H55" s="369"/>
      <c r="I55" s="369"/>
      <c r="J55" s="369"/>
      <c r="K55" s="1281" t="str">
        <f>IFERROR(VLOOKUP(AE49,AF84:AR93,12,FALSE),"")</f>
        <v/>
      </c>
      <c r="L55" s="1281"/>
      <c r="M55" s="1281"/>
      <c r="N55" s="1281"/>
      <c r="O55" s="1281"/>
      <c r="P55" s="1281"/>
      <c r="Q55" s="1281"/>
      <c r="R55" s="1281"/>
      <c r="S55" s="1281"/>
      <c r="T55" s="1281"/>
      <c r="U55" s="1281"/>
      <c r="V55" s="1281"/>
      <c r="W55" s="1281"/>
      <c r="X55" s="1281"/>
      <c r="Y55" s="1281"/>
      <c r="Z55" s="1281"/>
      <c r="AA55" s="1281"/>
      <c r="AB55" s="1281"/>
      <c r="AC55" s="1281"/>
      <c r="AD55" s="317"/>
    </row>
    <row r="56" spans="1:31" s="318" customFormat="1" ht="15" customHeight="1">
      <c r="A56" s="376" t="s">
        <v>2750</v>
      </c>
      <c r="B56" s="376"/>
      <c r="C56" s="376"/>
      <c r="D56" s="376"/>
      <c r="E56" s="376"/>
      <c r="F56" s="376"/>
      <c r="G56" s="376"/>
      <c r="H56" s="376"/>
      <c r="I56" s="376"/>
      <c r="J56" s="376"/>
      <c r="K56" s="1305" t="str">
        <f>IFERROR(VLOOKUP(AE49,AF84:AR93,13,FALSE),"")</f>
        <v/>
      </c>
      <c r="L56" s="1305"/>
      <c r="M56" s="1305"/>
      <c r="N56" s="1305"/>
      <c r="O56" s="1305"/>
      <c r="P56" s="1305"/>
      <c r="Q56" s="1305"/>
      <c r="R56" s="1305"/>
      <c r="S56" s="1305"/>
      <c r="T56" s="1305"/>
      <c r="U56" s="1305"/>
      <c r="V56" s="1305"/>
      <c r="W56" s="1305"/>
      <c r="X56" s="1305"/>
      <c r="Y56" s="1305"/>
      <c r="Z56" s="1305"/>
      <c r="AA56" s="1305"/>
      <c r="AB56" s="1305"/>
      <c r="AC56" s="1305"/>
      <c r="AD56" s="317"/>
    </row>
    <row r="82" spans="1:45">
      <c r="A82" s="333" t="s">
        <v>2589</v>
      </c>
    </row>
    <row r="83" spans="1:45" ht="13.5">
      <c r="A83" s="382" t="s">
        <v>2752</v>
      </c>
      <c r="Y83" s="333" t="s">
        <v>2591</v>
      </c>
      <c r="AC83" s="333" t="s">
        <v>2591</v>
      </c>
      <c r="AF83" s="333" t="s">
        <v>2753</v>
      </c>
      <c r="AJ83" s="333" t="s">
        <v>2753</v>
      </c>
    </row>
    <row r="84" spans="1:45" ht="13.5">
      <c r="A84" s="382" t="s">
        <v>2754</v>
      </c>
      <c r="Y84" s="333" t="s">
        <v>2593</v>
      </c>
      <c r="AC84" s="333" t="s">
        <v>2594</v>
      </c>
      <c r="AF84" s="333" t="s">
        <v>2566</v>
      </c>
      <c r="AG84" s="333">
        <f>'第二面（入力）'!L2</f>
        <v>0</v>
      </c>
      <c r="AH84" s="333">
        <f>'第二面（入力）'!S2</f>
        <v>0</v>
      </c>
      <c r="AI84" s="383">
        <f>'第二面（入力）'!Z2</f>
        <v>0</v>
      </c>
      <c r="AJ84" s="333">
        <f>'第二面（入力）'!K3</f>
        <v>0</v>
      </c>
      <c r="AK84" s="333">
        <f>'第二面（入力）'!L4</f>
        <v>0</v>
      </c>
      <c r="AL84" s="333">
        <f>'第二面（入力）'!T4</f>
        <v>0</v>
      </c>
      <c r="AM84" s="383">
        <f>'第二面（入力）'!AA4</f>
        <v>0</v>
      </c>
      <c r="AN84" s="333">
        <f>'第二面（入力）'!K5</f>
        <v>0</v>
      </c>
      <c r="AO84" s="333">
        <f>'第二面（入力）'!K6</f>
        <v>0</v>
      </c>
      <c r="AP84" s="333">
        <f>'第二面（入力）'!K7</f>
        <v>0</v>
      </c>
      <c r="AQ84" s="383">
        <f>'第二面（入力）'!K8</f>
        <v>0</v>
      </c>
      <c r="AR84" s="383">
        <f>'第二面（入力）'!K9</f>
        <v>0</v>
      </c>
      <c r="AS84" s="333" t="str">
        <f>IF('第二面（入力）'!$K$10="","",'第二面（入力）'!$K$10)</f>
        <v/>
      </c>
    </row>
    <row r="85" spans="1:45" ht="13.5">
      <c r="A85" s="382" t="s">
        <v>2755</v>
      </c>
      <c r="Y85" s="333" t="s">
        <v>2596</v>
      </c>
      <c r="AC85" s="333" t="s">
        <v>2597</v>
      </c>
      <c r="AF85" s="333" t="s">
        <v>2580</v>
      </c>
      <c r="AG85" s="333">
        <f>'第二面（入力）'!L12</f>
        <v>0</v>
      </c>
      <c r="AH85" s="333">
        <f>'第二面（入力）'!S12</f>
        <v>0</v>
      </c>
      <c r="AI85" s="383">
        <f>'第二面（入力）'!Z12</f>
        <v>0</v>
      </c>
      <c r="AJ85" s="333">
        <f>'第二面（入力）'!K13</f>
        <v>0</v>
      </c>
      <c r="AK85" s="333">
        <f>'第二面（入力）'!L14</f>
        <v>0</v>
      </c>
      <c r="AL85" s="333">
        <f>'第二面（入力）'!T14</f>
        <v>0</v>
      </c>
      <c r="AM85" s="383">
        <f>'第二面（入力）'!AA14</f>
        <v>0</v>
      </c>
      <c r="AN85" s="333">
        <f>'第二面（入力）'!K15</f>
        <v>0</v>
      </c>
      <c r="AO85" s="333">
        <f>'第二面（入力）'!K16</f>
        <v>0</v>
      </c>
      <c r="AP85" s="333">
        <f>'第二面（入力）'!K17</f>
        <v>0</v>
      </c>
      <c r="AQ85" s="383">
        <f>'第二面（入力）'!K18</f>
        <v>0</v>
      </c>
      <c r="AR85" s="383">
        <f>'第二面（入力）'!K19</f>
        <v>0</v>
      </c>
      <c r="AS85" s="333" t="str">
        <f>IF('第二面（入力）'!$K$20="","",'第二面（入力）'!$K$20)</f>
        <v/>
      </c>
    </row>
    <row r="86" spans="1:45" ht="13.5">
      <c r="A86" s="382" t="s">
        <v>2756</v>
      </c>
      <c r="Y86" s="333" t="s">
        <v>2599</v>
      </c>
      <c r="AC86" s="333" t="s">
        <v>2600</v>
      </c>
      <c r="AF86" s="333" t="s">
        <v>2581</v>
      </c>
      <c r="AG86" s="333">
        <f>'第二面（入力）'!L22</f>
        <v>0</v>
      </c>
      <c r="AH86" s="333">
        <f>'第二面（入力）'!S22</f>
        <v>0</v>
      </c>
      <c r="AI86" s="383">
        <f>'第二面（入力）'!Z22</f>
        <v>0</v>
      </c>
      <c r="AJ86" s="333">
        <f>'第二面（入力）'!K23</f>
        <v>0</v>
      </c>
      <c r="AK86" s="333">
        <f>'第二面（入力）'!L24</f>
        <v>0</v>
      </c>
      <c r="AL86" s="333">
        <f>'第二面（入力）'!T24</f>
        <v>0</v>
      </c>
      <c r="AM86" s="383">
        <f>'第二面（入力）'!AA24</f>
        <v>0</v>
      </c>
      <c r="AN86" s="333">
        <f>'第二面（入力）'!K25</f>
        <v>0</v>
      </c>
      <c r="AO86" s="333">
        <f>'第二面（入力）'!K26</f>
        <v>0</v>
      </c>
      <c r="AP86" s="333">
        <f>'第二面（入力）'!K27</f>
        <v>0</v>
      </c>
      <c r="AQ86" s="383">
        <f>'第二面（入力）'!K28</f>
        <v>0</v>
      </c>
      <c r="AR86" s="383">
        <f>'第二面（入力）'!K29</f>
        <v>0</v>
      </c>
      <c r="AS86" s="333" t="str">
        <f>IF('第二面（入力）'!$K$30="","",'第二面（入力）'!$K$30)</f>
        <v/>
      </c>
    </row>
    <row r="87" spans="1:45" ht="13.5">
      <c r="A87" s="382" t="s">
        <v>2757</v>
      </c>
      <c r="Y87" s="333" t="s">
        <v>2602</v>
      </c>
      <c r="AC87" s="333" t="s">
        <v>2603</v>
      </c>
      <c r="AF87" s="333" t="s">
        <v>2582</v>
      </c>
      <c r="AG87" s="333">
        <f>'第二面（入力）'!L32</f>
        <v>0</v>
      </c>
      <c r="AH87" s="333">
        <f>'第二面（入力）'!S32</f>
        <v>0</v>
      </c>
      <c r="AI87" s="383">
        <f>'第二面（入力）'!Z32</f>
        <v>0</v>
      </c>
      <c r="AJ87" s="333">
        <f>'第二面（入力）'!K33</f>
        <v>0</v>
      </c>
      <c r="AK87" s="333">
        <f>'第二面（入力）'!L34</f>
        <v>0</v>
      </c>
      <c r="AL87" s="333">
        <f>'第二面（入力）'!T34</f>
        <v>0</v>
      </c>
      <c r="AM87" s="383">
        <f>'第二面（入力）'!AA34</f>
        <v>0</v>
      </c>
      <c r="AN87" s="333">
        <f>'第二面（入力）'!K35</f>
        <v>0</v>
      </c>
      <c r="AO87" s="333">
        <f>'第二面（入力）'!K36</f>
        <v>0</v>
      </c>
      <c r="AP87" s="333">
        <f>'第二面（入力）'!K37</f>
        <v>0</v>
      </c>
      <c r="AQ87" s="383">
        <f>'第二面（入力）'!K38</f>
        <v>0</v>
      </c>
      <c r="AR87" s="383">
        <f>'第二面（入力）'!K39</f>
        <v>0</v>
      </c>
      <c r="AS87" s="333" t="str">
        <f>IF('第二面（入力）'!$K$40="","",'第二面（入力）'!$K$40)</f>
        <v/>
      </c>
    </row>
    <row r="88" spans="1:45" ht="13.5">
      <c r="A88" s="382" t="s">
        <v>2758</v>
      </c>
      <c r="Y88" s="333" t="s">
        <v>2605</v>
      </c>
      <c r="AC88" s="333" t="s">
        <v>2606</v>
      </c>
      <c r="AF88" s="333" t="s">
        <v>2583</v>
      </c>
      <c r="AG88" s="333">
        <f>'第二面（入力）'!L42</f>
        <v>0</v>
      </c>
      <c r="AH88" s="333">
        <f>'第二面（入力）'!S42</f>
        <v>0</v>
      </c>
      <c r="AI88" s="383">
        <f>'第二面（入力）'!Z42</f>
        <v>0</v>
      </c>
      <c r="AJ88" s="333">
        <f>'第二面（入力）'!K43</f>
        <v>0</v>
      </c>
      <c r="AK88" s="333">
        <f>'第二面（入力）'!L44</f>
        <v>0</v>
      </c>
      <c r="AL88" s="333">
        <f>'第二面（入力）'!T44</f>
        <v>0</v>
      </c>
      <c r="AM88" s="383">
        <f>'第二面（入力）'!AA44</f>
        <v>0</v>
      </c>
      <c r="AN88" s="333">
        <f>'第二面（入力）'!K45</f>
        <v>0</v>
      </c>
      <c r="AO88" s="333">
        <f>'第二面（入力）'!K46</f>
        <v>0</v>
      </c>
      <c r="AP88" s="333">
        <f>'第二面（入力）'!K47</f>
        <v>0</v>
      </c>
      <c r="AQ88" s="383">
        <f>'第二面（入力）'!K48</f>
        <v>0</v>
      </c>
      <c r="AR88" s="383">
        <f>'第二面（入力）'!K49</f>
        <v>0</v>
      </c>
      <c r="AS88" s="333" t="str">
        <f>IF('第二面（入力）'!$K$50="","",'第二面（入力）'!$K$50)</f>
        <v/>
      </c>
    </row>
    <row r="89" spans="1:45" ht="13.5">
      <c r="A89" s="382" t="s">
        <v>2759</v>
      </c>
      <c r="Y89" s="333" t="s">
        <v>2608</v>
      </c>
      <c r="AC89" s="333" t="s">
        <v>2609</v>
      </c>
      <c r="AF89" s="333" t="s">
        <v>2584</v>
      </c>
      <c r="AG89" s="333">
        <f>'第二面（入力）'!L52</f>
        <v>0</v>
      </c>
      <c r="AH89" s="333">
        <f>'第二面（入力）'!S52</f>
        <v>0</v>
      </c>
      <c r="AI89" s="383">
        <f>'第二面（入力）'!Z52</f>
        <v>0</v>
      </c>
      <c r="AJ89" s="333">
        <f>'第二面（入力）'!K53</f>
        <v>0</v>
      </c>
      <c r="AK89" s="333">
        <f>'第二面（入力）'!L54</f>
        <v>0</v>
      </c>
      <c r="AL89" s="333">
        <f>'第二面（入力）'!T54</f>
        <v>0</v>
      </c>
      <c r="AM89" s="383">
        <f>'第二面（入力）'!AA54</f>
        <v>0</v>
      </c>
      <c r="AN89" s="333">
        <f>'第二面（入力）'!K55</f>
        <v>0</v>
      </c>
      <c r="AO89" s="333">
        <f>'第二面（入力）'!K56</f>
        <v>0</v>
      </c>
      <c r="AP89" s="333">
        <f>'第二面（入力）'!K57</f>
        <v>0</v>
      </c>
      <c r="AQ89" s="383">
        <f>'第二面（入力）'!K58</f>
        <v>0</v>
      </c>
      <c r="AR89" s="383">
        <f>'第二面（入力）'!K59</f>
        <v>0</v>
      </c>
      <c r="AS89" s="333" t="str">
        <f>IF('第二面（入力）'!$K$60="","",'第二面（入力）'!$K$60)</f>
        <v/>
      </c>
    </row>
    <row r="90" spans="1:45" ht="13.5">
      <c r="A90" s="382" t="s">
        <v>2760</v>
      </c>
      <c r="Y90" s="333" t="s">
        <v>2611</v>
      </c>
      <c r="AC90" s="333" t="s">
        <v>2612</v>
      </c>
      <c r="AF90" s="333" t="s">
        <v>2585</v>
      </c>
      <c r="AG90" s="333">
        <f>'第二面（入力）'!L62</f>
        <v>0</v>
      </c>
      <c r="AH90" s="333">
        <f>'第二面（入力）'!S62</f>
        <v>0</v>
      </c>
      <c r="AI90" s="383">
        <f>'第二面（入力）'!Z62</f>
        <v>0</v>
      </c>
      <c r="AJ90" s="333">
        <f>'第二面（入力）'!K63</f>
        <v>0</v>
      </c>
      <c r="AK90" s="333">
        <f>'第二面（入力）'!L64</f>
        <v>0</v>
      </c>
      <c r="AL90" s="333">
        <f>'第二面（入力）'!T64</f>
        <v>0</v>
      </c>
      <c r="AM90" s="383">
        <f>'第二面（入力）'!AA64</f>
        <v>0</v>
      </c>
      <c r="AN90" s="333">
        <f>'第二面（入力）'!K65</f>
        <v>0</v>
      </c>
      <c r="AO90" s="333">
        <f>'第二面（入力）'!K66</f>
        <v>0</v>
      </c>
      <c r="AP90" s="333">
        <f>'第二面（入力）'!K67</f>
        <v>0</v>
      </c>
      <c r="AQ90" s="383">
        <f>'第二面（入力）'!K68</f>
        <v>0</v>
      </c>
      <c r="AR90" s="383">
        <f>'第二面（入力）'!K69</f>
        <v>0</v>
      </c>
      <c r="AS90" s="333" t="str">
        <f>IF('第二面（入力）'!$K$70="","",'第二面（入力）'!$K$70)</f>
        <v/>
      </c>
    </row>
    <row r="91" spans="1:45" ht="13.5">
      <c r="A91" s="382" t="s">
        <v>2761</v>
      </c>
      <c r="Y91" s="333" t="s">
        <v>2614</v>
      </c>
      <c r="AC91" s="333" t="s">
        <v>2615</v>
      </c>
      <c r="AF91" s="333" t="s">
        <v>2586</v>
      </c>
      <c r="AG91" s="333">
        <f>'第二面（入力）'!L72</f>
        <v>0</v>
      </c>
      <c r="AH91" s="333">
        <f>'第二面（入力）'!S72</f>
        <v>0</v>
      </c>
      <c r="AI91" s="383">
        <f>'第二面（入力）'!Z72</f>
        <v>0</v>
      </c>
      <c r="AJ91" s="333">
        <f>'第二面（入力）'!K73</f>
        <v>0</v>
      </c>
      <c r="AK91" s="333">
        <f>'第二面（入力）'!L74</f>
        <v>0</v>
      </c>
      <c r="AL91" s="333">
        <f>'第二面（入力）'!T74</f>
        <v>0</v>
      </c>
      <c r="AM91" s="383">
        <f>'第二面（入力）'!AA74</f>
        <v>0</v>
      </c>
      <c r="AN91" s="333">
        <f>'第二面（入力）'!K75</f>
        <v>0</v>
      </c>
      <c r="AO91" s="333">
        <f>'第二面（入力）'!K76</f>
        <v>0</v>
      </c>
      <c r="AP91" s="333">
        <f>'第二面（入力）'!K77</f>
        <v>0</v>
      </c>
      <c r="AQ91" s="383">
        <f>'第二面（入力）'!K78</f>
        <v>0</v>
      </c>
      <c r="AR91" s="383">
        <f>'第二面（入力）'!K79</f>
        <v>0</v>
      </c>
      <c r="AS91" s="333" t="str">
        <f>IF('第二面（入力）'!$K$80="","",'第二面（入力）'!$K$80)</f>
        <v/>
      </c>
    </row>
    <row r="92" spans="1:45" ht="13.5">
      <c r="A92" s="382" t="s">
        <v>2762</v>
      </c>
      <c r="Y92" s="333" t="s">
        <v>2617</v>
      </c>
      <c r="AC92" s="333" t="s">
        <v>2618</v>
      </c>
      <c r="AF92" s="333" t="s">
        <v>2587</v>
      </c>
      <c r="AG92" s="333">
        <f>'第二面（入力）'!L82</f>
        <v>0</v>
      </c>
      <c r="AH92" s="333">
        <f>'第二面（入力）'!S82</f>
        <v>0</v>
      </c>
      <c r="AI92" s="383">
        <f>'第二面（入力）'!Z82</f>
        <v>0</v>
      </c>
      <c r="AJ92" s="333">
        <f>'第二面（入力）'!K83</f>
        <v>0</v>
      </c>
      <c r="AK92" s="333">
        <f>'第二面（入力）'!L84</f>
        <v>0</v>
      </c>
      <c r="AL92" s="333">
        <f>'第二面（入力）'!T84</f>
        <v>0</v>
      </c>
      <c r="AM92" s="383">
        <f>'第二面（入力）'!AA84</f>
        <v>0</v>
      </c>
      <c r="AN92" s="333">
        <f>'第二面（入力）'!K85</f>
        <v>0</v>
      </c>
      <c r="AO92" s="333">
        <f>'第二面（入力）'!K86</f>
        <v>0</v>
      </c>
      <c r="AP92" s="333">
        <f>'第二面（入力）'!K87</f>
        <v>0</v>
      </c>
      <c r="AQ92" s="383">
        <f>'第二面（入力）'!K88</f>
        <v>0</v>
      </c>
      <c r="AR92" s="383">
        <f>'第二面（入力）'!K89</f>
        <v>0</v>
      </c>
      <c r="AS92" s="333" t="str">
        <f>IF('第二面（入力）'!$K$90="","",'第二面（入力）'!$K$90)</f>
        <v/>
      </c>
    </row>
    <row r="93" spans="1:45" ht="13.5">
      <c r="A93" s="382" t="s">
        <v>2763</v>
      </c>
      <c r="Y93" s="333" t="s">
        <v>2620</v>
      </c>
      <c r="AC93" s="333" t="s">
        <v>2621</v>
      </c>
      <c r="AF93" s="333" t="s">
        <v>2588</v>
      </c>
      <c r="AG93" s="333">
        <f>'第二面（入力）'!L92</f>
        <v>0</v>
      </c>
      <c r="AH93" s="333">
        <f>'第二面（入力）'!S92</f>
        <v>0</v>
      </c>
      <c r="AI93" s="383">
        <f>'第二面（入力）'!Z92</f>
        <v>0</v>
      </c>
      <c r="AJ93" s="333">
        <f>'第二面（入力）'!K93</f>
        <v>0</v>
      </c>
      <c r="AK93" s="333">
        <f>'第二面（入力）'!L94</f>
        <v>0</v>
      </c>
      <c r="AL93" s="333">
        <f>'第二面（入力）'!T94</f>
        <v>0</v>
      </c>
      <c r="AM93" s="383">
        <f>'第二面（入力）'!AA94</f>
        <v>0</v>
      </c>
      <c r="AN93" s="333">
        <f>'第二面（入力）'!K95</f>
        <v>0</v>
      </c>
      <c r="AO93" s="333">
        <f>'第二面（入力）'!K96</f>
        <v>0</v>
      </c>
      <c r="AP93" s="333">
        <f>'第二面（入力）'!K97</f>
        <v>0</v>
      </c>
      <c r="AQ93" s="383">
        <f>'第二面（入力）'!K98</f>
        <v>0</v>
      </c>
      <c r="AR93" s="383">
        <f>'第二面（入力）'!K99</f>
        <v>0</v>
      </c>
      <c r="AS93" s="333" t="str">
        <f>IF('第二面（入力）'!$K$100="","",'第二面（入力）'!$K$100)</f>
        <v/>
      </c>
    </row>
    <row r="94" spans="1:45" ht="13.5">
      <c r="A94" s="382" t="s">
        <v>2764</v>
      </c>
      <c r="Y94" s="333" t="s">
        <v>2623</v>
      </c>
      <c r="AC94" s="333" t="s">
        <v>2624</v>
      </c>
    </row>
    <row r="95" spans="1:45" ht="13.5">
      <c r="A95" s="382" t="s">
        <v>2765</v>
      </c>
      <c r="Y95" s="333" t="s">
        <v>2626</v>
      </c>
      <c r="AC95" s="333" t="s">
        <v>2627</v>
      </c>
    </row>
    <row r="96" spans="1:45" ht="13.5">
      <c r="A96" s="382" t="s">
        <v>2766</v>
      </c>
      <c r="Y96" s="333" t="s">
        <v>2629</v>
      </c>
      <c r="AC96" s="333" t="s">
        <v>2630</v>
      </c>
    </row>
    <row r="97" spans="1:29" ht="13.5">
      <c r="A97" s="382" t="s">
        <v>2767</v>
      </c>
      <c r="Y97" s="333" t="s">
        <v>2632</v>
      </c>
      <c r="AC97" s="333" t="s">
        <v>2633</v>
      </c>
    </row>
    <row r="98" spans="1:29" ht="13.5">
      <c r="A98" s="382" t="s">
        <v>2768</v>
      </c>
      <c r="Y98" s="333" t="s">
        <v>2635</v>
      </c>
      <c r="AC98" s="333" t="s">
        <v>2636</v>
      </c>
    </row>
    <row r="99" spans="1:29" ht="13.5">
      <c r="A99" s="382" t="s">
        <v>2769</v>
      </c>
      <c r="Y99" s="333" t="s">
        <v>2638</v>
      </c>
      <c r="AC99" s="333" t="s">
        <v>2639</v>
      </c>
    </row>
    <row r="100" spans="1:29">
      <c r="A100" s="333" t="s">
        <v>2770</v>
      </c>
      <c r="Y100" s="333" t="s">
        <v>2641</v>
      </c>
      <c r="AC100" s="333" t="s">
        <v>2642</v>
      </c>
    </row>
    <row r="101" spans="1:29">
      <c r="A101" s="333" t="s">
        <v>2771</v>
      </c>
      <c r="Y101" s="333" t="s">
        <v>2643</v>
      </c>
      <c r="AC101" s="333" t="s">
        <v>2644</v>
      </c>
    </row>
    <row r="102" spans="1:29" ht="13.5">
      <c r="A102" s="382" t="s">
        <v>2772</v>
      </c>
      <c r="Y102" s="333" t="s">
        <v>2645</v>
      </c>
      <c r="AC102" s="333" t="s">
        <v>2646</v>
      </c>
    </row>
    <row r="103" spans="1:29" ht="13.5">
      <c r="A103" s="382" t="s">
        <v>2773</v>
      </c>
      <c r="Y103" s="333" t="s">
        <v>2647</v>
      </c>
      <c r="AC103" s="333" t="s">
        <v>2648</v>
      </c>
    </row>
    <row r="104" spans="1:29" ht="13.5">
      <c r="A104" s="382" t="s">
        <v>2774</v>
      </c>
      <c r="Y104" s="333" t="s">
        <v>2649</v>
      </c>
      <c r="AC104" s="333" t="s">
        <v>2650</v>
      </c>
    </row>
    <row r="105" spans="1:29" ht="13.5">
      <c r="A105" s="382" t="s">
        <v>2775</v>
      </c>
      <c r="Y105" s="333" t="s">
        <v>2651</v>
      </c>
      <c r="AC105" s="333" t="s">
        <v>2652</v>
      </c>
    </row>
    <row r="106" spans="1:29" ht="13.5">
      <c r="A106" s="382" t="s">
        <v>2776</v>
      </c>
      <c r="Y106" s="333" t="s">
        <v>2653</v>
      </c>
      <c r="AC106" s="333" t="s">
        <v>2654</v>
      </c>
    </row>
    <row r="107" spans="1:29" ht="13.5">
      <c r="A107" s="382" t="s">
        <v>2777</v>
      </c>
      <c r="Y107" s="333" t="s">
        <v>2655</v>
      </c>
      <c r="AC107" s="333" t="s">
        <v>2656</v>
      </c>
    </row>
    <row r="108" spans="1:29">
      <c r="Y108" s="333" t="s">
        <v>2657</v>
      </c>
      <c r="AC108" s="333" t="s">
        <v>2658</v>
      </c>
    </row>
    <row r="109" spans="1:29">
      <c r="Y109" s="333" t="s">
        <v>2659</v>
      </c>
      <c r="AC109" s="333" t="s">
        <v>2660</v>
      </c>
    </row>
    <row r="110" spans="1:29">
      <c r="Y110" s="333" t="s">
        <v>2661</v>
      </c>
      <c r="AC110" s="333" t="s">
        <v>2662</v>
      </c>
    </row>
    <row r="111" spans="1:29">
      <c r="Y111" s="333" t="s">
        <v>2663</v>
      </c>
      <c r="AC111" s="333" t="s">
        <v>2664</v>
      </c>
    </row>
    <row r="112" spans="1:29">
      <c r="Y112" s="333" t="s">
        <v>2665</v>
      </c>
      <c r="AC112" s="333" t="s">
        <v>2666</v>
      </c>
    </row>
    <row r="113" spans="25:29">
      <c r="Y113" s="333" t="s">
        <v>2667</v>
      </c>
      <c r="AC113" s="333" t="s">
        <v>2668</v>
      </c>
    </row>
    <row r="114" spans="25:29">
      <c r="Y114" s="333" t="s">
        <v>2669</v>
      </c>
      <c r="AC114" s="333" t="s">
        <v>2670</v>
      </c>
    </row>
    <row r="115" spans="25:29">
      <c r="Y115" s="333" t="s">
        <v>2671</v>
      </c>
      <c r="AC115" s="333" t="s">
        <v>2672</v>
      </c>
    </row>
    <row r="116" spans="25:29">
      <c r="Y116" s="333" t="s">
        <v>2673</v>
      </c>
      <c r="AC116" s="333" t="s">
        <v>2674</v>
      </c>
    </row>
    <row r="117" spans="25:29">
      <c r="Y117" s="333" t="s">
        <v>2675</v>
      </c>
      <c r="AC117" s="333" t="s">
        <v>2676</v>
      </c>
    </row>
    <row r="118" spans="25:29">
      <c r="Y118" s="333" t="s">
        <v>2677</v>
      </c>
      <c r="AC118" s="333" t="s">
        <v>2678</v>
      </c>
    </row>
    <row r="119" spans="25:29">
      <c r="Y119" s="333" t="s">
        <v>2679</v>
      </c>
      <c r="AC119" s="333" t="s">
        <v>2680</v>
      </c>
    </row>
    <row r="120" spans="25:29">
      <c r="Y120" s="333" t="s">
        <v>2681</v>
      </c>
      <c r="AC120" s="333" t="s">
        <v>2682</v>
      </c>
    </row>
    <row r="121" spans="25:29">
      <c r="Y121" s="333" t="s">
        <v>2683</v>
      </c>
      <c r="AC121" s="333" t="s">
        <v>2684</v>
      </c>
    </row>
    <row r="122" spans="25:29">
      <c r="Y122" s="333" t="s">
        <v>2685</v>
      </c>
      <c r="AC122" s="333" t="s">
        <v>2686</v>
      </c>
    </row>
    <row r="123" spans="25:29">
      <c r="Y123" s="333" t="s">
        <v>2687</v>
      </c>
      <c r="AC123" s="333" t="s">
        <v>2688</v>
      </c>
    </row>
    <row r="124" spans="25:29">
      <c r="Y124" s="333" t="s">
        <v>2689</v>
      </c>
      <c r="AC124" s="333" t="s">
        <v>2690</v>
      </c>
    </row>
    <row r="125" spans="25:29">
      <c r="Y125" s="333" t="s">
        <v>2691</v>
      </c>
      <c r="AC125" s="333" t="s">
        <v>2692</v>
      </c>
    </row>
    <row r="126" spans="25:29">
      <c r="Y126" s="333" t="s">
        <v>2693</v>
      </c>
      <c r="AC126" s="333" t="s">
        <v>2694</v>
      </c>
    </row>
    <row r="127" spans="25:29">
      <c r="Y127" s="333" t="s">
        <v>2695</v>
      </c>
      <c r="AC127" s="333" t="s">
        <v>2696</v>
      </c>
    </row>
    <row r="128" spans="25:29">
      <c r="Y128" s="333" t="s">
        <v>2697</v>
      </c>
      <c r="AC128" s="333" t="s">
        <v>2698</v>
      </c>
    </row>
    <row r="129" spans="25:29">
      <c r="Y129" s="333" t="s">
        <v>2699</v>
      </c>
      <c r="AC129" s="333" t="s">
        <v>2700</v>
      </c>
    </row>
    <row r="130" spans="25:29">
      <c r="Y130" s="333" t="s">
        <v>2701</v>
      </c>
      <c r="AC130" s="333" t="s">
        <v>2702</v>
      </c>
    </row>
  </sheetData>
  <mergeCells count="94">
    <mergeCell ref="K6:M6"/>
    <mergeCell ref="A1:AC1"/>
    <mergeCell ref="A2:AC2"/>
    <mergeCell ref="K3:AC3"/>
    <mergeCell ref="K4:AC4"/>
    <mergeCell ref="K5:AC5"/>
    <mergeCell ref="K7:AC7"/>
    <mergeCell ref="K8:AC8"/>
    <mergeCell ref="L11:N11"/>
    <mergeCell ref="O11:Q11"/>
    <mergeCell ref="R11:T11"/>
    <mergeCell ref="U11:W11"/>
    <mergeCell ref="X11:AB11"/>
    <mergeCell ref="K12:AC12"/>
    <mergeCell ref="L13:M13"/>
    <mergeCell ref="N13:R13"/>
    <mergeCell ref="S13:T13"/>
    <mergeCell ref="U13:X13"/>
    <mergeCell ref="Y13:AB13"/>
    <mergeCell ref="K14:AC14"/>
    <mergeCell ref="K15:M15"/>
    <mergeCell ref="K16:AC16"/>
    <mergeCell ref="K17:AC17"/>
    <mergeCell ref="L21:N21"/>
    <mergeCell ref="O21:Q21"/>
    <mergeCell ref="R21:T21"/>
    <mergeCell ref="U21:W21"/>
    <mergeCell ref="X21:AA21"/>
    <mergeCell ref="B29:J29"/>
    <mergeCell ref="K29:AC29"/>
    <mergeCell ref="K22:AC22"/>
    <mergeCell ref="L23:M23"/>
    <mergeCell ref="N23:R23"/>
    <mergeCell ref="S23:T23"/>
    <mergeCell ref="U23:X23"/>
    <mergeCell ref="Y23:AA23"/>
    <mergeCell ref="K32:AC32"/>
    <mergeCell ref="K24:AC24"/>
    <mergeCell ref="K25:M25"/>
    <mergeCell ref="K26:AC26"/>
    <mergeCell ref="K27:AC27"/>
    <mergeCell ref="K28:AC28"/>
    <mergeCell ref="L31:N31"/>
    <mergeCell ref="O31:Q31"/>
    <mergeCell ref="R31:T31"/>
    <mergeCell ref="U31:W31"/>
    <mergeCell ref="X31:AA31"/>
    <mergeCell ref="B39:J39"/>
    <mergeCell ref="K39:AC39"/>
    <mergeCell ref="L33:M33"/>
    <mergeCell ref="N33:R33"/>
    <mergeCell ref="S33:T33"/>
    <mergeCell ref="U33:X33"/>
    <mergeCell ref="Y33:AA33"/>
    <mergeCell ref="B34:J34"/>
    <mergeCell ref="K34:AC34"/>
    <mergeCell ref="K41:AC41"/>
    <mergeCell ref="K35:M35"/>
    <mergeCell ref="K36:AC36"/>
    <mergeCell ref="K37:AC37"/>
    <mergeCell ref="K38:AC38"/>
    <mergeCell ref="L40:N40"/>
    <mergeCell ref="O40:Q40"/>
    <mergeCell ref="R40:T40"/>
    <mergeCell ref="U40:W40"/>
    <mergeCell ref="X40:AA40"/>
    <mergeCell ref="B48:J48"/>
    <mergeCell ref="K48:AC48"/>
    <mergeCell ref="L42:M42"/>
    <mergeCell ref="N42:R42"/>
    <mergeCell ref="S42:T42"/>
    <mergeCell ref="U42:X42"/>
    <mergeCell ref="Y42:AA42"/>
    <mergeCell ref="K43:AC43"/>
    <mergeCell ref="K50:AC50"/>
    <mergeCell ref="K44:M44"/>
    <mergeCell ref="K45:AC45"/>
    <mergeCell ref="K46:AC46"/>
    <mergeCell ref="K47:AC47"/>
    <mergeCell ref="L49:N49"/>
    <mergeCell ref="O49:Q49"/>
    <mergeCell ref="R49:T49"/>
    <mergeCell ref="U49:W49"/>
    <mergeCell ref="X49:AA49"/>
    <mergeCell ref="K53:M53"/>
    <mergeCell ref="K54:AC54"/>
    <mergeCell ref="K55:AC55"/>
    <mergeCell ref="K56:AC56"/>
    <mergeCell ref="L51:M51"/>
    <mergeCell ref="N51:R51"/>
    <mergeCell ref="S51:T51"/>
    <mergeCell ref="U51:X51"/>
    <mergeCell ref="Y51:AA51"/>
    <mergeCell ref="K52:AC52"/>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C968-4723-429E-BF53-E319BDA65403}">
  <sheetPr>
    <tabColor rgb="FFFFFF00"/>
  </sheetPr>
  <dimension ref="A1:AF49"/>
  <sheetViews>
    <sheetView view="pageBreakPreview" zoomScaleNormal="100" workbookViewId="0"/>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ht="17.100000000000001" customHeight="1">
      <c r="A1" s="566" t="s">
        <v>3309</v>
      </c>
      <c r="B1" s="566"/>
      <c r="C1" s="399"/>
      <c r="D1" s="399"/>
      <c r="E1" s="399"/>
    </row>
    <row r="2" spans="1:31" ht="17.100000000000001" customHeight="1">
      <c r="A2" s="566" t="s">
        <v>3310</v>
      </c>
      <c r="B2" s="566"/>
      <c r="C2" s="399"/>
      <c r="D2" s="399"/>
      <c r="E2" s="399"/>
    </row>
    <row r="3" spans="1:31" ht="17.100000000000001" customHeight="1">
      <c r="A3" s="566"/>
      <c r="B3" s="566"/>
      <c r="C3" s="399"/>
      <c r="D3" s="399"/>
      <c r="E3" s="399"/>
    </row>
    <row r="4" spans="1:31" ht="17.100000000000001" customHeight="1">
      <c r="A4" s="1315" t="s">
        <v>3311</v>
      </c>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row>
    <row r="5" spans="1:31" s="569" customFormat="1" ht="33.950000000000003" customHeight="1">
      <c r="A5" s="2291" t="s">
        <v>3312</v>
      </c>
      <c r="B5" s="2291"/>
      <c r="C5" s="2291"/>
      <c r="D5" s="2291"/>
      <c r="E5" s="2291"/>
      <c r="F5" s="2291"/>
      <c r="G5" s="2291"/>
      <c r="H5" s="2291"/>
      <c r="I5" s="2291"/>
      <c r="J5" s="2291"/>
      <c r="K5" s="2291"/>
      <c r="L5" s="2291"/>
      <c r="M5" s="2291"/>
      <c r="N5" s="2291"/>
      <c r="O5" s="2291"/>
      <c r="P5" s="2291"/>
      <c r="Q5" s="2291"/>
      <c r="R5" s="2291"/>
      <c r="S5" s="2291"/>
      <c r="T5" s="2291"/>
      <c r="U5" s="2291"/>
      <c r="V5" s="2291"/>
      <c r="W5" s="2291"/>
      <c r="X5" s="2291"/>
      <c r="Y5" s="2291"/>
      <c r="Z5" s="2291"/>
      <c r="AA5" s="2291"/>
      <c r="AB5" s="2291"/>
      <c r="AC5" s="2291"/>
    </row>
    <row r="6" spans="1:31" s="569" customFormat="1" ht="17.100000000000001" customHeight="1">
      <c r="A6" s="568"/>
      <c r="B6" s="568"/>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row>
    <row r="7" spans="1:31" ht="17.100000000000001" customHeight="1">
      <c r="A7" s="1315" t="s">
        <v>3313</v>
      </c>
      <c r="B7" s="1315"/>
      <c r="C7" s="1315"/>
      <c r="D7" s="1315"/>
      <c r="E7" s="1315"/>
      <c r="F7" s="1315"/>
      <c r="G7" s="1315"/>
      <c r="H7" s="1315"/>
      <c r="I7" s="1315"/>
      <c r="J7" s="1315"/>
      <c r="K7" s="1315"/>
      <c r="L7" s="1315"/>
      <c r="M7" s="1315"/>
      <c r="N7" s="1315"/>
      <c r="O7" s="1315"/>
      <c r="P7" s="1315"/>
      <c r="Q7" s="1315"/>
      <c r="R7" s="1315"/>
      <c r="S7" s="1315"/>
      <c r="T7" s="1315"/>
      <c r="U7" s="1315"/>
      <c r="V7" s="1315"/>
      <c r="W7" s="1315"/>
      <c r="X7" s="1315"/>
      <c r="Y7" s="1315"/>
      <c r="Z7" s="1315"/>
      <c r="AA7" s="1315"/>
      <c r="AB7" s="1315"/>
      <c r="AC7" s="1315"/>
    </row>
    <row r="8" spans="1:31" ht="17.100000000000001" customHeight="1">
      <c r="A8" s="363"/>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row>
    <row r="9" spans="1:31" ht="17.100000000000001" customHeight="1">
      <c r="A9" s="399"/>
      <c r="B9" s="399"/>
      <c r="C9" s="399"/>
      <c r="D9" s="399"/>
      <c r="E9" s="399"/>
    </row>
    <row r="10" spans="1:31" s="399" customFormat="1" ht="17.100000000000001" customHeight="1">
      <c r="A10" s="2292"/>
      <c r="B10" s="2292"/>
      <c r="C10" s="2292"/>
      <c r="D10" s="2292"/>
      <c r="E10" s="2292"/>
      <c r="F10" s="2292"/>
      <c r="G10" s="2292"/>
      <c r="H10" s="2292"/>
      <c r="I10" s="2292"/>
      <c r="J10" s="2292"/>
      <c r="K10" s="2292"/>
      <c r="L10" s="2292"/>
      <c r="U10" s="399" t="s">
        <v>2712</v>
      </c>
      <c r="W10" s="386" t="str">
        <f>第一面!AB18</f>
        <v/>
      </c>
      <c r="X10" s="399" t="s">
        <v>5</v>
      </c>
      <c r="Y10" s="386" t="str">
        <f>第一面!AD18</f>
        <v/>
      </c>
      <c r="Z10" s="399" t="s">
        <v>2713</v>
      </c>
      <c r="AA10" s="386" t="str">
        <f>第一面!AF18</f>
        <v/>
      </c>
      <c r="AB10" s="399" t="s">
        <v>2714</v>
      </c>
    </row>
    <row r="11" spans="1:31" s="399" customFormat="1" ht="17.100000000000001" customHeight="1">
      <c r="A11" s="2292" t="str">
        <f>IFERROR(IF(LEFT(第三面!F4,3)="東京都","東京都",IF(FIND("県",第三面!F4,1)&gt;0,LEFT(第三面!F4,FIND("県",第三面!F4,1)),""))&amp;"知事様","")</f>
        <v/>
      </c>
      <c r="B11" s="2292"/>
      <c r="C11" s="2292"/>
      <c r="D11" s="2292"/>
      <c r="E11" s="2292"/>
      <c r="F11" s="2292"/>
      <c r="G11" s="2292"/>
      <c r="H11" s="2292"/>
      <c r="I11" s="2292"/>
      <c r="J11" s="2292"/>
      <c r="K11" s="2292"/>
      <c r="L11" s="2292"/>
    </row>
    <row r="12" spans="1:31" s="399" customFormat="1" ht="17.100000000000001" customHeight="1" thickBot="1">
      <c r="P12" s="364"/>
    </row>
    <row r="13" spans="1:31" s="399" customFormat="1" ht="17.100000000000001" customHeight="1" thickBot="1">
      <c r="A13" s="365" t="s">
        <v>2004</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E13" s="570"/>
    </row>
    <row r="14" spans="1:31" s="399" customFormat="1" ht="17.100000000000001" customHeight="1">
      <c r="A14" s="399" t="s">
        <v>3314</v>
      </c>
      <c r="F14" s="571"/>
      <c r="G14" s="2286" t="str">
        <f>IF(第二面!K5="","",第二面!K5)&amp;"　　"&amp;IF(AND('第二面（主）'!K5&lt;&gt;"",AE13&lt;&gt;""),'第二面（主）'!K5,"")&amp;"　　"&amp;IF(AND('第二面（主）'!K12&lt;&gt;"",AE13&lt;&gt;""),'第二面（主）'!K12,"")</f>
        <v>　　　　</v>
      </c>
      <c r="H14" s="2286"/>
      <c r="I14" s="2286"/>
      <c r="J14" s="2286"/>
      <c r="K14" s="2286"/>
      <c r="L14" s="2286"/>
      <c r="M14" s="2286"/>
      <c r="N14" s="2286"/>
      <c r="O14" s="2286"/>
      <c r="P14" s="2286"/>
      <c r="Q14" s="2286"/>
      <c r="R14" s="2286"/>
      <c r="S14" s="2286"/>
      <c r="T14" s="2286"/>
      <c r="U14" s="2286"/>
      <c r="V14" s="2286"/>
      <c r="W14" s="2286"/>
      <c r="X14" s="2286"/>
      <c r="Y14" s="2286"/>
      <c r="Z14" s="2286"/>
      <c r="AA14" s="2286"/>
    </row>
    <row r="15" spans="1:31" s="399" customFormat="1" ht="17.100000000000001" customHeight="1">
      <c r="A15" s="399" t="s">
        <v>3315</v>
      </c>
      <c r="G15" s="2287" t="str">
        <f>IF(第二面!K6="","",第二面!K6)</f>
        <v/>
      </c>
      <c r="H15" s="2287"/>
      <c r="I15" s="2287"/>
      <c r="J15" s="2287"/>
      <c r="K15" s="572"/>
      <c r="L15" s="572"/>
      <c r="M15" s="572"/>
      <c r="N15" s="572"/>
      <c r="O15" s="572"/>
      <c r="P15" s="572"/>
      <c r="Q15" s="572"/>
    </row>
    <row r="16" spans="1:31" s="399" customFormat="1" ht="17.100000000000001" customHeight="1">
      <c r="A16" s="399" t="s">
        <v>3316</v>
      </c>
      <c r="G16" s="2286" t="str">
        <f>IF(第二面!K7="","",第二面!K7)</f>
        <v/>
      </c>
      <c r="H16" s="2286"/>
      <c r="I16" s="2286"/>
      <c r="J16" s="2286"/>
      <c r="K16" s="2286"/>
      <c r="L16" s="2286"/>
      <c r="M16" s="2286"/>
      <c r="N16" s="2286"/>
      <c r="O16" s="2286"/>
      <c r="P16" s="2286"/>
      <c r="Q16" s="2286"/>
      <c r="R16" s="2286"/>
      <c r="S16" s="2286"/>
      <c r="T16" s="2286"/>
      <c r="U16" s="2286"/>
      <c r="V16" s="2286"/>
      <c r="W16" s="2286"/>
      <c r="X16" s="2286"/>
      <c r="Y16" s="2286"/>
      <c r="Z16" s="2286"/>
      <c r="AA16" s="2286"/>
      <c r="AB16" s="2286"/>
      <c r="AC16" s="2286"/>
    </row>
    <row r="17" spans="1:32" s="399" customFormat="1" ht="17.100000000000001" customHeight="1" thickBot="1">
      <c r="A17" s="407" t="s">
        <v>3317</v>
      </c>
      <c r="B17" s="407"/>
      <c r="C17" s="407"/>
      <c r="D17" s="407"/>
      <c r="E17" s="407"/>
      <c r="F17" s="407"/>
      <c r="G17" s="2282" t="str">
        <f>IF(第二面!K8="","",第二面!K8)</f>
        <v/>
      </c>
      <c r="H17" s="2282"/>
      <c r="I17" s="2282"/>
      <c r="J17" s="2282"/>
      <c r="K17" s="2282"/>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thickBot="1">
      <c r="A18" s="399" t="s">
        <v>3318</v>
      </c>
      <c r="AE18" s="574" t="s">
        <v>3319</v>
      </c>
      <c r="AF18" s="575"/>
    </row>
    <row r="19" spans="1:32" s="399" customFormat="1" ht="17.100000000000001" customHeight="1">
      <c r="A19" s="399" t="s">
        <v>3320</v>
      </c>
      <c r="G19" s="2288">
        <f>IF(AND('第二面-3'!K37="未定",AE18="設計者"),第二面!K22,IF(AND('第二面-3'!K37="未定",AE18="代理者"),第二面!K12,'第二面-3'!K37))</f>
        <v>0</v>
      </c>
      <c r="H19" s="2288"/>
      <c r="I19" s="2288"/>
      <c r="J19" s="2288"/>
      <c r="K19" s="2288"/>
      <c r="L19" s="2288"/>
      <c r="M19" s="2288"/>
      <c r="N19" s="2288"/>
      <c r="O19" s="2288"/>
      <c r="P19" s="2288"/>
      <c r="Q19" s="2288"/>
      <c r="R19" s="2288"/>
      <c r="S19" s="2288"/>
      <c r="T19" s="2288"/>
      <c r="U19" s="2288"/>
      <c r="V19" s="2288"/>
      <c r="W19" s="2288"/>
      <c r="X19" s="2288"/>
      <c r="Y19" s="2288"/>
      <c r="Z19" s="2288"/>
      <c r="AA19" s="2288"/>
      <c r="AB19" s="2288"/>
      <c r="AC19" s="2288"/>
    </row>
    <row r="20" spans="1:32" s="399" customFormat="1" ht="17.100000000000001" customHeight="1">
      <c r="A20" s="399" t="s">
        <v>3321</v>
      </c>
      <c r="K20" s="2288" t="str">
        <f>IF(AND('第二面-3'!K39="",AE18="設計者"),第二面!K24,IF(AND('第二面-3'!K39="",AE18="代理者"),第二面!K14,'第二面-3'!K39))</f>
        <v/>
      </c>
      <c r="L20" s="2288"/>
      <c r="M20" s="2288"/>
      <c r="N20" s="2288"/>
      <c r="O20" s="2288"/>
      <c r="P20" s="2288"/>
      <c r="Q20" s="2288"/>
      <c r="R20" s="2288"/>
      <c r="S20" s="2288"/>
      <c r="T20" s="2288"/>
      <c r="U20" s="2288"/>
      <c r="V20" s="2288"/>
      <c r="W20" s="2288"/>
      <c r="X20" s="2288"/>
      <c r="Y20" s="2288"/>
      <c r="Z20" s="2288"/>
      <c r="AA20" s="2288"/>
      <c r="AB20" s="2288"/>
      <c r="AC20" s="2288"/>
    </row>
    <row r="21" spans="1:32" s="399" customFormat="1" ht="17.100000000000001" customHeight="1">
      <c r="A21" s="399" t="s">
        <v>3315</v>
      </c>
      <c r="G21" s="2289" t="str">
        <f>IF(AND('第二面-3'!K40="",AE18="設計者"),第二面!K25,IF(AND('第二面-3'!K40="",AE18="代理者"),第二面!K15,'第二面-3'!K40))</f>
        <v/>
      </c>
      <c r="H21" s="2289"/>
      <c r="I21" s="2289"/>
      <c r="J21" s="2289"/>
      <c r="K21" s="572"/>
      <c r="L21" s="572"/>
      <c r="M21" s="572"/>
      <c r="N21" s="572"/>
      <c r="O21" s="572"/>
      <c r="P21" s="572"/>
      <c r="Q21" s="572"/>
      <c r="R21" s="363"/>
      <c r="S21" s="363"/>
      <c r="T21" s="363"/>
      <c r="U21" s="363"/>
      <c r="V21" s="363"/>
      <c r="W21" s="363"/>
      <c r="X21" s="363"/>
      <c r="Y21" s="363"/>
      <c r="Z21" s="363"/>
      <c r="AA21" s="363"/>
      <c r="AB21" s="363"/>
    </row>
    <row r="22" spans="1:32" s="399" customFormat="1" ht="17.100000000000001" customHeight="1">
      <c r="A22" s="399" t="s">
        <v>3322</v>
      </c>
      <c r="G22" s="2288" t="str">
        <f>IF(AND('第二面-3'!K41="",AE18="設計者"),第二面!K26,IF(AND('第二面-3'!K41="",AE18="代理者"),第二面!K16,'第二面-3'!K41))</f>
        <v/>
      </c>
      <c r="H22" s="2288"/>
      <c r="I22" s="2288"/>
      <c r="J22" s="2288"/>
      <c r="K22" s="2288"/>
      <c r="L22" s="2288"/>
      <c r="M22" s="2288"/>
      <c r="N22" s="2288"/>
      <c r="O22" s="2288"/>
      <c r="P22" s="2288"/>
      <c r="Q22" s="2288"/>
      <c r="R22" s="2288"/>
      <c r="S22" s="2288"/>
      <c r="T22" s="2288"/>
      <c r="U22" s="2288"/>
      <c r="V22" s="2288"/>
      <c r="W22" s="2288"/>
      <c r="X22" s="2288"/>
      <c r="Y22" s="2288"/>
      <c r="Z22" s="2288"/>
      <c r="AA22" s="2288"/>
      <c r="AB22" s="2288"/>
      <c r="AC22" s="2288"/>
    </row>
    <row r="23" spans="1:32" s="399" customFormat="1" ht="17.100000000000001" customHeight="1">
      <c r="A23" s="407" t="s">
        <v>3317</v>
      </c>
      <c r="B23" s="407"/>
      <c r="C23" s="407"/>
      <c r="D23" s="407"/>
      <c r="E23" s="407"/>
      <c r="F23" s="407"/>
      <c r="G23" s="2290" t="str">
        <f>IF(AND('第二面-3'!K42="",AE18="設計者"),第二面!K27,IF(AND('第二面-3'!K42="",AE18="代理者"),第二面!K17,'第二面-3'!K42))</f>
        <v/>
      </c>
      <c r="H23" s="2290"/>
      <c r="I23" s="2290"/>
      <c r="J23" s="2290"/>
      <c r="K23" s="2290"/>
      <c r="L23" s="573"/>
      <c r="M23" s="573"/>
      <c r="N23" s="573"/>
      <c r="O23" s="573"/>
      <c r="P23" s="573"/>
      <c r="Q23" s="573"/>
      <c r="R23" s="576"/>
      <c r="S23" s="576"/>
      <c r="T23" s="576"/>
      <c r="U23" s="576"/>
      <c r="V23" s="576"/>
      <c r="W23" s="576"/>
      <c r="X23" s="576"/>
      <c r="Y23" s="576"/>
      <c r="Z23" s="576"/>
      <c r="AA23" s="576"/>
      <c r="AB23" s="576"/>
      <c r="AC23" s="407"/>
    </row>
    <row r="24" spans="1:32" s="399" customFormat="1" ht="17.100000000000001" customHeight="1">
      <c r="A24" s="399" t="s">
        <v>3323</v>
      </c>
    </row>
    <row r="25" spans="1:32" s="399" customFormat="1" ht="17.100000000000001" customHeight="1">
      <c r="A25" s="399" t="s">
        <v>3320</v>
      </c>
      <c r="G25" s="2286" t="str">
        <f>IF('第二面-3'!K4="","",'第二面-3'!K4)</f>
        <v/>
      </c>
      <c r="H25" s="2286"/>
      <c r="I25" s="2286"/>
      <c r="J25" s="2286"/>
      <c r="K25" s="2286"/>
      <c r="L25" s="2286"/>
      <c r="M25" s="2286"/>
      <c r="N25" s="2286"/>
      <c r="O25" s="2286"/>
      <c r="P25" s="2286"/>
      <c r="Q25" s="2286"/>
      <c r="R25" s="2286"/>
      <c r="S25" s="2286"/>
      <c r="T25" s="2286"/>
      <c r="U25" s="2286"/>
      <c r="V25" s="2286"/>
      <c r="W25" s="2286"/>
      <c r="X25" s="2286"/>
      <c r="Y25" s="2286"/>
      <c r="Z25" s="2286"/>
      <c r="AA25" s="2286"/>
      <c r="AB25" s="2286"/>
      <c r="AC25" s="2286"/>
    </row>
    <row r="26" spans="1:32" s="399" customFormat="1" ht="17.100000000000001" customHeight="1">
      <c r="A26" s="399" t="s">
        <v>3321</v>
      </c>
      <c r="K26" s="2286" t="str">
        <f>IF('第二面-3'!K6="","",'第二面-3'!K6)</f>
        <v/>
      </c>
      <c r="L26" s="2286"/>
      <c r="M26" s="2286"/>
      <c r="N26" s="2286"/>
      <c r="O26" s="2286"/>
      <c r="P26" s="2286"/>
      <c r="Q26" s="2286"/>
      <c r="R26" s="2286"/>
      <c r="S26" s="2286"/>
      <c r="T26" s="2286"/>
      <c r="U26" s="2286"/>
      <c r="V26" s="2286"/>
      <c r="W26" s="2286"/>
      <c r="X26" s="2286"/>
      <c r="Y26" s="2286"/>
      <c r="Z26" s="2286"/>
      <c r="AA26" s="2286"/>
      <c r="AB26" s="2286"/>
      <c r="AC26" s="2286"/>
    </row>
    <row r="27" spans="1:32" s="399" customFormat="1" ht="17.100000000000001" customHeight="1">
      <c r="A27" s="399" t="s">
        <v>3315</v>
      </c>
      <c r="G27" s="2287" t="str">
        <f>IF('第二面-3'!K7="","",'第二面-3'!K7)</f>
        <v/>
      </c>
      <c r="H27" s="2287"/>
      <c r="I27" s="2287"/>
      <c r="J27" s="2287"/>
      <c r="K27" s="572"/>
      <c r="L27" s="572"/>
      <c r="M27" s="572"/>
      <c r="N27" s="572"/>
      <c r="O27" s="572"/>
      <c r="P27" s="572"/>
      <c r="Q27" s="572"/>
      <c r="R27" s="363"/>
      <c r="S27" s="363"/>
      <c r="T27" s="363"/>
      <c r="U27" s="363"/>
      <c r="V27" s="363"/>
      <c r="W27" s="363"/>
      <c r="X27" s="363"/>
      <c r="Y27" s="363"/>
      <c r="Z27" s="363"/>
      <c r="AA27" s="363"/>
      <c r="AB27" s="363"/>
    </row>
    <row r="28" spans="1:32" s="399" customFormat="1" ht="17.100000000000001" customHeight="1">
      <c r="A28" s="399" t="s">
        <v>3322</v>
      </c>
      <c r="G28" s="2286" t="str">
        <f>IF('第二面-3'!K8="","",'第二面-3'!K8)</f>
        <v/>
      </c>
      <c r="H28" s="2286"/>
      <c r="I28" s="2286"/>
      <c r="J28" s="2286"/>
      <c r="K28" s="2286"/>
      <c r="L28" s="2286"/>
      <c r="M28" s="2286"/>
      <c r="N28" s="2286"/>
      <c r="O28" s="2286"/>
      <c r="P28" s="2286"/>
      <c r="Q28" s="2286"/>
      <c r="R28" s="2286"/>
      <c r="S28" s="2286"/>
      <c r="T28" s="2286"/>
      <c r="U28" s="2286"/>
      <c r="V28" s="2286"/>
      <c r="W28" s="2286"/>
      <c r="X28" s="2286"/>
      <c r="Y28" s="2286"/>
      <c r="Z28" s="2286"/>
      <c r="AA28" s="2286"/>
      <c r="AB28" s="2286"/>
      <c r="AC28" s="2286"/>
    </row>
    <row r="29" spans="1:32" s="399" customFormat="1" ht="17.100000000000001" customHeight="1">
      <c r="A29" s="407" t="s">
        <v>3317</v>
      </c>
      <c r="B29" s="407"/>
      <c r="C29" s="407"/>
      <c r="D29" s="407"/>
      <c r="E29" s="407"/>
      <c r="F29" s="407"/>
      <c r="G29" s="2282" t="str">
        <f>IF('第二面-3'!K9="","",'第二面-3'!K9)</f>
        <v/>
      </c>
      <c r="H29" s="2282"/>
      <c r="I29" s="2282"/>
      <c r="J29" s="2282"/>
      <c r="K29" s="2282"/>
      <c r="L29" s="2282"/>
      <c r="M29" s="2282"/>
      <c r="N29" s="2282"/>
      <c r="O29" s="2282"/>
      <c r="P29" s="2282"/>
      <c r="Q29" s="2282"/>
      <c r="R29" s="2282"/>
      <c r="S29" s="2282"/>
      <c r="T29" s="2282"/>
      <c r="U29" s="2282"/>
      <c r="V29" s="2282"/>
      <c r="W29" s="2282"/>
      <c r="X29" s="2282"/>
      <c r="Y29" s="2282"/>
      <c r="Z29" s="2282"/>
      <c r="AA29" s="2282"/>
      <c r="AB29" s="2282"/>
      <c r="AC29" s="2282"/>
    </row>
    <row r="30" spans="1:32" s="399" customFormat="1" ht="17.100000000000001" customHeight="1">
      <c r="A30" s="399" t="s">
        <v>3324</v>
      </c>
    </row>
    <row r="31" spans="1:32" s="399" customFormat="1" ht="17.100000000000001" customHeight="1">
      <c r="A31" s="399" t="s">
        <v>3325</v>
      </c>
      <c r="I31" s="2283" t="str">
        <f>IF(第一面!AS2="","第"&amp;第一面!B42&amp;"　　　　　　号","第"&amp;第一面!Z42&amp;"号")</f>
        <v>第TKC  　建確　　　　　　号</v>
      </c>
      <c r="J31" s="2283"/>
      <c r="K31" s="2283"/>
      <c r="L31" s="2283"/>
      <c r="M31" s="2283"/>
      <c r="N31" s="2283"/>
      <c r="O31" s="2283"/>
      <c r="P31" s="2283"/>
      <c r="Q31" s="2283"/>
      <c r="R31" s="2283"/>
      <c r="S31" s="2283"/>
      <c r="T31" s="2283"/>
      <c r="U31" s="2283"/>
      <c r="V31" s="2283"/>
      <c r="W31" s="2283"/>
      <c r="X31" s="2283"/>
      <c r="Y31" s="2283"/>
      <c r="Z31" s="2283"/>
      <c r="AA31" s="2283"/>
      <c r="AB31" s="2283"/>
    </row>
    <row r="32" spans="1:32" s="399" customFormat="1" ht="17.100000000000001" customHeight="1">
      <c r="A32" s="399" t="s">
        <v>3326</v>
      </c>
      <c r="I32" s="399" t="s">
        <v>2712</v>
      </c>
      <c r="K32" s="386" t="str">
        <f>IF(第一面!AS2="","",第一面!AA39)</f>
        <v/>
      </c>
      <c r="L32" s="399" t="s">
        <v>5</v>
      </c>
      <c r="N32" s="386" t="str">
        <f>IF(第一面!AS2="","",第一面!AD39)</f>
        <v/>
      </c>
      <c r="O32" s="399" t="s">
        <v>2713</v>
      </c>
      <c r="Q32" s="386" t="str">
        <f>IF(第一面!AS2="","",第一面!AF39)</f>
        <v/>
      </c>
      <c r="R32" s="399" t="s">
        <v>2714</v>
      </c>
      <c r="S32" s="577"/>
    </row>
    <row r="33" spans="1:29" s="399" customFormat="1" ht="17.100000000000001" customHeight="1">
      <c r="A33" s="407" t="s">
        <v>3327</v>
      </c>
      <c r="B33" s="407"/>
      <c r="C33" s="407"/>
      <c r="D33" s="407"/>
      <c r="E33" s="407"/>
      <c r="F33" s="407"/>
      <c r="G33" s="407"/>
      <c r="H33" s="578"/>
      <c r="I33" s="2284" t="s">
        <v>3328</v>
      </c>
      <c r="J33" s="2284"/>
      <c r="K33" s="2284"/>
      <c r="L33" s="2284"/>
      <c r="M33" s="2284"/>
      <c r="N33" s="2284"/>
      <c r="O33" s="2284"/>
      <c r="P33" s="2284"/>
      <c r="Q33" s="2284"/>
      <c r="R33" s="2284"/>
      <c r="S33" s="2284"/>
      <c r="T33" s="2284"/>
      <c r="U33" s="2284"/>
      <c r="V33" s="2284"/>
      <c r="W33" s="2284"/>
      <c r="X33" s="2284"/>
      <c r="Y33" s="2284"/>
      <c r="Z33" s="2284"/>
      <c r="AA33" s="2284"/>
      <c r="AB33" s="579"/>
      <c r="AC33" s="578"/>
    </row>
    <row r="34" spans="1:29" s="399" customFormat="1" ht="17.100000000000001" customHeight="1">
      <c r="A34" s="399" t="s">
        <v>3329</v>
      </c>
    </row>
    <row r="35" spans="1:29" s="399" customFormat="1" ht="17.100000000000001" customHeight="1">
      <c r="A35" s="399" t="s">
        <v>3330</v>
      </c>
      <c r="G35" s="2279"/>
      <c r="H35" s="2279"/>
      <c r="I35" s="2279"/>
      <c r="J35" s="2279"/>
      <c r="K35" s="2279"/>
      <c r="L35" s="2279"/>
      <c r="M35" s="2279"/>
      <c r="N35" s="2279"/>
      <c r="O35" s="2279"/>
      <c r="P35" s="2279"/>
      <c r="Q35" s="2279"/>
      <c r="R35" s="2279"/>
      <c r="S35" s="2279"/>
      <c r="T35" s="2279"/>
      <c r="U35" s="2279"/>
      <c r="V35" s="2279"/>
      <c r="W35" s="2279"/>
      <c r="X35" s="2279"/>
      <c r="Y35" s="2279"/>
      <c r="Z35" s="2279"/>
      <c r="AA35" s="2279"/>
    </row>
    <row r="36" spans="1:29" s="399" customFormat="1" ht="17.100000000000001" customHeight="1">
      <c r="A36" s="399" t="s">
        <v>3331</v>
      </c>
      <c r="G36" s="2279"/>
      <c r="H36" s="2279"/>
      <c r="I36" s="2279"/>
      <c r="J36" s="2279"/>
      <c r="K36" s="2279"/>
      <c r="L36" s="2279"/>
      <c r="M36" s="2279"/>
      <c r="N36" s="2279"/>
      <c r="O36" s="2279"/>
      <c r="P36" s="2279"/>
      <c r="Q36" s="2279"/>
      <c r="R36" s="2279"/>
      <c r="S36" s="2279"/>
      <c r="T36" s="2279"/>
      <c r="U36" s="2279"/>
      <c r="V36" s="2279"/>
      <c r="W36" s="2279"/>
      <c r="X36" s="2279"/>
      <c r="Y36" s="2279"/>
      <c r="Z36" s="2279"/>
      <c r="AA36" s="2279"/>
      <c r="AB36" s="2279"/>
      <c r="AC36" s="2279"/>
    </row>
    <row r="37" spans="1:29" s="399" customFormat="1" ht="17.100000000000001" customHeight="1">
      <c r="A37" s="399" t="s">
        <v>3315</v>
      </c>
      <c r="G37" s="2285"/>
      <c r="H37" s="2285"/>
      <c r="I37" s="2285"/>
      <c r="J37" s="2285"/>
      <c r="K37" s="572"/>
      <c r="L37" s="572"/>
      <c r="M37" s="572"/>
      <c r="N37" s="572"/>
      <c r="O37" s="572"/>
      <c r="P37" s="572"/>
      <c r="Q37" s="572"/>
      <c r="R37" s="363"/>
      <c r="S37" s="363"/>
      <c r="T37" s="363"/>
      <c r="U37" s="363"/>
      <c r="V37" s="363"/>
      <c r="W37" s="363"/>
      <c r="X37" s="363"/>
      <c r="Y37" s="363"/>
      <c r="Z37" s="363"/>
      <c r="AA37" s="363"/>
      <c r="AB37" s="363"/>
    </row>
    <row r="38" spans="1:29" s="399" customFormat="1" ht="17.100000000000001" customHeight="1">
      <c r="A38" s="399" t="s">
        <v>3322</v>
      </c>
      <c r="G38" s="2279"/>
      <c r="H38" s="2279"/>
      <c r="I38" s="2279"/>
      <c r="J38" s="2279"/>
      <c r="K38" s="2279"/>
      <c r="L38" s="2279"/>
      <c r="M38" s="2279"/>
      <c r="N38" s="2279"/>
      <c r="O38" s="2279"/>
      <c r="P38" s="2279"/>
      <c r="Q38" s="2279"/>
      <c r="R38" s="2279"/>
      <c r="S38" s="2279"/>
      <c r="T38" s="2279"/>
      <c r="U38" s="2279"/>
      <c r="V38" s="2279"/>
      <c r="W38" s="2279"/>
      <c r="X38" s="2279"/>
      <c r="Y38" s="2279"/>
      <c r="Z38" s="2279"/>
      <c r="AA38" s="2279"/>
      <c r="AB38" s="2279"/>
      <c r="AC38" s="2279"/>
    </row>
    <row r="39" spans="1:29" s="399" customFormat="1" ht="17.100000000000001" customHeight="1">
      <c r="A39" s="407" t="s">
        <v>3317</v>
      </c>
      <c r="B39" s="407"/>
      <c r="C39" s="407"/>
      <c r="D39" s="407"/>
      <c r="E39" s="407"/>
      <c r="F39" s="407"/>
      <c r="G39" s="2280"/>
      <c r="H39" s="2280"/>
      <c r="I39" s="2280"/>
      <c r="J39" s="2280"/>
      <c r="K39" s="2280"/>
      <c r="L39" s="573"/>
      <c r="M39" s="573"/>
      <c r="N39" s="573"/>
      <c r="O39" s="573"/>
      <c r="P39" s="573"/>
      <c r="Q39" s="573"/>
      <c r="R39" s="576"/>
      <c r="S39" s="576"/>
      <c r="T39" s="576"/>
      <c r="U39" s="576"/>
      <c r="V39" s="576"/>
      <c r="W39" s="576"/>
      <c r="X39" s="576"/>
      <c r="Y39" s="576"/>
      <c r="Z39" s="576"/>
      <c r="AA39" s="576"/>
      <c r="AB39" s="576"/>
      <c r="AC39" s="407"/>
    </row>
    <row r="40" spans="1:29" s="399" customFormat="1" ht="17.100000000000001" customHeight="1">
      <c r="A40" s="399" t="s">
        <v>3332</v>
      </c>
    </row>
    <row r="41" spans="1:29" ht="17.100000000000001" customHeight="1">
      <c r="A41" s="2281"/>
      <c r="B41" s="2281"/>
      <c r="C41" s="2281"/>
      <c r="D41" s="2281"/>
      <c r="E41" s="2281"/>
      <c r="F41" s="2281"/>
      <c r="G41" s="2281"/>
      <c r="H41" s="2281"/>
      <c r="I41" s="2281"/>
      <c r="J41" s="2281"/>
      <c r="K41" s="2281"/>
      <c r="L41" s="2281"/>
      <c r="M41" s="2281"/>
      <c r="N41" s="2281"/>
      <c r="O41" s="2281"/>
      <c r="P41" s="2281"/>
      <c r="Q41" s="2281"/>
      <c r="R41" s="2281"/>
      <c r="S41" s="2281"/>
      <c r="T41" s="2281"/>
      <c r="U41" s="2281"/>
      <c r="V41" s="2281"/>
      <c r="W41" s="2281"/>
      <c r="X41" s="2281"/>
      <c r="Y41" s="2281"/>
      <c r="Z41" s="2281"/>
      <c r="AA41" s="2281"/>
      <c r="AB41" s="2281"/>
      <c r="AC41" s="2281"/>
    </row>
    <row r="42" spans="1:29" ht="17.100000000000001" customHeight="1">
      <c r="A42" s="2281"/>
      <c r="B42" s="2281"/>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row>
    <row r="43" spans="1:29" ht="17.100000000000001" customHeight="1">
      <c r="A43" s="2281"/>
      <c r="B43" s="2281"/>
      <c r="C43" s="2281"/>
      <c r="D43" s="2281"/>
      <c r="E43" s="2281"/>
      <c r="F43" s="2281"/>
      <c r="G43" s="2281"/>
      <c r="H43" s="2281"/>
      <c r="I43" s="2281"/>
      <c r="J43" s="2281"/>
      <c r="K43" s="2281"/>
      <c r="L43" s="2281"/>
      <c r="M43" s="2281"/>
      <c r="N43" s="2281"/>
      <c r="O43" s="2281"/>
      <c r="P43" s="2281"/>
      <c r="Q43" s="2281"/>
      <c r="R43" s="2281"/>
      <c r="S43" s="2281"/>
      <c r="T43" s="2281"/>
      <c r="U43" s="2281"/>
      <c r="V43" s="2281"/>
      <c r="W43" s="2281"/>
      <c r="X43" s="2281"/>
      <c r="Y43" s="2281"/>
      <c r="Z43" s="2281"/>
      <c r="AA43" s="2281"/>
      <c r="AB43" s="2281"/>
      <c r="AC43" s="2281"/>
    </row>
    <row r="44" spans="1:29" ht="17.100000000000001" customHeight="1">
      <c r="A44" s="2281"/>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row>
    <row r="45" spans="1:29" ht="17.100000000000001" customHeight="1">
      <c r="A45" s="2281"/>
      <c r="B45" s="2281"/>
      <c r="C45" s="2281"/>
      <c r="D45" s="2281"/>
      <c r="E45" s="2281"/>
      <c r="F45" s="2281"/>
      <c r="G45" s="2281"/>
      <c r="H45" s="2281"/>
      <c r="I45" s="2281"/>
      <c r="J45" s="2281"/>
      <c r="K45" s="2281"/>
      <c r="L45" s="2281"/>
      <c r="M45" s="2281"/>
      <c r="N45" s="2281"/>
      <c r="O45" s="2281"/>
      <c r="P45" s="2281"/>
      <c r="Q45" s="2281"/>
      <c r="R45" s="2281"/>
      <c r="S45" s="2281"/>
      <c r="T45" s="2281"/>
      <c r="U45" s="2281"/>
      <c r="V45" s="2281"/>
      <c r="W45" s="2281"/>
      <c r="X45" s="2281"/>
      <c r="Y45" s="2281"/>
      <c r="Z45" s="2281"/>
      <c r="AA45" s="2281"/>
      <c r="AB45" s="2281"/>
      <c r="AC45" s="2281"/>
    </row>
    <row r="46" spans="1:29" ht="17.100000000000001" customHeight="1">
      <c r="A46" s="2281"/>
      <c r="B46" s="2281"/>
      <c r="C46" s="2281"/>
      <c r="D46" s="2281"/>
      <c r="E46" s="2281"/>
      <c r="F46" s="2281"/>
      <c r="G46" s="2281"/>
      <c r="H46" s="2281"/>
      <c r="I46" s="2281"/>
      <c r="J46" s="2281"/>
      <c r="K46" s="2281"/>
      <c r="L46" s="2281"/>
      <c r="M46" s="2281"/>
      <c r="N46" s="2281"/>
      <c r="O46" s="2281"/>
      <c r="P46" s="2281"/>
      <c r="Q46" s="2281"/>
      <c r="R46" s="2281"/>
      <c r="S46" s="2281"/>
      <c r="T46" s="2281"/>
      <c r="U46" s="2281"/>
      <c r="V46" s="2281"/>
      <c r="W46" s="2281"/>
      <c r="X46" s="2281"/>
      <c r="Y46" s="2281"/>
      <c r="Z46" s="2281"/>
      <c r="AA46" s="2281"/>
      <c r="AB46" s="2281"/>
      <c r="AC46" s="2281"/>
    </row>
    <row r="47" spans="1:29" ht="17.100000000000001" customHeight="1">
      <c r="A47" s="2281"/>
      <c r="B47" s="2281"/>
      <c r="C47" s="2281"/>
      <c r="D47" s="2281"/>
      <c r="E47" s="2281"/>
      <c r="F47" s="2281"/>
      <c r="G47" s="2281"/>
      <c r="H47" s="2281"/>
      <c r="I47" s="2281"/>
      <c r="J47" s="2281"/>
      <c r="K47" s="2281"/>
      <c r="L47" s="2281"/>
      <c r="M47" s="2281"/>
      <c r="N47" s="2281"/>
      <c r="O47" s="2281"/>
      <c r="P47" s="2281"/>
      <c r="Q47" s="2281"/>
      <c r="R47" s="2281"/>
      <c r="S47" s="2281"/>
      <c r="T47" s="2281"/>
      <c r="U47" s="2281"/>
      <c r="V47" s="2281"/>
      <c r="W47" s="2281"/>
      <c r="X47" s="2281"/>
      <c r="Y47" s="2281"/>
      <c r="Z47" s="2281"/>
      <c r="AA47" s="2281"/>
      <c r="AB47" s="2281"/>
      <c r="AC47" s="2281"/>
    </row>
    <row r="48" spans="1:29" ht="17.100000000000001" customHeight="1">
      <c r="A48" s="2281"/>
      <c r="B48" s="2281"/>
      <c r="C48" s="2281"/>
      <c r="D48" s="2281"/>
      <c r="E48" s="2281"/>
      <c r="F48" s="2281"/>
      <c r="G48" s="2281"/>
      <c r="H48" s="2281"/>
      <c r="I48" s="2281"/>
      <c r="J48" s="2281"/>
      <c r="K48" s="2281"/>
      <c r="L48" s="2281"/>
      <c r="M48" s="2281"/>
      <c r="N48" s="2281"/>
      <c r="O48" s="2281"/>
      <c r="P48" s="2281"/>
      <c r="Q48" s="2281"/>
      <c r="R48" s="2281"/>
      <c r="S48" s="2281"/>
      <c r="T48" s="2281"/>
      <c r="U48" s="2281"/>
      <c r="V48" s="2281"/>
      <c r="W48" s="2281"/>
      <c r="X48" s="2281"/>
      <c r="Y48" s="2281"/>
      <c r="Z48" s="2281"/>
      <c r="AA48" s="2281"/>
      <c r="AB48" s="2281"/>
      <c r="AC48" s="2281"/>
    </row>
    <row r="49" spans="1:29" ht="17.100000000000001" customHeight="1">
      <c r="A49" s="2281"/>
      <c r="B49" s="2281"/>
      <c r="C49" s="2281"/>
      <c r="D49" s="2281"/>
      <c r="E49" s="2281"/>
      <c r="F49" s="2281"/>
      <c r="G49" s="2281"/>
      <c r="H49" s="2281"/>
      <c r="I49" s="2281"/>
      <c r="J49" s="2281"/>
      <c r="K49" s="2281"/>
      <c r="L49" s="2281"/>
      <c r="M49" s="2281"/>
      <c r="N49" s="2281"/>
      <c r="O49" s="2281"/>
      <c r="P49" s="2281"/>
      <c r="Q49" s="2281"/>
      <c r="R49" s="2281"/>
      <c r="S49" s="2281"/>
      <c r="T49" s="2281"/>
      <c r="U49" s="2281"/>
      <c r="V49" s="2281"/>
      <c r="W49" s="2281"/>
      <c r="X49" s="2281"/>
      <c r="Y49" s="2281"/>
      <c r="Z49" s="2281"/>
      <c r="AA49" s="2281"/>
      <c r="AB49" s="2281"/>
      <c r="AC49" s="2281"/>
    </row>
  </sheetData>
  <mergeCells count="27">
    <mergeCell ref="G14:AA14"/>
    <mergeCell ref="A4:AC4"/>
    <mergeCell ref="A5:AC5"/>
    <mergeCell ref="A7:AC7"/>
    <mergeCell ref="A10:L10"/>
    <mergeCell ref="A11:L11"/>
    <mergeCell ref="G28:AC28"/>
    <mergeCell ref="G15:J15"/>
    <mergeCell ref="G16:AC16"/>
    <mergeCell ref="G17:K17"/>
    <mergeCell ref="G19:AC19"/>
    <mergeCell ref="K20:AC20"/>
    <mergeCell ref="G21:J21"/>
    <mergeCell ref="G22:AC22"/>
    <mergeCell ref="G23:K23"/>
    <mergeCell ref="G25:AC25"/>
    <mergeCell ref="K26:AC26"/>
    <mergeCell ref="G27:J27"/>
    <mergeCell ref="G38:AC38"/>
    <mergeCell ref="G39:K39"/>
    <mergeCell ref="A41:AC49"/>
    <mergeCell ref="G29:AC29"/>
    <mergeCell ref="I31:AB31"/>
    <mergeCell ref="I33:AA33"/>
    <mergeCell ref="G35:AA35"/>
    <mergeCell ref="G36:AC36"/>
    <mergeCell ref="G37:J37"/>
  </mergeCells>
  <phoneticPr fontId="1"/>
  <dataValidations count="2">
    <dataValidation type="list" allowBlank="1" showInputMessage="1" showErrorMessage="1" sqref="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xr:uid="{603ADE9C-DF38-4228-9DB1-67D852D5FD25}">
      <formula1>"設計者,代理者"</formula1>
    </dataValidation>
    <dataValidation type="list" allowBlank="1" showInputMessage="1" showErrorMessage="1" sqref="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xr:uid="{B5EE9FF5-07A7-4063-BECB-EF405A24AA86}">
      <formula1>",2又は3名"</formula1>
    </dataValidation>
  </dataValidations>
  <pageMargins left="0.78740157480314965" right="0.59055118110236227" top="0.51181102362204722" bottom="0.51181102362204722" header="0.51181102362204722" footer="0.51181102362204722"/>
  <pageSetup paperSize="9" orientation="portrait" blackAndWhite="1" verticalDpi="300"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2687-7D80-4800-AF73-329E65610656}">
  <sheetPr>
    <tabColor rgb="FFFFFF00"/>
  </sheetPr>
  <dimension ref="A1:AL116"/>
  <sheetViews>
    <sheetView view="pageBreakPreview" zoomScaleNormal="100" zoomScaleSheetLayoutView="100" workbookViewId="0">
      <selection activeCell="AE13" sqref="AE13"/>
    </sheetView>
  </sheetViews>
  <sheetFormatPr defaultRowHeight="12"/>
  <cols>
    <col min="1" max="29" width="3" style="581" customWidth="1"/>
    <col min="30" max="256" width="9" style="581"/>
    <col min="257" max="285" width="3" style="581" customWidth="1"/>
    <col min="286" max="512" width="9" style="581"/>
    <col min="513" max="541" width="3" style="581" customWidth="1"/>
    <col min="542" max="768" width="9" style="581"/>
    <col min="769" max="797" width="3" style="581" customWidth="1"/>
    <col min="798" max="1024" width="9" style="581"/>
    <col min="1025" max="1053" width="3" style="581" customWidth="1"/>
    <col min="1054" max="1280" width="9" style="581"/>
    <col min="1281" max="1309" width="3" style="581" customWidth="1"/>
    <col min="1310" max="1536" width="9" style="581"/>
    <col min="1537" max="1565" width="3" style="581" customWidth="1"/>
    <col min="1566" max="1792" width="9" style="581"/>
    <col min="1793" max="1821" width="3" style="581" customWidth="1"/>
    <col min="1822" max="2048" width="9" style="581"/>
    <col min="2049" max="2077" width="3" style="581" customWidth="1"/>
    <col min="2078" max="2304" width="9" style="581"/>
    <col min="2305" max="2333" width="3" style="581" customWidth="1"/>
    <col min="2334" max="2560" width="9" style="581"/>
    <col min="2561" max="2589" width="3" style="581" customWidth="1"/>
    <col min="2590" max="2816" width="9" style="581"/>
    <col min="2817" max="2845" width="3" style="581" customWidth="1"/>
    <col min="2846" max="3072" width="9" style="581"/>
    <col min="3073" max="3101" width="3" style="581" customWidth="1"/>
    <col min="3102" max="3328" width="9" style="581"/>
    <col min="3329" max="3357" width="3" style="581" customWidth="1"/>
    <col min="3358" max="3584" width="9" style="581"/>
    <col min="3585" max="3613" width="3" style="581" customWidth="1"/>
    <col min="3614" max="3840" width="9" style="581"/>
    <col min="3841" max="3869" width="3" style="581" customWidth="1"/>
    <col min="3870" max="4096" width="9" style="581"/>
    <col min="4097" max="4125" width="3" style="581" customWidth="1"/>
    <col min="4126" max="4352" width="9" style="581"/>
    <col min="4353" max="4381" width="3" style="581" customWidth="1"/>
    <col min="4382" max="4608" width="9" style="581"/>
    <col min="4609" max="4637" width="3" style="581" customWidth="1"/>
    <col min="4638" max="4864" width="9" style="581"/>
    <col min="4865" max="4893" width="3" style="581" customWidth="1"/>
    <col min="4894" max="5120" width="9" style="581"/>
    <col min="5121" max="5149" width="3" style="581" customWidth="1"/>
    <col min="5150" max="5376" width="9" style="581"/>
    <col min="5377" max="5405" width="3" style="581" customWidth="1"/>
    <col min="5406" max="5632" width="9" style="581"/>
    <col min="5633" max="5661" width="3" style="581" customWidth="1"/>
    <col min="5662" max="5888" width="9" style="581"/>
    <col min="5889" max="5917" width="3" style="581" customWidth="1"/>
    <col min="5918" max="6144" width="9" style="581"/>
    <col min="6145" max="6173" width="3" style="581" customWidth="1"/>
    <col min="6174" max="6400" width="9" style="581"/>
    <col min="6401" max="6429" width="3" style="581" customWidth="1"/>
    <col min="6430" max="6656" width="9" style="581"/>
    <col min="6657" max="6685" width="3" style="581" customWidth="1"/>
    <col min="6686" max="6912" width="9" style="581"/>
    <col min="6913" max="6941" width="3" style="581" customWidth="1"/>
    <col min="6942" max="7168" width="9" style="581"/>
    <col min="7169" max="7197" width="3" style="581" customWidth="1"/>
    <col min="7198" max="7424" width="9" style="581"/>
    <col min="7425" max="7453" width="3" style="581" customWidth="1"/>
    <col min="7454" max="7680" width="9" style="581"/>
    <col min="7681" max="7709" width="3" style="581" customWidth="1"/>
    <col min="7710" max="7936" width="9" style="581"/>
    <col min="7937" max="7965" width="3" style="581" customWidth="1"/>
    <col min="7966" max="8192" width="9" style="581"/>
    <col min="8193" max="8221" width="3" style="581" customWidth="1"/>
    <col min="8222" max="8448" width="9" style="581"/>
    <col min="8449" max="8477" width="3" style="581" customWidth="1"/>
    <col min="8478" max="8704" width="9" style="581"/>
    <col min="8705" max="8733" width="3" style="581" customWidth="1"/>
    <col min="8734" max="8960" width="9" style="581"/>
    <col min="8961" max="8989" width="3" style="581" customWidth="1"/>
    <col min="8990" max="9216" width="9" style="581"/>
    <col min="9217" max="9245" width="3" style="581" customWidth="1"/>
    <col min="9246" max="9472" width="9" style="581"/>
    <col min="9473" max="9501" width="3" style="581" customWidth="1"/>
    <col min="9502" max="9728" width="9" style="581"/>
    <col min="9729" max="9757" width="3" style="581" customWidth="1"/>
    <col min="9758" max="9984" width="9" style="581"/>
    <col min="9985" max="10013" width="3" style="581" customWidth="1"/>
    <col min="10014" max="10240" width="9" style="581"/>
    <col min="10241" max="10269" width="3" style="581" customWidth="1"/>
    <col min="10270" max="10496" width="9" style="581"/>
    <col min="10497" max="10525" width="3" style="581" customWidth="1"/>
    <col min="10526" max="10752" width="9" style="581"/>
    <col min="10753" max="10781" width="3" style="581" customWidth="1"/>
    <col min="10782" max="11008" width="9" style="581"/>
    <col min="11009" max="11037" width="3" style="581" customWidth="1"/>
    <col min="11038" max="11264" width="9" style="581"/>
    <col min="11265" max="11293" width="3" style="581" customWidth="1"/>
    <col min="11294" max="11520" width="9" style="581"/>
    <col min="11521" max="11549" width="3" style="581" customWidth="1"/>
    <col min="11550" max="11776" width="9" style="581"/>
    <col min="11777" max="11805" width="3" style="581" customWidth="1"/>
    <col min="11806" max="12032" width="9" style="581"/>
    <col min="12033" max="12061" width="3" style="581" customWidth="1"/>
    <col min="12062" max="12288" width="9" style="581"/>
    <col min="12289" max="12317" width="3" style="581" customWidth="1"/>
    <col min="12318" max="12544" width="9" style="581"/>
    <col min="12545" max="12573" width="3" style="581" customWidth="1"/>
    <col min="12574" max="12800" width="9" style="581"/>
    <col min="12801" max="12829" width="3" style="581" customWidth="1"/>
    <col min="12830" max="13056" width="9" style="581"/>
    <col min="13057" max="13085" width="3" style="581" customWidth="1"/>
    <col min="13086" max="13312" width="9" style="581"/>
    <col min="13313" max="13341" width="3" style="581" customWidth="1"/>
    <col min="13342" max="13568" width="9" style="581"/>
    <col min="13569" max="13597" width="3" style="581" customWidth="1"/>
    <col min="13598" max="13824" width="9" style="581"/>
    <col min="13825" max="13853" width="3" style="581" customWidth="1"/>
    <col min="13854" max="14080" width="9" style="581"/>
    <col min="14081" max="14109" width="3" style="581" customWidth="1"/>
    <col min="14110" max="14336" width="9" style="581"/>
    <col min="14337" max="14365" width="3" style="581" customWidth="1"/>
    <col min="14366" max="14592" width="9" style="581"/>
    <col min="14593" max="14621" width="3" style="581" customWidth="1"/>
    <col min="14622" max="14848" width="9" style="581"/>
    <col min="14849" max="14877" width="3" style="581" customWidth="1"/>
    <col min="14878" max="15104" width="9" style="581"/>
    <col min="15105" max="15133" width="3" style="581" customWidth="1"/>
    <col min="15134" max="15360" width="9" style="581"/>
    <col min="15361" max="15389" width="3" style="581" customWidth="1"/>
    <col min="15390" max="15616" width="9" style="581"/>
    <col min="15617" max="15645" width="3" style="581" customWidth="1"/>
    <col min="15646" max="15872" width="9" style="581"/>
    <col min="15873" max="15901" width="3" style="581" customWidth="1"/>
    <col min="15902" max="16128" width="9" style="581"/>
    <col min="16129" max="16157" width="3" style="581" customWidth="1"/>
    <col min="16158" max="16384" width="9" style="581"/>
  </cols>
  <sheetData>
    <row r="1" spans="1:32" ht="17.100000000000001" customHeight="1">
      <c r="A1" s="2306" t="s">
        <v>3333</v>
      </c>
      <c r="B1" s="2306"/>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row>
    <row r="2" spans="1:32" ht="17.100000000000001" customHeight="1">
      <c r="A2" s="581" t="s">
        <v>3334</v>
      </c>
      <c r="AD2" s="582"/>
    </row>
    <row r="3" spans="1:32" ht="17.100000000000001" customHeight="1">
      <c r="A3" s="581" t="s">
        <v>3335</v>
      </c>
      <c r="I3" s="581" t="s">
        <v>2712</v>
      </c>
      <c r="K3" s="583" t="str">
        <f>'第三面-2'!K20</f>
        <v/>
      </c>
      <c r="L3" s="581" t="s">
        <v>5</v>
      </c>
      <c r="M3" s="583" t="str">
        <f>'第三面-2'!M20</f>
        <v/>
      </c>
      <c r="N3" s="581" t="s">
        <v>2713</v>
      </c>
      <c r="O3" s="583" t="str">
        <f>'第三面-2'!O20</f>
        <v/>
      </c>
      <c r="P3" s="581" t="s">
        <v>2714</v>
      </c>
      <c r="R3" s="584"/>
      <c r="AD3" s="582"/>
      <c r="AE3" s="364"/>
      <c r="AF3" s="364"/>
    </row>
    <row r="4" spans="1:32" ht="17.100000000000001" customHeight="1">
      <c r="A4" s="581" t="s">
        <v>3336</v>
      </c>
      <c r="I4" s="581" t="s">
        <v>2712</v>
      </c>
      <c r="K4" s="583" t="str">
        <f>'第三面-2'!K22</f>
        <v/>
      </c>
      <c r="L4" s="581" t="s">
        <v>5</v>
      </c>
      <c r="M4" s="583" t="str">
        <f>'第三面-2'!M22</f>
        <v/>
      </c>
      <c r="N4" s="581" t="s">
        <v>2713</v>
      </c>
      <c r="O4" s="583" t="str">
        <f>'第三面-2'!O22</f>
        <v/>
      </c>
      <c r="P4" s="581" t="s">
        <v>2714</v>
      </c>
      <c r="S4" s="584"/>
      <c r="AD4" s="582"/>
    </row>
    <row r="5" spans="1:32" ht="17.100000000000001" customHeight="1">
      <c r="A5" s="585" t="s">
        <v>3337</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row>
    <row r="6" spans="1:32" ht="17.100000000000001" customHeight="1">
      <c r="A6" s="581" t="s">
        <v>3338</v>
      </c>
    </row>
    <row r="7" spans="1:32" ht="17.100000000000001" customHeight="1">
      <c r="F7" s="393" t="s">
        <v>2823</v>
      </c>
      <c r="G7" s="586" t="s">
        <v>3339</v>
      </c>
      <c r="I7" s="586"/>
      <c r="K7" s="393" t="s">
        <v>2823</v>
      </c>
      <c r="L7" s="586" t="s">
        <v>3340</v>
      </c>
      <c r="M7" s="587"/>
      <c r="N7" s="587"/>
      <c r="O7" s="587"/>
      <c r="P7" s="587"/>
      <c r="Q7" s="587"/>
      <c r="R7" s="587"/>
      <c r="S7" s="588" t="s">
        <v>2823</v>
      </c>
      <c r="T7" s="589" t="s">
        <v>3341</v>
      </c>
      <c r="V7" s="589"/>
      <c r="W7" s="589"/>
    </row>
    <row r="8" spans="1:32" ht="17.100000000000001" customHeight="1">
      <c r="F8" s="588" t="s">
        <v>2823</v>
      </c>
      <c r="G8" s="590" t="s">
        <v>3342</v>
      </c>
      <c r="H8" s="590"/>
      <c r="I8" s="590"/>
      <c r="K8" s="588" t="s">
        <v>2823</v>
      </c>
      <c r="L8" s="590" t="s">
        <v>3343</v>
      </c>
      <c r="M8" s="589"/>
      <c r="N8" s="589"/>
      <c r="O8" s="589"/>
      <c r="P8" s="589"/>
      <c r="Q8" s="589"/>
      <c r="R8" s="589"/>
      <c r="S8" s="588" t="s">
        <v>2823</v>
      </c>
      <c r="T8" s="589" t="s">
        <v>3344</v>
      </c>
      <c r="V8" s="589"/>
      <c r="W8" s="589"/>
    </row>
    <row r="9" spans="1:32" ht="17.100000000000001" customHeight="1">
      <c r="A9" s="581" t="s">
        <v>3345</v>
      </c>
      <c r="F9" s="586"/>
      <c r="G9" s="586"/>
      <c r="H9" s="586"/>
      <c r="I9" s="586"/>
      <c r="J9" s="586"/>
      <c r="M9" s="586"/>
      <c r="N9" s="586"/>
      <c r="O9" s="586"/>
      <c r="P9" s="586"/>
      <c r="Q9" s="586"/>
      <c r="R9" s="586"/>
      <c r="S9" s="586"/>
      <c r="T9" s="586"/>
      <c r="U9" s="586"/>
      <c r="V9" s="586"/>
      <c r="W9" s="586"/>
      <c r="X9" s="586"/>
      <c r="Y9" s="586"/>
      <c r="Z9" s="586"/>
      <c r="AA9" s="586"/>
      <c r="AB9" s="586"/>
      <c r="AC9" s="586"/>
    </row>
    <row r="10" spans="1:32" ht="17.100000000000001" customHeight="1">
      <c r="F10" s="588" t="s">
        <v>2823</v>
      </c>
      <c r="G10" s="586" t="s">
        <v>3346</v>
      </c>
      <c r="H10" s="586"/>
      <c r="I10" s="586"/>
      <c r="J10" s="586"/>
      <c r="K10" s="586"/>
      <c r="L10" s="586"/>
      <c r="M10" s="586"/>
      <c r="O10" s="588" t="s">
        <v>2823</v>
      </c>
      <c r="P10" s="586" t="s">
        <v>3347</v>
      </c>
      <c r="Q10" s="586"/>
      <c r="R10" s="586"/>
      <c r="S10" s="586"/>
      <c r="T10" s="586"/>
      <c r="U10" s="586"/>
      <c r="V10" s="586"/>
      <c r="W10" s="586"/>
      <c r="X10" s="586"/>
      <c r="Y10" s="586"/>
      <c r="Z10" s="586"/>
      <c r="AA10" s="586"/>
      <c r="AB10" s="586"/>
      <c r="AC10" s="586"/>
    </row>
    <row r="11" spans="1:32" ht="17.100000000000001" customHeight="1">
      <c r="F11" s="588" t="s">
        <v>2823</v>
      </c>
      <c r="G11" s="586" t="s">
        <v>3348</v>
      </c>
      <c r="H11" s="586"/>
      <c r="I11" s="586"/>
      <c r="J11" s="586"/>
      <c r="K11" s="586"/>
      <c r="L11" s="586"/>
      <c r="M11" s="586"/>
      <c r="N11" s="586"/>
      <c r="O11" s="586"/>
      <c r="P11" s="586"/>
      <c r="Q11" s="586"/>
      <c r="R11" s="586"/>
      <c r="S11" s="586"/>
      <c r="T11" s="586"/>
      <c r="U11" s="586"/>
      <c r="V11" s="586"/>
      <c r="W11" s="586"/>
      <c r="X11" s="586"/>
      <c r="Y11" s="586"/>
      <c r="Z11" s="586"/>
      <c r="AA11" s="586"/>
      <c r="AB11" s="586"/>
      <c r="AC11" s="586"/>
    </row>
    <row r="12" spans="1:32" ht="17.100000000000001" customHeight="1">
      <c r="F12" s="588" t="s">
        <v>2823</v>
      </c>
      <c r="G12" s="586" t="s">
        <v>3349</v>
      </c>
      <c r="H12" s="586"/>
      <c r="I12" s="586"/>
      <c r="J12" s="586"/>
      <c r="K12" s="586"/>
      <c r="L12" s="586"/>
      <c r="M12" s="586"/>
      <c r="N12" s="586"/>
      <c r="O12" s="586"/>
      <c r="P12" s="588" t="s">
        <v>2823</v>
      </c>
      <c r="Q12" s="586" t="s">
        <v>3350</v>
      </c>
      <c r="R12" s="586"/>
      <c r="S12" s="586"/>
      <c r="T12" s="586"/>
      <c r="U12" s="586"/>
      <c r="V12" s="586"/>
      <c r="W12" s="586"/>
      <c r="X12" s="586"/>
      <c r="Y12" s="586"/>
      <c r="Z12" s="586"/>
      <c r="AA12" s="586"/>
      <c r="AB12" s="586"/>
      <c r="AC12" s="586"/>
    </row>
    <row r="13" spans="1:32" ht="17.100000000000001" customHeight="1">
      <c r="A13" s="585" t="s">
        <v>3351</v>
      </c>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2"/>
    </row>
    <row r="14" spans="1:32" ht="17.100000000000001" customHeight="1">
      <c r="A14" s="581" t="s">
        <v>3352</v>
      </c>
      <c r="H14" s="2288" t="str">
        <f>IF(第三面!F4="","",第三面!F4)</f>
        <v/>
      </c>
      <c r="I14" s="2288"/>
      <c r="J14" s="2288"/>
      <c r="K14" s="2288"/>
      <c r="L14" s="2288"/>
      <c r="M14" s="2288"/>
      <c r="N14" s="2288"/>
      <c r="O14" s="2288"/>
      <c r="P14" s="2288"/>
      <c r="Q14" s="2288"/>
      <c r="R14" s="2288"/>
      <c r="S14" s="2288"/>
      <c r="T14" s="2288"/>
      <c r="U14" s="2288"/>
      <c r="V14" s="2288"/>
      <c r="W14" s="2288"/>
      <c r="X14" s="2288"/>
      <c r="Y14" s="2288"/>
      <c r="Z14" s="2288"/>
      <c r="AA14" s="2288"/>
      <c r="AB14" s="2288"/>
      <c r="AC14" s="2288"/>
      <c r="AD14" s="582"/>
    </row>
    <row r="15" spans="1:32" ht="17.100000000000001" customHeight="1">
      <c r="A15" s="581" t="s">
        <v>3353</v>
      </c>
      <c r="H15" s="591" t="str">
        <f>IF(第三面!K7="■","■","□")</f>
        <v>□</v>
      </c>
      <c r="I15" s="586" t="s">
        <v>3354</v>
      </c>
      <c r="K15" s="586"/>
      <c r="L15" s="586"/>
      <c r="M15" s="586"/>
      <c r="P15" s="386" t="str">
        <f>IF(第三面!P7="■","■","□")</f>
        <v>□</v>
      </c>
      <c r="Q15" s="586" t="s">
        <v>3355</v>
      </c>
      <c r="R15" s="586"/>
      <c r="S15" s="586"/>
      <c r="T15" s="586"/>
      <c r="AD15" s="582"/>
    </row>
    <row r="16" spans="1:32" ht="17.100000000000001" customHeight="1">
      <c r="H16" s="592" t="str">
        <f>IF(第三面!V7="■","■","□")</f>
        <v>□</v>
      </c>
      <c r="I16" s="586" t="s">
        <v>3356</v>
      </c>
      <c r="K16" s="586"/>
      <c r="L16" s="586"/>
      <c r="M16" s="586"/>
      <c r="N16" s="586"/>
      <c r="O16" s="586"/>
      <c r="P16" s="586"/>
      <c r="Q16" s="586"/>
      <c r="R16" s="586"/>
      <c r="S16" s="592" t="str">
        <f>IF(第三面!D8="■","■","□")</f>
        <v>□</v>
      </c>
      <c r="T16" s="586" t="s">
        <v>3357</v>
      </c>
      <c r="V16" s="586"/>
      <c r="W16" s="586"/>
      <c r="X16" s="586"/>
      <c r="Y16" s="586"/>
      <c r="Z16" s="593"/>
      <c r="AD16" s="582"/>
    </row>
    <row r="17" spans="1:38" ht="17.100000000000001" customHeight="1">
      <c r="A17" s="594"/>
      <c r="B17" s="594"/>
      <c r="C17" s="594"/>
      <c r="D17" s="594"/>
      <c r="E17" s="594"/>
      <c r="F17" s="594"/>
      <c r="G17" s="594"/>
      <c r="H17" s="595" t="str">
        <f>IF(第三面!K8="■","■","□")</f>
        <v>□</v>
      </c>
      <c r="I17" s="596" t="s">
        <v>3358</v>
      </c>
      <c r="K17" s="596"/>
      <c r="L17" s="596"/>
      <c r="M17" s="596"/>
      <c r="N17" s="596"/>
      <c r="O17" s="596"/>
      <c r="P17" s="596"/>
      <c r="Q17" s="596"/>
      <c r="R17" s="596"/>
      <c r="S17" s="596"/>
      <c r="T17" s="594"/>
      <c r="U17" s="594"/>
      <c r="V17" s="594"/>
      <c r="W17" s="594"/>
      <c r="X17" s="594"/>
      <c r="Y17" s="594"/>
      <c r="Z17" s="594"/>
      <c r="AA17" s="594"/>
      <c r="AB17" s="594"/>
      <c r="AC17" s="594"/>
      <c r="AD17" s="582"/>
    </row>
    <row r="18" spans="1:38" ht="17.100000000000001" customHeight="1">
      <c r="A18" s="597" t="s">
        <v>3359</v>
      </c>
      <c r="B18" s="597"/>
      <c r="C18" s="597"/>
      <c r="D18" s="597"/>
      <c r="E18" s="597"/>
      <c r="F18" s="598"/>
      <c r="G18" s="598"/>
      <c r="H18" s="599" t="s">
        <v>2823</v>
      </c>
      <c r="I18" s="600" t="s">
        <v>3360</v>
      </c>
      <c r="J18" s="597"/>
      <c r="K18" s="600"/>
      <c r="L18" s="601"/>
      <c r="M18" s="599" t="s">
        <v>2823</v>
      </c>
      <c r="N18" s="602" t="s">
        <v>3361</v>
      </c>
      <c r="O18" s="602"/>
      <c r="P18" s="603"/>
      <c r="Q18" s="597"/>
      <c r="R18" s="599" t="s">
        <v>2823</v>
      </c>
      <c r="S18" s="602" t="s">
        <v>3362</v>
      </c>
      <c r="T18" s="603"/>
      <c r="U18" s="597"/>
      <c r="V18" s="597"/>
      <c r="W18" s="599" t="s">
        <v>2823</v>
      </c>
      <c r="X18" s="602" t="s">
        <v>3363</v>
      </c>
      <c r="Y18" s="597"/>
      <c r="Z18" s="597"/>
      <c r="AA18" s="597"/>
      <c r="AB18" s="597"/>
      <c r="AC18" s="597"/>
      <c r="AD18" s="582"/>
    </row>
    <row r="19" spans="1:38" ht="17.100000000000001" customHeight="1">
      <c r="A19" s="585" t="s">
        <v>3364</v>
      </c>
      <c r="B19" s="585"/>
      <c r="C19" s="585"/>
      <c r="D19" s="585"/>
      <c r="E19" s="585"/>
      <c r="F19" s="604"/>
      <c r="G19" s="604"/>
      <c r="H19" s="2307" t="str">
        <f>IF(P19&lt;&gt;"","（❶）","（１）")</f>
        <v>（１）</v>
      </c>
      <c r="I19" s="2307"/>
      <c r="J19" s="2308" t="s">
        <v>3365</v>
      </c>
      <c r="K19" s="2308"/>
      <c r="L19" s="2308"/>
      <c r="M19" s="2308"/>
      <c r="N19" s="2308"/>
      <c r="O19" s="605" t="s">
        <v>2806</v>
      </c>
      <c r="P19" s="2309"/>
      <c r="Q19" s="2309"/>
      <c r="R19" s="2309"/>
      <c r="S19" s="2309"/>
      <c r="T19" s="2309"/>
      <c r="U19" s="2309"/>
      <c r="V19" s="2309"/>
      <c r="W19" s="2309"/>
      <c r="X19" s="2309"/>
      <c r="Y19" s="2309"/>
      <c r="Z19" s="605" t="s">
        <v>2807</v>
      </c>
      <c r="AA19" s="605"/>
      <c r="AB19" s="606"/>
      <c r="AC19" s="585"/>
      <c r="AD19" s="582"/>
    </row>
    <row r="20" spans="1:38" ht="17.100000000000001" customHeight="1">
      <c r="F20" s="593"/>
      <c r="G20" s="593"/>
      <c r="H20" s="2304" t="str">
        <f>IF(P20&lt;&gt;"","（❷）","（２）")</f>
        <v>（２）</v>
      </c>
      <c r="I20" s="2304"/>
      <c r="J20" s="2305" t="s">
        <v>3366</v>
      </c>
      <c r="K20" s="2305"/>
      <c r="L20" s="2305"/>
      <c r="M20" s="2305"/>
      <c r="N20" s="2305"/>
      <c r="O20" s="584" t="s">
        <v>2806</v>
      </c>
      <c r="P20" s="1331"/>
      <c r="Q20" s="1331"/>
      <c r="R20" s="1331"/>
      <c r="S20" s="1331"/>
      <c r="T20" s="1331"/>
      <c r="U20" s="1331"/>
      <c r="V20" s="1331"/>
      <c r="W20" s="1331"/>
      <c r="X20" s="1331"/>
      <c r="Y20" s="1331"/>
      <c r="Z20" s="584" t="s">
        <v>2807</v>
      </c>
      <c r="AA20" s="584"/>
      <c r="AB20" s="607"/>
      <c r="AD20" s="582"/>
      <c r="AL20" s="608"/>
    </row>
    <row r="21" spans="1:38" ht="17.100000000000001" customHeight="1">
      <c r="A21" s="594"/>
      <c r="B21" s="594"/>
      <c r="C21" s="594"/>
      <c r="D21" s="594"/>
      <c r="E21" s="594"/>
      <c r="F21" s="609"/>
      <c r="G21" s="609"/>
      <c r="H21" s="2301" t="str">
        <f>IF(P21&lt;&gt;"","（❸）","（３）")</f>
        <v>（３）</v>
      </c>
      <c r="I21" s="2301"/>
      <c r="J21" s="2302" t="s">
        <v>3367</v>
      </c>
      <c r="K21" s="2302"/>
      <c r="L21" s="2302"/>
      <c r="M21" s="2302"/>
      <c r="N21" s="2302"/>
      <c r="O21" s="610" t="s">
        <v>2806</v>
      </c>
      <c r="P21" s="2303"/>
      <c r="Q21" s="2303"/>
      <c r="R21" s="2303"/>
      <c r="S21" s="2303"/>
      <c r="T21" s="2303"/>
      <c r="U21" s="2303"/>
      <c r="V21" s="2303"/>
      <c r="W21" s="2303"/>
      <c r="X21" s="2303"/>
      <c r="Y21" s="2303"/>
      <c r="Z21" s="610" t="s">
        <v>2807</v>
      </c>
      <c r="AA21" s="610"/>
      <c r="AB21" s="580"/>
      <c r="AC21" s="594"/>
      <c r="AD21" s="582"/>
    </row>
    <row r="22" spans="1:38" ht="17.100000000000001" customHeight="1">
      <c r="A22" s="581" t="s">
        <v>3368</v>
      </c>
      <c r="AD22" s="582"/>
    </row>
    <row r="23" spans="1:38" ht="17.100000000000001" customHeight="1">
      <c r="B23" s="581" t="s">
        <v>3369</v>
      </c>
      <c r="E23" s="607"/>
      <c r="F23" s="1331" t="s">
        <v>3370</v>
      </c>
      <c r="G23" s="1331"/>
      <c r="H23" s="1331"/>
      <c r="I23" s="1331"/>
      <c r="J23" s="1331"/>
      <c r="K23" s="607" t="s">
        <v>3222</v>
      </c>
      <c r="L23" s="607" t="s">
        <v>2568</v>
      </c>
      <c r="M23" s="1331"/>
      <c r="N23" s="1331"/>
      <c r="O23" s="1331"/>
      <c r="P23" s="1331"/>
      <c r="Q23" s="1331"/>
      <c r="R23" s="607" t="s">
        <v>3222</v>
      </c>
      <c r="S23" s="607" t="s">
        <v>2568</v>
      </c>
      <c r="T23" s="1331"/>
      <c r="U23" s="1331"/>
      <c r="V23" s="1331"/>
      <c r="W23" s="1331"/>
      <c r="X23" s="1331"/>
      <c r="Y23" s="607" t="s">
        <v>2807</v>
      </c>
      <c r="Z23" s="607"/>
      <c r="AA23" s="607"/>
      <c r="AD23" s="582"/>
    </row>
    <row r="24" spans="1:38" ht="17.100000000000001" customHeight="1">
      <c r="B24" s="581" t="s">
        <v>3371</v>
      </c>
      <c r="F24" s="588" t="s">
        <v>2823</v>
      </c>
      <c r="G24" s="2298" t="s">
        <v>3372</v>
      </c>
      <c r="H24" s="2298"/>
      <c r="I24" s="2298"/>
      <c r="J24" s="2298"/>
      <c r="K24" s="2298"/>
      <c r="L24" s="2298"/>
      <c r="M24" s="588" t="s">
        <v>2823</v>
      </c>
      <c r="N24" s="2298" t="s">
        <v>3372</v>
      </c>
      <c r="O24" s="2298"/>
      <c r="P24" s="2298"/>
      <c r="Q24" s="2298"/>
      <c r="R24" s="2298"/>
      <c r="S24" s="2298"/>
      <c r="T24" s="588" t="s">
        <v>2823</v>
      </c>
      <c r="U24" s="2298" t="s">
        <v>3372</v>
      </c>
      <c r="V24" s="2298"/>
      <c r="W24" s="2298"/>
      <c r="X24" s="2298"/>
      <c r="Y24" s="2298"/>
      <c r="Z24" s="2298"/>
    </row>
    <row r="25" spans="1:38" ht="17.100000000000001" customHeight="1">
      <c r="F25" s="588" t="s">
        <v>2823</v>
      </c>
      <c r="G25" s="2300" t="s">
        <v>3373</v>
      </c>
      <c r="H25" s="2300"/>
      <c r="I25" s="2300"/>
      <c r="J25" s="2300"/>
      <c r="K25" s="2300"/>
      <c r="L25" s="2300"/>
      <c r="M25" s="588" t="s">
        <v>2823</v>
      </c>
      <c r="N25" s="2300" t="s">
        <v>3373</v>
      </c>
      <c r="O25" s="2300"/>
      <c r="P25" s="2300"/>
      <c r="Q25" s="2300"/>
      <c r="R25" s="2300"/>
      <c r="S25" s="2300"/>
      <c r="T25" s="588" t="s">
        <v>2823</v>
      </c>
      <c r="U25" s="2300" t="s">
        <v>3373</v>
      </c>
      <c r="V25" s="2300"/>
      <c r="W25" s="2300"/>
      <c r="X25" s="2300"/>
      <c r="Y25" s="2300"/>
      <c r="Z25" s="2300"/>
      <c r="AD25" s="611"/>
    </row>
    <row r="26" spans="1:38" ht="17.100000000000001" customHeight="1">
      <c r="F26" s="588" t="s">
        <v>2823</v>
      </c>
      <c r="G26" s="2300"/>
      <c r="H26" s="2300"/>
      <c r="I26" s="2300"/>
      <c r="J26" s="2300"/>
      <c r="K26" s="2300"/>
      <c r="L26" s="2300"/>
      <c r="M26" s="588" t="s">
        <v>2823</v>
      </c>
      <c r="N26" s="2300"/>
      <c r="O26" s="2300"/>
      <c r="P26" s="2300"/>
      <c r="Q26" s="2300"/>
      <c r="R26" s="2300"/>
      <c r="S26" s="2300"/>
      <c r="T26" s="588" t="s">
        <v>2823</v>
      </c>
      <c r="U26" s="2300"/>
      <c r="V26" s="2300"/>
      <c r="W26" s="2300"/>
      <c r="X26" s="2300"/>
      <c r="Y26" s="2300"/>
      <c r="Z26" s="2300"/>
    </row>
    <row r="27" spans="1:38" ht="17.100000000000001" customHeight="1">
      <c r="F27" s="588" t="s">
        <v>2823</v>
      </c>
      <c r="G27" s="2298" t="s">
        <v>3374</v>
      </c>
      <c r="H27" s="2298"/>
      <c r="I27" s="2298"/>
      <c r="J27" s="2298"/>
      <c r="K27" s="2298"/>
      <c r="L27" s="2298"/>
      <c r="M27" s="588" t="s">
        <v>2823</v>
      </c>
      <c r="N27" s="2298" t="s">
        <v>3374</v>
      </c>
      <c r="O27" s="2298"/>
      <c r="P27" s="2298"/>
      <c r="Q27" s="2298"/>
      <c r="R27" s="2298"/>
      <c r="S27" s="2298"/>
      <c r="T27" s="588" t="s">
        <v>2823</v>
      </c>
      <c r="U27" s="2298" t="s">
        <v>3374</v>
      </c>
      <c r="V27" s="2298"/>
      <c r="W27" s="2298"/>
      <c r="X27" s="2298"/>
      <c r="Y27" s="2298"/>
      <c r="Z27" s="2298"/>
    </row>
    <row r="28" spans="1:38" ht="17.100000000000001" customHeight="1">
      <c r="F28" s="588" t="s">
        <v>2823</v>
      </c>
      <c r="G28" s="2298" t="s">
        <v>3375</v>
      </c>
      <c r="H28" s="2298"/>
      <c r="I28" s="2298"/>
      <c r="J28" s="2298"/>
      <c r="K28" s="2298"/>
      <c r="L28" s="2298"/>
      <c r="M28" s="588" t="s">
        <v>2823</v>
      </c>
      <c r="N28" s="2298" t="s">
        <v>3375</v>
      </c>
      <c r="O28" s="2298"/>
      <c r="P28" s="2298"/>
      <c r="Q28" s="2298"/>
      <c r="R28" s="2298"/>
      <c r="S28" s="2298"/>
      <c r="T28" s="588" t="s">
        <v>2823</v>
      </c>
      <c r="U28" s="2298" t="s">
        <v>3375</v>
      </c>
      <c r="V28" s="2298"/>
      <c r="W28" s="2298"/>
      <c r="X28" s="2298"/>
      <c r="Y28" s="2298"/>
      <c r="Z28" s="2298"/>
    </row>
    <row r="29" spans="1:38" ht="17.100000000000001" customHeight="1">
      <c r="F29" s="588" t="s">
        <v>2823</v>
      </c>
      <c r="G29" s="2298" t="s">
        <v>3376</v>
      </c>
      <c r="H29" s="2298"/>
      <c r="I29" s="2298"/>
      <c r="J29" s="2298"/>
      <c r="K29" s="2298"/>
      <c r="L29" s="2298"/>
      <c r="M29" s="588" t="s">
        <v>2823</v>
      </c>
      <c r="N29" s="2298" t="s">
        <v>3376</v>
      </c>
      <c r="O29" s="2298"/>
      <c r="P29" s="2298"/>
      <c r="Q29" s="2298"/>
      <c r="R29" s="2298"/>
      <c r="S29" s="2298"/>
      <c r="T29" s="588" t="s">
        <v>2823</v>
      </c>
      <c r="U29" s="2298" t="s">
        <v>3376</v>
      </c>
      <c r="V29" s="2298"/>
      <c r="W29" s="2298"/>
      <c r="X29" s="2298"/>
      <c r="Y29" s="2298"/>
      <c r="Z29" s="2298"/>
    </row>
    <row r="30" spans="1:38" ht="17.100000000000001" customHeight="1">
      <c r="F30" s="588" t="s">
        <v>2823</v>
      </c>
      <c r="G30" s="2298" t="s">
        <v>3377</v>
      </c>
      <c r="H30" s="2298"/>
      <c r="I30" s="2298"/>
      <c r="J30" s="2298"/>
      <c r="K30" s="2298"/>
      <c r="L30" s="2298"/>
      <c r="M30" s="588" t="s">
        <v>2823</v>
      </c>
      <c r="N30" s="2298" t="s">
        <v>3377</v>
      </c>
      <c r="O30" s="2298"/>
      <c r="P30" s="2298"/>
      <c r="Q30" s="2298"/>
      <c r="R30" s="2298"/>
      <c r="S30" s="2298"/>
      <c r="T30" s="588" t="s">
        <v>2823</v>
      </c>
      <c r="U30" s="2298" t="s">
        <v>3377</v>
      </c>
      <c r="V30" s="2298"/>
      <c r="W30" s="2298"/>
      <c r="X30" s="2298"/>
      <c r="Y30" s="2298"/>
      <c r="Z30" s="2298"/>
    </row>
    <row r="31" spans="1:38" ht="17.100000000000001" customHeight="1">
      <c r="F31" s="588" t="s">
        <v>2823</v>
      </c>
      <c r="G31" s="2298" t="s">
        <v>3378</v>
      </c>
      <c r="H31" s="2298"/>
      <c r="I31" s="2298"/>
      <c r="J31" s="2298"/>
      <c r="K31" s="2298"/>
      <c r="L31" s="2298"/>
      <c r="M31" s="588" t="s">
        <v>2823</v>
      </c>
      <c r="N31" s="2298" t="s">
        <v>3378</v>
      </c>
      <c r="O31" s="2298"/>
      <c r="P31" s="2298"/>
      <c r="Q31" s="2298"/>
      <c r="R31" s="2298"/>
      <c r="S31" s="2298"/>
      <c r="T31" s="588" t="s">
        <v>2823</v>
      </c>
      <c r="U31" s="2298" t="s">
        <v>3378</v>
      </c>
      <c r="V31" s="2298"/>
      <c r="W31" s="2298"/>
      <c r="X31" s="2298"/>
      <c r="Y31" s="2298"/>
      <c r="Z31" s="2298"/>
    </row>
    <row r="32" spans="1:38" ht="17.100000000000001" customHeight="1">
      <c r="F32" s="588" t="s">
        <v>2823</v>
      </c>
      <c r="G32" s="2299" t="s">
        <v>3379</v>
      </c>
      <c r="H32" s="2299"/>
      <c r="I32" s="2299"/>
      <c r="J32" s="2299"/>
      <c r="K32" s="2299"/>
      <c r="L32" s="2299"/>
      <c r="M32" s="588" t="s">
        <v>2823</v>
      </c>
      <c r="N32" s="2299" t="s">
        <v>3379</v>
      </c>
      <c r="O32" s="2299"/>
      <c r="P32" s="2299"/>
      <c r="Q32" s="2299"/>
      <c r="R32" s="2299"/>
      <c r="S32" s="2299"/>
      <c r="T32" s="588" t="s">
        <v>2823</v>
      </c>
      <c r="U32" s="2299" t="s">
        <v>3379</v>
      </c>
      <c r="V32" s="2299"/>
      <c r="W32" s="2299"/>
      <c r="X32" s="2299"/>
      <c r="Y32" s="2299"/>
      <c r="Z32" s="2299"/>
    </row>
    <row r="33" spans="1:30" ht="17.100000000000001" customHeight="1">
      <c r="B33" s="581" t="s">
        <v>3380</v>
      </c>
      <c r="F33" s="612"/>
      <c r="G33" s="612"/>
      <c r="H33" s="612"/>
      <c r="I33" s="612"/>
      <c r="J33" s="612"/>
      <c r="K33" s="612"/>
      <c r="L33" s="612"/>
      <c r="M33" s="612"/>
      <c r="N33" s="612"/>
      <c r="O33" s="612"/>
      <c r="P33" s="612"/>
      <c r="Q33" s="612"/>
      <c r="R33" s="612"/>
      <c r="S33" s="612"/>
      <c r="T33" s="612"/>
      <c r="U33" s="612"/>
      <c r="V33" s="612"/>
      <c r="W33" s="612"/>
      <c r="X33" s="612"/>
      <c r="Y33" s="612"/>
      <c r="Z33" s="612"/>
    </row>
    <row r="34" spans="1:30" ht="17.100000000000001" customHeight="1">
      <c r="F34" s="588" t="s">
        <v>2823</v>
      </c>
      <c r="G34" s="590" t="s">
        <v>3381</v>
      </c>
      <c r="H34" s="590"/>
      <c r="I34" s="590"/>
      <c r="J34" s="590"/>
      <c r="K34" s="590"/>
      <c r="L34" s="590"/>
      <c r="M34" s="588" t="s">
        <v>2823</v>
      </c>
      <c r="N34" s="590" t="s">
        <v>3381</v>
      </c>
      <c r="O34" s="590"/>
      <c r="P34" s="590"/>
      <c r="Q34" s="590"/>
      <c r="R34" s="590"/>
      <c r="S34" s="590"/>
      <c r="T34" s="588" t="s">
        <v>2823</v>
      </c>
      <c r="U34" s="590" t="s">
        <v>3381</v>
      </c>
      <c r="V34" s="590"/>
      <c r="W34" s="590"/>
      <c r="X34" s="590"/>
      <c r="Y34" s="590"/>
      <c r="Z34" s="590"/>
      <c r="AB34" s="593"/>
    </row>
    <row r="35" spans="1:30" s="613" customFormat="1" ht="17.100000000000001" customHeight="1">
      <c r="A35" s="581"/>
      <c r="B35" s="581"/>
      <c r="C35" s="581"/>
      <c r="D35" s="581"/>
      <c r="E35" s="581"/>
      <c r="F35" s="588" t="s">
        <v>2823</v>
      </c>
      <c r="G35" s="590" t="s">
        <v>3382</v>
      </c>
      <c r="H35" s="590"/>
      <c r="I35" s="590"/>
      <c r="J35" s="590"/>
      <c r="K35" s="590"/>
      <c r="L35" s="590"/>
      <c r="M35" s="588" t="s">
        <v>2823</v>
      </c>
      <c r="N35" s="590" t="s">
        <v>3382</v>
      </c>
      <c r="O35" s="590"/>
      <c r="P35" s="590"/>
      <c r="Q35" s="590"/>
      <c r="R35" s="590"/>
      <c r="S35" s="590"/>
      <c r="T35" s="588" t="s">
        <v>2823</v>
      </c>
      <c r="U35" s="590" t="s">
        <v>3382</v>
      </c>
      <c r="V35" s="590"/>
      <c r="W35" s="590"/>
      <c r="X35" s="590"/>
      <c r="Y35" s="590"/>
      <c r="Z35" s="590"/>
      <c r="AA35" s="581"/>
      <c r="AB35" s="593"/>
      <c r="AC35" s="581"/>
    </row>
    <row r="36" spans="1:30" s="613" customFormat="1" ht="17.100000000000001" customHeight="1">
      <c r="A36" s="581"/>
      <c r="B36" s="581"/>
      <c r="C36" s="581"/>
      <c r="D36" s="581"/>
      <c r="E36" s="581"/>
      <c r="F36" s="588" t="s">
        <v>2823</v>
      </c>
      <c r="G36" s="590" t="s">
        <v>3383</v>
      </c>
      <c r="H36" s="590"/>
      <c r="I36" s="590"/>
      <c r="J36" s="590"/>
      <c r="K36" s="590"/>
      <c r="L36" s="590"/>
      <c r="M36" s="588" t="s">
        <v>2823</v>
      </c>
      <c r="N36" s="590" t="s">
        <v>3383</v>
      </c>
      <c r="O36" s="590"/>
      <c r="P36" s="590"/>
      <c r="Q36" s="590"/>
      <c r="R36" s="590"/>
      <c r="S36" s="590"/>
      <c r="T36" s="588" t="s">
        <v>2823</v>
      </c>
      <c r="U36" s="590" t="s">
        <v>3383</v>
      </c>
      <c r="V36" s="590"/>
      <c r="W36" s="590"/>
      <c r="X36" s="590"/>
      <c r="Y36" s="590"/>
      <c r="Z36" s="590"/>
      <c r="AA36" s="581"/>
      <c r="AB36" s="593"/>
      <c r="AC36" s="581"/>
    </row>
    <row r="37" spans="1:30" s="613" customFormat="1" ht="17.100000000000001" customHeight="1">
      <c r="A37" s="581"/>
      <c r="B37" s="581"/>
      <c r="C37" s="581"/>
      <c r="D37" s="581"/>
      <c r="E37" s="581"/>
      <c r="F37" s="588" t="s">
        <v>2823</v>
      </c>
      <c r="G37" s="590" t="s">
        <v>3384</v>
      </c>
      <c r="H37" s="581"/>
      <c r="I37" s="590"/>
      <c r="J37" s="590"/>
      <c r="K37" s="590"/>
      <c r="L37" s="581"/>
      <c r="M37" s="588" t="s">
        <v>2823</v>
      </c>
      <c r="N37" s="590" t="s">
        <v>3384</v>
      </c>
      <c r="O37" s="581"/>
      <c r="P37" s="590"/>
      <c r="Q37" s="590"/>
      <c r="R37" s="590"/>
      <c r="S37" s="581"/>
      <c r="T37" s="588" t="s">
        <v>2823</v>
      </c>
      <c r="U37" s="590" t="s">
        <v>3384</v>
      </c>
      <c r="V37" s="581"/>
      <c r="W37" s="590"/>
      <c r="X37" s="590"/>
      <c r="Y37" s="590"/>
      <c r="Z37" s="581"/>
      <c r="AA37" s="581"/>
      <c r="AB37" s="593"/>
      <c r="AC37" s="581"/>
    </row>
    <row r="38" spans="1:30" s="613" customFormat="1" ht="17.100000000000001" customHeight="1">
      <c r="A38" s="581"/>
      <c r="B38" s="581"/>
      <c r="C38" s="581"/>
      <c r="D38" s="581"/>
      <c r="E38" s="581"/>
      <c r="F38" s="588" t="s">
        <v>2823</v>
      </c>
      <c r="G38" s="590" t="s">
        <v>3385</v>
      </c>
      <c r="H38" s="581"/>
      <c r="I38" s="590"/>
      <c r="J38" s="590"/>
      <c r="K38" s="590"/>
      <c r="L38" s="593"/>
      <c r="M38" s="588" t="s">
        <v>2823</v>
      </c>
      <c r="N38" s="590" t="s">
        <v>3385</v>
      </c>
      <c r="O38" s="581"/>
      <c r="P38" s="590"/>
      <c r="Q38" s="590"/>
      <c r="R38" s="590"/>
      <c r="S38" s="593"/>
      <c r="T38" s="588" t="s">
        <v>2823</v>
      </c>
      <c r="U38" s="590" t="s">
        <v>3385</v>
      </c>
      <c r="V38" s="581"/>
      <c r="W38" s="590"/>
      <c r="X38" s="590"/>
      <c r="Y38" s="590"/>
      <c r="Z38" s="593"/>
      <c r="AA38" s="593"/>
      <c r="AB38" s="593"/>
      <c r="AC38" s="581"/>
    </row>
    <row r="39" spans="1:30" s="613" customFormat="1" ht="17.100000000000001" customHeight="1">
      <c r="A39" s="581"/>
      <c r="B39" s="581"/>
      <c r="C39" s="581"/>
      <c r="D39" s="581"/>
      <c r="E39" s="581"/>
      <c r="F39" s="588" t="s">
        <v>2823</v>
      </c>
      <c r="G39" s="590" t="s">
        <v>3386</v>
      </c>
      <c r="H39" s="581"/>
      <c r="I39" s="590"/>
      <c r="J39" s="590"/>
      <c r="K39" s="590"/>
      <c r="L39" s="593"/>
      <c r="M39" s="588" t="s">
        <v>2823</v>
      </c>
      <c r="N39" s="590" t="s">
        <v>3386</v>
      </c>
      <c r="O39" s="581"/>
      <c r="P39" s="590"/>
      <c r="Q39" s="590"/>
      <c r="R39" s="590"/>
      <c r="S39" s="593"/>
      <c r="T39" s="588" t="s">
        <v>2823</v>
      </c>
      <c r="U39" s="590" t="s">
        <v>3386</v>
      </c>
      <c r="V39" s="581"/>
      <c r="W39" s="590"/>
      <c r="X39" s="590"/>
      <c r="Y39" s="590"/>
      <c r="Z39" s="593"/>
      <c r="AA39" s="593"/>
      <c r="AB39" s="593"/>
      <c r="AC39" s="581"/>
    </row>
    <row r="40" spans="1:30" s="613" customFormat="1" ht="17.100000000000001" customHeight="1">
      <c r="A40" s="581"/>
      <c r="B40" s="581" t="s">
        <v>3387</v>
      </c>
      <c r="C40" s="581"/>
      <c r="D40" s="581"/>
      <c r="E40" s="581"/>
      <c r="F40" s="581"/>
      <c r="G40" s="581"/>
      <c r="H40" s="581"/>
      <c r="I40" s="581"/>
      <c r="J40" s="581"/>
      <c r="K40" s="581"/>
      <c r="L40" s="581"/>
      <c r="M40" s="581"/>
      <c r="N40" s="581"/>
      <c r="O40" s="581"/>
      <c r="P40" s="581"/>
      <c r="Q40" s="581"/>
      <c r="R40" s="581"/>
      <c r="S40" s="581"/>
      <c r="T40" s="581"/>
      <c r="U40" s="590"/>
      <c r="V40" s="581"/>
      <c r="W40" s="581"/>
      <c r="X40" s="581"/>
      <c r="Y40" s="581"/>
      <c r="Z40" s="581"/>
      <c r="AA40" s="581"/>
      <c r="AB40" s="581"/>
      <c r="AC40" s="581"/>
    </row>
    <row r="41" spans="1:30" ht="17.100000000000001" customHeight="1">
      <c r="D41" s="607"/>
      <c r="E41" s="607"/>
      <c r="F41" s="607"/>
      <c r="G41" s="607"/>
      <c r="H41" s="607"/>
      <c r="I41" s="607" t="s">
        <v>2568</v>
      </c>
      <c r="J41" s="2297"/>
      <c r="K41" s="2297"/>
      <c r="L41" s="2297" t="s">
        <v>3388</v>
      </c>
      <c r="M41" s="2297"/>
      <c r="N41" s="607" t="s">
        <v>2807</v>
      </c>
      <c r="O41" s="607" t="s">
        <v>2568</v>
      </c>
      <c r="P41" s="2297"/>
      <c r="Q41" s="2297"/>
      <c r="R41" s="2297" t="s">
        <v>3388</v>
      </c>
      <c r="S41" s="2297"/>
      <c r="T41" s="607" t="s">
        <v>2807</v>
      </c>
      <c r="U41" s="607" t="s">
        <v>2568</v>
      </c>
      <c r="V41" s="2297"/>
      <c r="W41" s="2297"/>
      <c r="X41" s="2297" t="s">
        <v>3388</v>
      </c>
      <c r="Y41" s="2297"/>
      <c r="Z41" s="607" t="s">
        <v>2807</v>
      </c>
      <c r="AA41" s="607"/>
      <c r="AD41" s="582"/>
    </row>
    <row r="42" spans="1:30" ht="17.100000000000001" customHeight="1">
      <c r="B42" s="581" t="s">
        <v>3389</v>
      </c>
    </row>
    <row r="43" spans="1:30" ht="17.100000000000001" customHeight="1">
      <c r="H43" s="607"/>
      <c r="I43" s="607" t="s">
        <v>2568</v>
      </c>
      <c r="J43" s="2295"/>
      <c r="K43" s="2295"/>
      <c r="L43" s="2295"/>
      <c r="M43" s="581" t="s">
        <v>3390</v>
      </c>
      <c r="N43" s="607"/>
      <c r="O43" s="607" t="s">
        <v>2568</v>
      </c>
      <c r="P43" s="2295"/>
      <c r="Q43" s="2295"/>
      <c r="R43" s="2295"/>
      <c r="S43" s="581" t="s">
        <v>3390</v>
      </c>
      <c r="T43" s="607"/>
      <c r="U43" s="607" t="s">
        <v>2568</v>
      </c>
      <c r="V43" s="2295"/>
      <c r="W43" s="2295"/>
      <c r="X43" s="2295"/>
      <c r="Y43" s="581" t="s">
        <v>3390</v>
      </c>
      <c r="Z43" s="584"/>
      <c r="AA43" s="584"/>
    </row>
    <row r="44" spans="1:30" ht="17.100000000000001" customHeight="1">
      <c r="B44" s="581" t="s">
        <v>3391</v>
      </c>
      <c r="H44" s="607"/>
      <c r="I44" s="607" t="s">
        <v>2568</v>
      </c>
      <c r="J44" s="2296"/>
      <c r="K44" s="2296"/>
      <c r="L44" s="2296"/>
      <c r="M44" s="581" t="s">
        <v>3392</v>
      </c>
      <c r="N44" s="607"/>
      <c r="O44" s="607" t="s">
        <v>2568</v>
      </c>
      <c r="P44" s="2296"/>
      <c r="Q44" s="2296"/>
      <c r="R44" s="2296"/>
      <c r="S44" s="581" t="s">
        <v>3392</v>
      </c>
      <c r="T44" s="607"/>
      <c r="U44" s="607" t="s">
        <v>2568</v>
      </c>
      <c r="V44" s="2296"/>
      <c r="W44" s="2296"/>
      <c r="X44" s="2296"/>
      <c r="Y44" s="581" t="s">
        <v>3392</v>
      </c>
      <c r="Z44" s="584"/>
      <c r="AA44" s="584"/>
    </row>
    <row r="45" spans="1:30" ht="17.100000000000001" customHeight="1">
      <c r="B45" s="581" t="s">
        <v>3393</v>
      </c>
      <c r="F45" s="607"/>
      <c r="G45" s="607"/>
      <c r="H45" s="607"/>
      <c r="AB45" s="584"/>
    </row>
    <row r="46" spans="1:30" ht="17.100000000000001" customHeight="1">
      <c r="F46" s="607"/>
      <c r="G46" s="607"/>
      <c r="H46" s="607"/>
      <c r="I46" s="607" t="s">
        <v>2568</v>
      </c>
      <c r="J46" s="2294"/>
      <c r="K46" s="2294"/>
      <c r="L46" s="2294"/>
      <c r="M46" s="607" t="s">
        <v>2807</v>
      </c>
      <c r="N46" s="607"/>
      <c r="O46" s="607" t="s">
        <v>2568</v>
      </c>
      <c r="P46" s="2294"/>
      <c r="Q46" s="2294"/>
      <c r="R46" s="2294"/>
      <c r="S46" s="607" t="s">
        <v>2807</v>
      </c>
      <c r="T46" s="607"/>
      <c r="U46" s="607" t="s">
        <v>2568</v>
      </c>
      <c r="V46" s="2294"/>
      <c r="W46" s="2294"/>
      <c r="X46" s="2294"/>
      <c r="Y46" s="581" t="s">
        <v>2807</v>
      </c>
      <c r="AB46" s="584"/>
    </row>
    <row r="47" spans="1:30" ht="17.100000000000001" customHeight="1">
      <c r="B47" s="581" t="s">
        <v>3394</v>
      </c>
      <c r="F47" s="607"/>
      <c r="G47" s="607"/>
      <c r="H47" s="607"/>
      <c r="I47" s="607"/>
      <c r="J47" s="607"/>
      <c r="AB47" s="584"/>
    </row>
    <row r="48" spans="1:30" ht="17.100000000000001" customHeight="1">
      <c r="G48" s="607"/>
      <c r="H48" s="607"/>
      <c r="I48" s="607" t="s">
        <v>2568</v>
      </c>
      <c r="J48" s="2294"/>
      <c r="K48" s="2294"/>
      <c r="L48" s="2294"/>
      <c r="M48" s="607" t="s">
        <v>2807</v>
      </c>
      <c r="N48" s="607"/>
      <c r="O48" s="607" t="s">
        <v>2568</v>
      </c>
      <c r="P48" s="2294"/>
      <c r="Q48" s="2294"/>
      <c r="R48" s="2294"/>
      <c r="S48" s="607" t="s">
        <v>2807</v>
      </c>
      <c r="T48" s="607"/>
      <c r="U48" s="607" t="s">
        <v>2568</v>
      </c>
      <c r="V48" s="2294"/>
      <c r="W48" s="2294"/>
      <c r="X48" s="2294"/>
      <c r="Y48" s="581" t="s">
        <v>2807</v>
      </c>
      <c r="Z48" s="584"/>
      <c r="AA48" s="584"/>
    </row>
    <row r="49" spans="1:29" ht="17.100000000000001" customHeight="1">
      <c r="A49" s="597" t="s">
        <v>3395</v>
      </c>
      <c r="B49" s="597"/>
      <c r="C49" s="597"/>
      <c r="D49" s="597"/>
      <c r="E49" s="597"/>
      <c r="F49" s="597"/>
      <c r="G49" s="597"/>
      <c r="H49" s="597"/>
      <c r="I49" s="597"/>
      <c r="J49" s="597"/>
      <c r="K49" s="597"/>
      <c r="L49" s="597"/>
      <c r="M49" s="597"/>
      <c r="N49" s="2293" t="str">
        <f>IF(第三面!C30="■",SUM(第三面!J23,第三面!J24),"")</f>
        <v/>
      </c>
      <c r="O49" s="2293"/>
      <c r="P49" s="2293"/>
      <c r="Q49" s="2293"/>
      <c r="R49" s="2293"/>
      <c r="S49" s="2293"/>
      <c r="T49" s="597" t="s">
        <v>47</v>
      </c>
      <c r="U49" s="597"/>
      <c r="V49" s="597"/>
      <c r="W49" s="597"/>
      <c r="X49" s="597"/>
      <c r="Y49" s="597"/>
      <c r="Z49" s="597"/>
      <c r="AA49" s="597"/>
      <c r="AB49" s="597"/>
      <c r="AC49" s="597"/>
    </row>
    <row r="50" spans="1:29" ht="15" customHeight="1"/>
    <row r="51" spans="1:29" ht="15" customHeight="1"/>
    <row r="80" spans="1:2" ht="12.75">
      <c r="A80" s="615" t="s">
        <v>2281</v>
      </c>
      <c r="B80" s="615">
        <v>11</v>
      </c>
    </row>
    <row r="81" spans="1:2" ht="12.75">
      <c r="A81" s="615" t="s">
        <v>2319</v>
      </c>
      <c r="B81" s="615">
        <v>12</v>
      </c>
    </row>
    <row r="82" spans="1:2" ht="12.75">
      <c r="A82" s="615" t="s">
        <v>3396</v>
      </c>
      <c r="B82" s="615">
        <v>13</v>
      </c>
    </row>
    <row r="83" spans="1:2" ht="12.75">
      <c r="A83" s="615" t="s">
        <v>3397</v>
      </c>
      <c r="B83" s="615">
        <v>14</v>
      </c>
    </row>
    <row r="84" spans="1:2" ht="13.5" thickBot="1">
      <c r="A84" s="616" t="s">
        <v>3398</v>
      </c>
      <c r="B84" s="615">
        <v>15</v>
      </c>
    </row>
    <row r="85" spans="1:2" ht="12.75">
      <c r="B85" s="615">
        <v>16</v>
      </c>
    </row>
    <row r="86" spans="1:2" ht="12.75">
      <c r="B86" s="615">
        <v>17</v>
      </c>
    </row>
    <row r="87" spans="1:2" ht="12.75">
      <c r="B87" s="615">
        <v>18</v>
      </c>
    </row>
    <row r="88" spans="1:2" ht="12.75">
      <c r="B88" s="615">
        <v>19</v>
      </c>
    </row>
    <row r="89" spans="1:2" ht="12.75">
      <c r="B89" s="615">
        <v>20</v>
      </c>
    </row>
    <row r="90" spans="1:2" ht="12.75">
      <c r="B90" s="615">
        <v>21</v>
      </c>
    </row>
    <row r="91" spans="1:2" ht="12.75">
      <c r="B91" s="615">
        <v>22</v>
      </c>
    </row>
    <row r="92" spans="1:2" ht="12.75">
      <c r="B92" s="615">
        <v>23</v>
      </c>
    </row>
    <row r="93" spans="1:2" ht="12.75">
      <c r="B93" s="615">
        <v>24</v>
      </c>
    </row>
    <row r="94" spans="1:2" ht="12.75">
      <c r="B94" s="615">
        <v>25</v>
      </c>
    </row>
    <row r="95" spans="1:2" ht="12.75">
      <c r="B95" s="615">
        <v>26</v>
      </c>
    </row>
    <row r="96" spans="1:2" ht="12.75">
      <c r="B96" s="615">
        <v>27</v>
      </c>
    </row>
    <row r="97" spans="2:2" ht="12.75">
      <c r="B97" s="615">
        <v>28</v>
      </c>
    </row>
    <row r="98" spans="2:2" ht="12.75">
      <c r="B98" s="615">
        <v>29</v>
      </c>
    </row>
    <row r="99" spans="2:2" ht="12.75">
      <c r="B99" s="615">
        <v>30</v>
      </c>
    </row>
    <row r="100" spans="2:2" ht="12.75">
      <c r="B100" s="615">
        <v>31</v>
      </c>
    </row>
    <row r="101" spans="2:2" ht="12.75">
      <c r="B101" s="615">
        <v>32</v>
      </c>
    </row>
    <row r="102" spans="2:2" ht="12.75">
      <c r="B102" s="615">
        <v>33</v>
      </c>
    </row>
    <row r="103" spans="2:2" ht="12.75">
      <c r="B103" s="615">
        <v>34</v>
      </c>
    </row>
    <row r="104" spans="2:2" ht="12.75">
      <c r="B104" s="615">
        <v>35</v>
      </c>
    </row>
    <row r="105" spans="2:2" ht="12.75">
      <c r="B105" s="615">
        <v>36</v>
      </c>
    </row>
    <row r="106" spans="2:2" ht="12.75">
      <c r="B106" s="615">
        <v>37</v>
      </c>
    </row>
    <row r="107" spans="2:2" ht="12.75">
      <c r="B107" s="615">
        <v>38</v>
      </c>
    </row>
    <row r="108" spans="2:2" ht="12.75">
      <c r="B108" s="615">
        <v>39</v>
      </c>
    </row>
    <row r="109" spans="2:2" ht="12.75">
      <c r="B109" s="615">
        <v>40</v>
      </c>
    </row>
    <row r="110" spans="2:2" ht="12.75">
      <c r="B110" s="615">
        <v>41</v>
      </c>
    </row>
    <row r="111" spans="2:2" ht="12.75">
      <c r="B111" s="615">
        <v>42</v>
      </c>
    </row>
    <row r="112" spans="2:2" ht="12.75">
      <c r="B112" s="615">
        <v>43</v>
      </c>
    </row>
    <row r="113" spans="2:2" ht="12.75">
      <c r="B113" s="615">
        <v>44</v>
      </c>
    </row>
    <row r="114" spans="2:2" ht="12.75">
      <c r="B114" s="615">
        <v>45</v>
      </c>
    </row>
    <row r="115" spans="2:2" ht="12.75">
      <c r="B115" s="615">
        <v>46</v>
      </c>
    </row>
    <row r="116" spans="2:2" ht="13.5" thickBot="1">
      <c r="B116" s="616">
        <v>99</v>
      </c>
    </row>
  </sheetData>
  <mergeCells count="57">
    <mergeCell ref="H20:I20"/>
    <mergeCell ref="J20:N20"/>
    <mergeCell ref="P20:Y20"/>
    <mergeCell ref="A1:AC1"/>
    <mergeCell ref="H14:AC14"/>
    <mergeCell ref="H19:I19"/>
    <mergeCell ref="J19:N19"/>
    <mergeCell ref="P19:Y19"/>
    <mergeCell ref="H21:I21"/>
    <mergeCell ref="J21:N21"/>
    <mergeCell ref="P21:Y21"/>
    <mergeCell ref="F23:J23"/>
    <mergeCell ref="M23:Q23"/>
    <mergeCell ref="T23:X23"/>
    <mergeCell ref="G24:L24"/>
    <mergeCell ref="N24:S24"/>
    <mergeCell ref="U24:Z24"/>
    <mergeCell ref="G25:L26"/>
    <mergeCell ref="N25:S26"/>
    <mergeCell ref="U25:Z26"/>
    <mergeCell ref="G27:L27"/>
    <mergeCell ref="N27:S27"/>
    <mergeCell ref="U27:Z27"/>
    <mergeCell ref="G28:L28"/>
    <mergeCell ref="N28:S28"/>
    <mergeCell ref="U28:Z28"/>
    <mergeCell ref="G29:L29"/>
    <mergeCell ref="N29:S29"/>
    <mergeCell ref="U29:Z29"/>
    <mergeCell ref="G30:L30"/>
    <mergeCell ref="N30:S30"/>
    <mergeCell ref="U30:Z30"/>
    <mergeCell ref="X41:Y41"/>
    <mergeCell ref="G31:L31"/>
    <mergeCell ref="N31:S31"/>
    <mergeCell ref="U31:Z31"/>
    <mergeCell ref="G32:L32"/>
    <mergeCell ref="N32:S32"/>
    <mergeCell ref="U32:Z32"/>
    <mergeCell ref="J41:K41"/>
    <mergeCell ref="L41:M41"/>
    <mergeCell ref="P41:Q41"/>
    <mergeCell ref="R41:S41"/>
    <mergeCell ref="V41:W41"/>
    <mergeCell ref="J43:L43"/>
    <mergeCell ref="P43:R43"/>
    <mergeCell ref="V43:X43"/>
    <mergeCell ref="J44:L44"/>
    <mergeCell ref="P44:R44"/>
    <mergeCell ref="V44:X44"/>
    <mergeCell ref="N49:S49"/>
    <mergeCell ref="J46:L46"/>
    <mergeCell ref="P46:R46"/>
    <mergeCell ref="V46:X46"/>
    <mergeCell ref="J48:L48"/>
    <mergeCell ref="P48:R48"/>
    <mergeCell ref="V48:X48"/>
  </mergeCells>
  <phoneticPr fontId="1"/>
  <dataValidations count="5">
    <dataValidation type="list" allowBlank="1" showInputMessage="1" showErrorMessage="1" sqref="F23:J23 JB23:JF23 SX23:TB23 ACT23:ACX23 AMP23:AMT23 AWL23:AWP23 BGH23:BGL23 BQD23:BQH23 BZZ23:CAD23 CJV23:CJZ23 CTR23:CTV23 DDN23:DDR23 DNJ23:DNN23 DXF23:DXJ23 EHB23:EHF23 EQX23:ERB23 FAT23:FAX23 FKP23:FKT23 FUL23:FUP23 GEH23:GEL23 GOD23:GOH23 GXZ23:GYD23 HHV23:HHZ23 HRR23:HRV23 IBN23:IBR23 ILJ23:ILN23 IVF23:IVJ23 JFB23:JFF23 JOX23:JPB23 JYT23:JYX23 KIP23:KIT23 KSL23:KSP23 LCH23:LCL23 LMD23:LMH23 LVZ23:LWD23 MFV23:MFZ23 MPR23:MPV23 MZN23:MZR23 NJJ23:NJN23 NTF23:NTJ23 ODB23:ODF23 OMX23:ONB23 OWT23:OWX23 PGP23:PGT23 PQL23:PQP23 QAH23:QAL23 QKD23:QKH23 QTZ23:QUD23 RDV23:RDZ23 RNR23:RNV23 RXN23:RXR23 SHJ23:SHN23 SRF23:SRJ23 TBB23:TBF23 TKX23:TLB23 TUT23:TUX23 UEP23:UET23 UOL23:UOP23 UYH23:UYL23 VID23:VIH23 VRZ23:VSD23 WBV23:WBZ23 WLR23:WLV23 WVN23:WVR23 F65559:J65559 JB65559:JF65559 SX65559:TB65559 ACT65559:ACX65559 AMP65559:AMT65559 AWL65559:AWP65559 BGH65559:BGL65559 BQD65559:BQH65559 BZZ65559:CAD65559 CJV65559:CJZ65559 CTR65559:CTV65559 DDN65559:DDR65559 DNJ65559:DNN65559 DXF65559:DXJ65559 EHB65559:EHF65559 EQX65559:ERB65559 FAT65559:FAX65559 FKP65559:FKT65559 FUL65559:FUP65559 GEH65559:GEL65559 GOD65559:GOH65559 GXZ65559:GYD65559 HHV65559:HHZ65559 HRR65559:HRV65559 IBN65559:IBR65559 ILJ65559:ILN65559 IVF65559:IVJ65559 JFB65559:JFF65559 JOX65559:JPB65559 JYT65559:JYX65559 KIP65559:KIT65559 KSL65559:KSP65559 LCH65559:LCL65559 LMD65559:LMH65559 LVZ65559:LWD65559 MFV65559:MFZ65559 MPR65559:MPV65559 MZN65559:MZR65559 NJJ65559:NJN65559 NTF65559:NTJ65559 ODB65559:ODF65559 OMX65559:ONB65559 OWT65559:OWX65559 PGP65559:PGT65559 PQL65559:PQP65559 QAH65559:QAL65559 QKD65559:QKH65559 QTZ65559:QUD65559 RDV65559:RDZ65559 RNR65559:RNV65559 RXN65559:RXR65559 SHJ65559:SHN65559 SRF65559:SRJ65559 TBB65559:TBF65559 TKX65559:TLB65559 TUT65559:TUX65559 UEP65559:UET65559 UOL65559:UOP65559 UYH65559:UYL65559 VID65559:VIH65559 VRZ65559:VSD65559 WBV65559:WBZ65559 WLR65559:WLV65559 WVN65559:WVR65559 F131095:J131095 JB131095:JF131095 SX131095:TB131095 ACT131095:ACX131095 AMP131095:AMT131095 AWL131095:AWP131095 BGH131095:BGL131095 BQD131095:BQH131095 BZZ131095:CAD131095 CJV131095:CJZ131095 CTR131095:CTV131095 DDN131095:DDR131095 DNJ131095:DNN131095 DXF131095:DXJ131095 EHB131095:EHF131095 EQX131095:ERB131095 FAT131095:FAX131095 FKP131095:FKT131095 FUL131095:FUP131095 GEH131095:GEL131095 GOD131095:GOH131095 GXZ131095:GYD131095 HHV131095:HHZ131095 HRR131095:HRV131095 IBN131095:IBR131095 ILJ131095:ILN131095 IVF131095:IVJ131095 JFB131095:JFF131095 JOX131095:JPB131095 JYT131095:JYX131095 KIP131095:KIT131095 KSL131095:KSP131095 LCH131095:LCL131095 LMD131095:LMH131095 LVZ131095:LWD131095 MFV131095:MFZ131095 MPR131095:MPV131095 MZN131095:MZR131095 NJJ131095:NJN131095 NTF131095:NTJ131095 ODB131095:ODF131095 OMX131095:ONB131095 OWT131095:OWX131095 PGP131095:PGT131095 PQL131095:PQP131095 QAH131095:QAL131095 QKD131095:QKH131095 QTZ131095:QUD131095 RDV131095:RDZ131095 RNR131095:RNV131095 RXN131095:RXR131095 SHJ131095:SHN131095 SRF131095:SRJ131095 TBB131095:TBF131095 TKX131095:TLB131095 TUT131095:TUX131095 UEP131095:UET131095 UOL131095:UOP131095 UYH131095:UYL131095 VID131095:VIH131095 VRZ131095:VSD131095 WBV131095:WBZ131095 WLR131095:WLV131095 WVN131095:WVR131095 F196631:J196631 JB196631:JF196631 SX196631:TB196631 ACT196631:ACX196631 AMP196631:AMT196631 AWL196631:AWP196631 BGH196631:BGL196631 BQD196631:BQH196631 BZZ196631:CAD196631 CJV196631:CJZ196631 CTR196631:CTV196631 DDN196631:DDR196631 DNJ196631:DNN196631 DXF196631:DXJ196631 EHB196631:EHF196631 EQX196631:ERB196631 FAT196631:FAX196631 FKP196631:FKT196631 FUL196631:FUP196631 GEH196631:GEL196631 GOD196631:GOH196631 GXZ196631:GYD196631 HHV196631:HHZ196631 HRR196631:HRV196631 IBN196631:IBR196631 ILJ196631:ILN196631 IVF196631:IVJ196631 JFB196631:JFF196631 JOX196631:JPB196631 JYT196631:JYX196631 KIP196631:KIT196631 KSL196631:KSP196631 LCH196631:LCL196631 LMD196631:LMH196631 LVZ196631:LWD196631 MFV196631:MFZ196631 MPR196631:MPV196631 MZN196631:MZR196631 NJJ196631:NJN196631 NTF196631:NTJ196631 ODB196631:ODF196631 OMX196631:ONB196631 OWT196631:OWX196631 PGP196631:PGT196631 PQL196631:PQP196631 QAH196631:QAL196631 QKD196631:QKH196631 QTZ196631:QUD196631 RDV196631:RDZ196631 RNR196631:RNV196631 RXN196631:RXR196631 SHJ196631:SHN196631 SRF196631:SRJ196631 TBB196631:TBF196631 TKX196631:TLB196631 TUT196631:TUX196631 UEP196631:UET196631 UOL196631:UOP196631 UYH196631:UYL196631 VID196631:VIH196631 VRZ196631:VSD196631 WBV196631:WBZ196631 WLR196631:WLV196631 WVN196631:WVR196631 F262167:J262167 JB262167:JF262167 SX262167:TB262167 ACT262167:ACX262167 AMP262167:AMT262167 AWL262167:AWP262167 BGH262167:BGL262167 BQD262167:BQH262167 BZZ262167:CAD262167 CJV262167:CJZ262167 CTR262167:CTV262167 DDN262167:DDR262167 DNJ262167:DNN262167 DXF262167:DXJ262167 EHB262167:EHF262167 EQX262167:ERB262167 FAT262167:FAX262167 FKP262167:FKT262167 FUL262167:FUP262167 GEH262167:GEL262167 GOD262167:GOH262167 GXZ262167:GYD262167 HHV262167:HHZ262167 HRR262167:HRV262167 IBN262167:IBR262167 ILJ262167:ILN262167 IVF262167:IVJ262167 JFB262167:JFF262167 JOX262167:JPB262167 JYT262167:JYX262167 KIP262167:KIT262167 KSL262167:KSP262167 LCH262167:LCL262167 LMD262167:LMH262167 LVZ262167:LWD262167 MFV262167:MFZ262167 MPR262167:MPV262167 MZN262167:MZR262167 NJJ262167:NJN262167 NTF262167:NTJ262167 ODB262167:ODF262167 OMX262167:ONB262167 OWT262167:OWX262167 PGP262167:PGT262167 PQL262167:PQP262167 QAH262167:QAL262167 QKD262167:QKH262167 QTZ262167:QUD262167 RDV262167:RDZ262167 RNR262167:RNV262167 RXN262167:RXR262167 SHJ262167:SHN262167 SRF262167:SRJ262167 TBB262167:TBF262167 TKX262167:TLB262167 TUT262167:TUX262167 UEP262167:UET262167 UOL262167:UOP262167 UYH262167:UYL262167 VID262167:VIH262167 VRZ262167:VSD262167 WBV262167:WBZ262167 WLR262167:WLV262167 WVN262167:WVR262167 F327703:J327703 JB327703:JF327703 SX327703:TB327703 ACT327703:ACX327703 AMP327703:AMT327703 AWL327703:AWP327703 BGH327703:BGL327703 BQD327703:BQH327703 BZZ327703:CAD327703 CJV327703:CJZ327703 CTR327703:CTV327703 DDN327703:DDR327703 DNJ327703:DNN327703 DXF327703:DXJ327703 EHB327703:EHF327703 EQX327703:ERB327703 FAT327703:FAX327703 FKP327703:FKT327703 FUL327703:FUP327703 GEH327703:GEL327703 GOD327703:GOH327703 GXZ327703:GYD327703 HHV327703:HHZ327703 HRR327703:HRV327703 IBN327703:IBR327703 ILJ327703:ILN327703 IVF327703:IVJ327703 JFB327703:JFF327703 JOX327703:JPB327703 JYT327703:JYX327703 KIP327703:KIT327703 KSL327703:KSP327703 LCH327703:LCL327703 LMD327703:LMH327703 LVZ327703:LWD327703 MFV327703:MFZ327703 MPR327703:MPV327703 MZN327703:MZR327703 NJJ327703:NJN327703 NTF327703:NTJ327703 ODB327703:ODF327703 OMX327703:ONB327703 OWT327703:OWX327703 PGP327703:PGT327703 PQL327703:PQP327703 QAH327703:QAL327703 QKD327703:QKH327703 QTZ327703:QUD327703 RDV327703:RDZ327703 RNR327703:RNV327703 RXN327703:RXR327703 SHJ327703:SHN327703 SRF327703:SRJ327703 TBB327703:TBF327703 TKX327703:TLB327703 TUT327703:TUX327703 UEP327703:UET327703 UOL327703:UOP327703 UYH327703:UYL327703 VID327703:VIH327703 VRZ327703:VSD327703 WBV327703:WBZ327703 WLR327703:WLV327703 WVN327703:WVR327703 F393239:J393239 JB393239:JF393239 SX393239:TB393239 ACT393239:ACX393239 AMP393239:AMT393239 AWL393239:AWP393239 BGH393239:BGL393239 BQD393239:BQH393239 BZZ393239:CAD393239 CJV393239:CJZ393239 CTR393239:CTV393239 DDN393239:DDR393239 DNJ393239:DNN393239 DXF393239:DXJ393239 EHB393239:EHF393239 EQX393239:ERB393239 FAT393239:FAX393239 FKP393239:FKT393239 FUL393239:FUP393239 GEH393239:GEL393239 GOD393239:GOH393239 GXZ393239:GYD393239 HHV393239:HHZ393239 HRR393239:HRV393239 IBN393239:IBR393239 ILJ393239:ILN393239 IVF393239:IVJ393239 JFB393239:JFF393239 JOX393239:JPB393239 JYT393239:JYX393239 KIP393239:KIT393239 KSL393239:KSP393239 LCH393239:LCL393239 LMD393239:LMH393239 LVZ393239:LWD393239 MFV393239:MFZ393239 MPR393239:MPV393239 MZN393239:MZR393239 NJJ393239:NJN393239 NTF393239:NTJ393239 ODB393239:ODF393239 OMX393239:ONB393239 OWT393239:OWX393239 PGP393239:PGT393239 PQL393239:PQP393239 QAH393239:QAL393239 QKD393239:QKH393239 QTZ393239:QUD393239 RDV393239:RDZ393239 RNR393239:RNV393239 RXN393239:RXR393239 SHJ393239:SHN393239 SRF393239:SRJ393239 TBB393239:TBF393239 TKX393239:TLB393239 TUT393239:TUX393239 UEP393239:UET393239 UOL393239:UOP393239 UYH393239:UYL393239 VID393239:VIH393239 VRZ393239:VSD393239 WBV393239:WBZ393239 WLR393239:WLV393239 WVN393239:WVR393239 F458775:J458775 JB458775:JF458775 SX458775:TB458775 ACT458775:ACX458775 AMP458775:AMT458775 AWL458775:AWP458775 BGH458775:BGL458775 BQD458775:BQH458775 BZZ458775:CAD458775 CJV458775:CJZ458775 CTR458775:CTV458775 DDN458775:DDR458775 DNJ458775:DNN458775 DXF458775:DXJ458775 EHB458775:EHF458775 EQX458775:ERB458775 FAT458775:FAX458775 FKP458775:FKT458775 FUL458775:FUP458775 GEH458775:GEL458775 GOD458775:GOH458775 GXZ458775:GYD458775 HHV458775:HHZ458775 HRR458775:HRV458775 IBN458775:IBR458775 ILJ458775:ILN458775 IVF458775:IVJ458775 JFB458775:JFF458775 JOX458775:JPB458775 JYT458775:JYX458775 KIP458775:KIT458775 KSL458775:KSP458775 LCH458775:LCL458775 LMD458775:LMH458775 LVZ458775:LWD458775 MFV458775:MFZ458775 MPR458775:MPV458775 MZN458775:MZR458775 NJJ458775:NJN458775 NTF458775:NTJ458775 ODB458775:ODF458775 OMX458775:ONB458775 OWT458775:OWX458775 PGP458775:PGT458775 PQL458775:PQP458775 QAH458775:QAL458775 QKD458775:QKH458775 QTZ458775:QUD458775 RDV458775:RDZ458775 RNR458775:RNV458775 RXN458775:RXR458775 SHJ458775:SHN458775 SRF458775:SRJ458775 TBB458775:TBF458775 TKX458775:TLB458775 TUT458775:TUX458775 UEP458775:UET458775 UOL458775:UOP458775 UYH458775:UYL458775 VID458775:VIH458775 VRZ458775:VSD458775 WBV458775:WBZ458775 WLR458775:WLV458775 WVN458775:WVR458775 F524311:J524311 JB524311:JF524311 SX524311:TB524311 ACT524311:ACX524311 AMP524311:AMT524311 AWL524311:AWP524311 BGH524311:BGL524311 BQD524311:BQH524311 BZZ524311:CAD524311 CJV524311:CJZ524311 CTR524311:CTV524311 DDN524311:DDR524311 DNJ524311:DNN524311 DXF524311:DXJ524311 EHB524311:EHF524311 EQX524311:ERB524311 FAT524311:FAX524311 FKP524311:FKT524311 FUL524311:FUP524311 GEH524311:GEL524311 GOD524311:GOH524311 GXZ524311:GYD524311 HHV524311:HHZ524311 HRR524311:HRV524311 IBN524311:IBR524311 ILJ524311:ILN524311 IVF524311:IVJ524311 JFB524311:JFF524311 JOX524311:JPB524311 JYT524311:JYX524311 KIP524311:KIT524311 KSL524311:KSP524311 LCH524311:LCL524311 LMD524311:LMH524311 LVZ524311:LWD524311 MFV524311:MFZ524311 MPR524311:MPV524311 MZN524311:MZR524311 NJJ524311:NJN524311 NTF524311:NTJ524311 ODB524311:ODF524311 OMX524311:ONB524311 OWT524311:OWX524311 PGP524311:PGT524311 PQL524311:PQP524311 QAH524311:QAL524311 QKD524311:QKH524311 QTZ524311:QUD524311 RDV524311:RDZ524311 RNR524311:RNV524311 RXN524311:RXR524311 SHJ524311:SHN524311 SRF524311:SRJ524311 TBB524311:TBF524311 TKX524311:TLB524311 TUT524311:TUX524311 UEP524311:UET524311 UOL524311:UOP524311 UYH524311:UYL524311 VID524311:VIH524311 VRZ524311:VSD524311 WBV524311:WBZ524311 WLR524311:WLV524311 WVN524311:WVR524311 F589847:J589847 JB589847:JF589847 SX589847:TB589847 ACT589847:ACX589847 AMP589847:AMT589847 AWL589847:AWP589847 BGH589847:BGL589847 BQD589847:BQH589847 BZZ589847:CAD589847 CJV589847:CJZ589847 CTR589847:CTV589847 DDN589847:DDR589847 DNJ589847:DNN589847 DXF589847:DXJ589847 EHB589847:EHF589847 EQX589847:ERB589847 FAT589847:FAX589847 FKP589847:FKT589847 FUL589847:FUP589847 GEH589847:GEL589847 GOD589847:GOH589847 GXZ589847:GYD589847 HHV589847:HHZ589847 HRR589847:HRV589847 IBN589847:IBR589847 ILJ589847:ILN589847 IVF589847:IVJ589847 JFB589847:JFF589847 JOX589847:JPB589847 JYT589847:JYX589847 KIP589847:KIT589847 KSL589847:KSP589847 LCH589847:LCL589847 LMD589847:LMH589847 LVZ589847:LWD589847 MFV589847:MFZ589847 MPR589847:MPV589847 MZN589847:MZR589847 NJJ589847:NJN589847 NTF589847:NTJ589847 ODB589847:ODF589847 OMX589847:ONB589847 OWT589847:OWX589847 PGP589847:PGT589847 PQL589847:PQP589847 QAH589847:QAL589847 QKD589847:QKH589847 QTZ589847:QUD589847 RDV589847:RDZ589847 RNR589847:RNV589847 RXN589847:RXR589847 SHJ589847:SHN589847 SRF589847:SRJ589847 TBB589847:TBF589847 TKX589847:TLB589847 TUT589847:TUX589847 UEP589847:UET589847 UOL589847:UOP589847 UYH589847:UYL589847 VID589847:VIH589847 VRZ589847:VSD589847 WBV589847:WBZ589847 WLR589847:WLV589847 WVN589847:WVR589847 F655383:J655383 JB655383:JF655383 SX655383:TB655383 ACT655383:ACX655383 AMP655383:AMT655383 AWL655383:AWP655383 BGH655383:BGL655383 BQD655383:BQH655383 BZZ655383:CAD655383 CJV655383:CJZ655383 CTR655383:CTV655383 DDN655383:DDR655383 DNJ655383:DNN655383 DXF655383:DXJ655383 EHB655383:EHF655383 EQX655383:ERB655383 FAT655383:FAX655383 FKP655383:FKT655383 FUL655383:FUP655383 GEH655383:GEL655383 GOD655383:GOH655383 GXZ655383:GYD655383 HHV655383:HHZ655383 HRR655383:HRV655383 IBN655383:IBR655383 ILJ655383:ILN655383 IVF655383:IVJ655383 JFB655383:JFF655383 JOX655383:JPB655383 JYT655383:JYX655383 KIP655383:KIT655383 KSL655383:KSP655383 LCH655383:LCL655383 LMD655383:LMH655383 LVZ655383:LWD655383 MFV655383:MFZ655383 MPR655383:MPV655383 MZN655383:MZR655383 NJJ655383:NJN655383 NTF655383:NTJ655383 ODB655383:ODF655383 OMX655383:ONB655383 OWT655383:OWX655383 PGP655383:PGT655383 PQL655383:PQP655383 QAH655383:QAL655383 QKD655383:QKH655383 QTZ655383:QUD655383 RDV655383:RDZ655383 RNR655383:RNV655383 RXN655383:RXR655383 SHJ655383:SHN655383 SRF655383:SRJ655383 TBB655383:TBF655383 TKX655383:TLB655383 TUT655383:TUX655383 UEP655383:UET655383 UOL655383:UOP655383 UYH655383:UYL655383 VID655383:VIH655383 VRZ655383:VSD655383 WBV655383:WBZ655383 WLR655383:WLV655383 WVN655383:WVR655383 F720919:J720919 JB720919:JF720919 SX720919:TB720919 ACT720919:ACX720919 AMP720919:AMT720919 AWL720919:AWP720919 BGH720919:BGL720919 BQD720919:BQH720919 BZZ720919:CAD720919 CJV720919:CJZ720919 CTR720919:CTV720919 DDN720919:DDR720919 DNJ720919:DNN720919 DXF720919:DXJ720919 EHB720919:EHF720919 EQX720919:ERB720919 FAT720919:FAX720919 FKP720919:FKT720919 FUL720919:FUP720919 GEH720919:GEL720919 GOD720919:GOH720919 GXZ720919:GYD720919 HHV720919:HHZ720919 HRR720919:HRV720919 IBN720919:IBR720919 ILJ720919:ILN720919 IVF720919:IVJ720919 JFB720919:JFF720919 JOX720919:JPB720919 JYT720919:JYX720919 KIP720919:KIT720919 KSL720919:KSP720919 LCH720919:LCL720919 LMD720919:LMH720919 LVZ720919:LWD720919 MFV720919:MFZ720919 MPR720919:MPV720919 MZN720919:MZR720919 NJJ720919:NJN720919 NTF720919:NTJ720919 ODB720919:ODF720919 OMX720919:ONB720919 OWT720919:OWX720919 PGP720919:PGT720919 PQL720919:PQP720919 QAH720919:QAL720919 QKD720919:QKH720919 QTZ720919:QUD720919 RDV720919:RDZ720919 RNR720919:RNV720919 RXN720919:RXR720919 SHJ720919:SHN720919 SRF720919:SRJ720919 TBB720919:TBF720919 TKX720919:TLB720919 TUT720919:TUX720919 UEP720919:UET720919 UOL720919:UOP720919 UYH720919:UYL720919 VID720919:VIH720919 VRZ720919:VSD720919 WBV720919:WBZ720919 WLR720919:WLV720919 WVN720919:WVR720919 F786455:J786455 JB786455:JF786455 SX786455:TB786455 ACT786455:ACX786455 AMP786455:AMT786455 AWL786455:AWP786455 BGH786455:BGL786455 BQD786455:BQH786455 BZZ786455:CAD786455 CJV786455:CJZ786455 CTR786455:CTV786455 DDN786455:DDR786455 DNJ786455:DNN786455 DXF786455:DXJ786455 EHB786455:EHF786455 EQX786455:ERB786455 FAT786455:FAX786455 FKP786455:FKT786455 FUL786455:FUP786455 GEH786455:GEL786455 GOD786455:GOH786455 GXZ786455:GYD786455 HHV786455:HHZ786455 HRR786455:HRV786455 IBN786455:IBR786455 ILJ786455:ILN786455 IVF786455:IVJ786455 JFB786455:JFF786455 JOX786455:JPB786455 JYT786455:JYX786455 KIP786455:KIT786455 KSL786455:KSP786455 LCH786455:LCL786455 LMD786455:LMH786455 LVZ786455:LWD786455 MFV786455:MFZ786455 MPR786455:MPV786455 MZN786455:MZR786455 NJJ786455:NJN786455 NTF786455:NTJ786455 ODB786455:ODF786455 OMX786455:ONB786455 OWT786455:OWX786455 PGP786455:PGT786455 PQL786455:PQP786455 QAH786455:QAL786455 QKD786455:QKH786455 QTZ786455:QUD786455 RDV786455:RDZ786455 RNR786455:RNV786455 RXN786455:RXR786455 SHJ786455:SHN786455 SRF786455:SRJ786455 TBB786455:TBF786455 TKX786455:TLB786455 TUT786455:TUX786455 UEP786455:UET786455 UOL786455:UOP786455 UYH786455:UYL786455 VID786455:VIH786455 VRZ786455:VSD786455 WBV786455:WBZ786455 WLR786455:WLV786455 WVN786455:WVR786455 F851991:J851991 JB851991:JF851991 SX851991:TB851991 ACT851991:ACX851991 AMP851991:AMT851991 AWL851991:AWP851991 BGH851991:BGL851991 BQD851991:BQH851991 BZZ851991:CAD851991 CJV851991:CJZ851991 CTR851991:CTV851991 DDN851991:DDR851991 DNJ851991:DNN851991 DXF851991:DXJ851991 EHB851991:EHF851991 EQX851991:ERB851991 FAT851991:FAX851991 FKP851991:FKT851991 FUL851991:FUP851991 GEH851991:GEL851991 GOD851991:GOH851991 GXZ851991:GYD851991 HHV851991:HHZ851991 HRR851991:HRV851991 IBN851991:IBR851991 ILJ851991:ILN851991 IVF851991:IVJ851991 JFB851991:JFF851991 JOX851991:JPB851991 JYT851991:JYX851991 KIP851991:KIT851991 KSL851991:KSP851991 LCH851991:LCL851991 LMD851991:LMH851991 LVZ851991:LWD851991 MFV851991:MFZ851991 MPR851991:MPV851991 MZN851991:MZR851991 NJJ851991:NJN851991 NTF851991:NTJ851991 ODB851991:ODF851991 OMX851991:ONB851991 OWT851991:OWX851991 PGP851991:PGT851991 PQL851991:PQP851991 QAH851991:QAL851991 QKD851991:QKH851991 QTZ851991:QUD851991 RDV851991:RDZ851991 RNR851991:RNV851991 RXN851991:RXR851991 SHJ851991:SHN851991 SRF851991:SRJ851991 TBB851991:TBF851991 TKX851991:TLB851991 TUT851991:TUX851991 UEP851991:UET851991 UOL851991:UOP851991 UYH851991:UYL851991 VID851991:VIH851991 VRZ851991:VSD851991 WBV851991:WBZ851991 WLR851991:WLV851991 WVN851991:WVR851991 F917527:J917527 JB917527:JF917527 SX917527:TB917527 ACT917527:ACX917527 AMP917527:AMT917527 AWL917527:AWP917527 BGH917527:BGL917527 BQD917527:BQH917527 BZZ917527:CAD917527 CJV917527:CJZ917527 CTR917527:CTV917527 DDN917527:DDR917527 DNJ917527:DNN917527 DXF917527:DXJ917527 EHB917527:EHF917527 EQX917527:ERB917527 FAT917527:FAX917527 FKP917527:FKT917527 FUL917527:FUP917527 GEH917527:GEL917527 GOD917527:GOH917527 GXZ917527:GYD917527 HHV917527:HHZ917527 HRR917527:HRV917527 IBN917527:IBR917527 ILJ917527:ILN917527 IVF917527:IVJ917527 JFB917527:JFF917527 JOX917527:JPB917527 JYT917527:JYX917527 KIP917527:KIT917527 KSL917527:KSP917527 LCH917527:LCL917527 LMD917527:LMH917527 LVZ917527:LWD917527 MFV917527:MFZ917527 MPR917527:MPV917527 MZN917527:MZR917527 NJJ917527:NJN917527 NTF917527:NTJ917527 ODB917527:ODF917527 OMX917527:ONB917527 OWT917527:OWX917527 PGP917527:PGT917527 PQL917527:PQP917527 QAH917527:QAL917527 QKD917527:QKH917527 QTZ917527:QUD917527 RDV917527:RDZ917527 RNR917527:RNV917527 RXN917527:RXR917527 SHJ917527:SHN917527 SRF917527:SRJ917527 TBB917527:TBF917527 TKX917527:TLB917527 TUT917527:TUX917527 UEP917527:UET917527 UOL917527:UOP917527 UYH917527:UYL917527 VID917527:VIH917527 VRZ917527:VSD917527 WBV917527:WBZ917527 WLR917527:WLV917527 WVN917527:WVR917527 F983063:J983063 JB983063:JF983063 SX983063:TB983063 ACT983063:ACX983063 AMP983063:AMT983063 AWL983063:AWP983063 BGH983063:BGL983063 BQD983063:BQH983063 BZZ983063:CAD983063 CJV983063:CJZ983063 CTR983063:CTV983063 DDN983063:DDR983063 DNJ983063:DNN983063 DXF983063:DXJ983063 EHB983063:EHF983063 EQX983063:ERB983063 FAT983063:FAX983063 FKP983063:FKT983063 FUL983063:FUP983063 GEH983063:GEL983063 GOD983063:GOH983063 GXZ983063:GYD983063 HHV983063:HHZ983063 HRR983063:HRV983063 IBN983063:IBR983063 ILJ983063:ILN983063 IVF983063:IVJ983063 JFB983063:JFF983063 JOX983063:JPB983063 JYT983063:JYX983063 KIP983063:KIT983063 KSL983063:KSP983063 LCH983063:LCL983063 LMD983063:LMH983063 LVZ983063:LWD983063 MFV983063:MFZ983063 MPR983063:MPV983063 MZN983063:MZR983063 NJJ983063:NJN983063 NTF983063:NTJ983063 ODB983063:ODF983063 OMX983063:ONB983063 OWT983063:OWX983063 PGP983063:PGT983063 PQL983063:PQP983063 QAH983063:QAL983063 QKD983063:QKH983063 QTZ983063:QUD983063 RDV983063:RDZ983063 RNR983063:RNV983063 RXN983063:RXR983063 SHJ983063:SHN983063 SRF983063:SRJ983063 TBB983063:TBF983063 TKX983063:TLB983063 TUT983063:TUX983063 UEP983063:UET983063 UOL983063:UOP983063 UYH983063:UYL983063 VID983063:VIH983063 VRZ983063:VSD983063 WBV983063:WBZ983063 WLR983063:WLV983063 WVN983063:WVR983063" xr:uid="{AA3A5614-F1D5-47BD-A579-9B4249D40867}">
      <formula1>"1"</formula1>
    </dataValidation>
    <dataValidation type="list" allowBlank="1" showInputMessage="1" showErrorMessage="1" sqref="M23:Q23 JI23:JM23 TE23:TI23 ADA23:ADE23 AMW23:ANA23 AWS23:AWW23 BGO23:BGS23 BQK23:BQO23 CAG23:CAK23 CKC23:CKG23 CTY23:CUC23 DDU23:DDY23 DNQ23:DNU23 DXM23:DXQ23 EHI23:EHM23 ERE23:ERI23 FBA23:FBE23 FKW23:FLA23 FUS23:FUW23 GEO23:GES23 GOK23:GOO23 GYG23:GYK23 HIC23:HIG23 HRY23:HSC23 IBU23:IBY23 ILQ23:ILU23 IVM23:IVQ23 JFI23:JFM23 JPE23:JPI23 JZA23:JZE23 KIW23:KJA23 KSS23:KSW23 LCO23:LCS23 LMK23:LMO23 LWG23:LWK23 MGC23:MGG23 MPY23:MQC23 MZU23:MZY23 NJQ23:NJU23 NTM23:NTQ23 ODI23:ODM23 ONE23:ONI23 OXA23:OXE23 PGW23:PHA23 PQS23:PQW23 QAO23:QAS23 QKK23:QKO23 QUG23:QUK23 REC23:REG23 RNY23:ROC23 RXU23:RXY23 SHQ23:SHU23 SRM23:SRQ23 TBI23:TBM23 TLE23:TLI23 TVA23:TVE23 UEW23:UFA23 UOS23:UOW23 UYO23:UYS23 VIK23:VIO23 VSG23:VSK23 WCC23:WCG23 WLY23:WMC23 WVU23:WVY23 M65559:Q65559 JI65559:JM65559 TE65559:TI65559 ADA65559:ADE65559 AMW65559:ANA65559 AWS65559:AWW65559 BGO65559:BGS65559 BQK65559:BQO65559 CAG65559:CAK65559 CKC65559:CKG65559 CTY65559:CUC65559 DDU65559:DDY65559 DNQ65559:DNU65559 DXM65559:DXQ65559 EHI65559:EHM65559 ERE65559:ERI65559 FBA65559:FBE65559 FKW65559:FLA65559 FUS65559:FUW65559 GEO65559:GES65559 GOK65559:GOO65559 GYG65559:GYK65559 HIC65559:HIG65559 HRY65559:HSC65559 IBU65559:IBY65559 ILQ65559:ILU65559 IVM65559:IVQ65559 JFI65559:JFM65559 JPE65559:JPI65559 JZA65559:JZE65559 KIW65559:KJA65559 KSS65559:KSW65559 LCO65559:LCS65559 LMK65559:LMO65559 LWG65559:LWK65559 MGC65559:MGG65559 MPY65559:MQC65559 MZU65559:MZY65559 NJQ65559:NJU65559 NTM65559:NTQ65559 ODI65559:ODM65559 ONE65559:ONI65559 OXA65559:OXE65559 PGW65559:PHA65559 PQS65559:PQW65559 QAO65559:QAS65559 QKK65559:QKO65559 QUG65559:QUK65559 REC65559:REG65559 RNY65559:ROC65559 RXU65559:RXY65559 SHQ65559:SHU65559 SRM65559:SRQ65559 TBI65559:TBM65559 TLE65559:TLI65559 TVA65559:TVE65559 UEW65559:UFA65559 UOS65559:UOW65559 UYO65559:UYS65559 VIK65559:VIO65559 VSG65559:VSK65559 WCC65559:WCG65559 WLY65559:WMC65559 WVU65559:WVY65559 M131095:Q131095 JI131095:JM131095 TE131095:TI131095 ADA131095:ADE131095 AMW131095:ANA131095 AWS131095:AWW131095 BGO131095:BGS131095 BQK131095:BQO131095 CAG131095:CAK131095 CKC131095:CKG131095 CTY131095:CUC131095 DDU131095:DDY131095 DNQ131095:DNU131095 DXM131095:DXQ131095 EHI131095:EHM131095 ERE131095:ERI131095 FBA131095:FBE131095 FKW131095:FLA131095 FUS131095:FUW131095 GEO131095:GES131095 GOK131095:GOO131095 GYG131095:GYK131095 HIC131095:HIG131095 HRY131095:HSC131095 IBU131095:IBY131095 ILQ131095:ILU131095 IVM131095:IVQ131095 JFI131095:JFM131095 JPE131095:JPI131095 JZA131095:JZE131095 KIW131095:KJA131095 KSS131095:KSW131095 LCO131095:LCS131095 LMK131095:LMO131095 LWG131095:LWK131095 MGC131095:MGG131095 MPY131095:MQC131095 MZU131095:MZY131095 NJQ131095:NJU131095 NTM131095:NTQ131095 ODI131095:ODM131095 ONE131095:ONI131095 OXA131095:OXE131095 PGW131095:PHA131095 PQS131095:PQW131095 QAO131095:QAS131095 QKK131095:QKO131095 QUG131095:QUK131095 REC131095:REG131095 RNY131095:ROC131095 RXU131095:RXY131095 SHQ131095:SHU131095 SRM131095:SRQ131095 TBI131095:TBM131095 TLE131095:TLI131095 TVA131095:TVE131095 UEW131095:UFA131095 UOS131095:UOW131095 UYO131095:UYS131095 VIK131095:VIO131095 VSG131095:VSK131095 WCC131095:WCG131095 WLY131095:WMC131095 WVU131095:WVY131095 M196631:Q196631 JI196631:JM196631 TE196631:TI196631 ADA196631:ADE196631 AMW196631:ANA196631 AWS196631:AWW196631 BGO196631:BGS196631 BQK196631:BQO196631 CAG196631:CAK196631 CKC196631:CKG196631 CTY196631:CUC196631 DDU196631:DDY196631 DNQ196631:DNU196631 DXM196631:DXQ196631 EHI196631:EHM196631 ERE196631:ERI196631 FBA196631:FBE196631 FKW196631:FLA196631 FUS196631:FUW196631 GEO196631:GES196631 GOK196631:GOO196631 GYG196631:GYK196631 HIC196631:HIG196631 HRY196631:HSC196631 IBU196631:IBY196631 ILQ196631:ILU196631 IVM196631:IVQ196631 JFI196631:JFM196631 JPE196631:JPI196631 JZA196631:JZE196631 KIW196631:KJA196631 KSS196631:KSW196631 LCO196631:LCS196631 LMK196631:LMO196631 LWG196631:LWK196631 MGC196631:MGG196631 MPY196631:MQC196631 MZU196631:MZY196631 NJQ196631:NJU196631 NTM196631:NTQ196631 ODI196631:ODM196631 ONE196631:ONI196631 OXA196631:OXE196631 PGW196631:PHA196631 PQS196631:PQW196631 QAO196631:QAS196631 QKK196631:QKO196631 QUG196631:QUK196631 REC196631:REG196631 RNY196631:ROC196631 RXU196631:RXY196631 SHQ196631:SHU196631 SRM196631:SRQ196631 TBI196631:TBM196631 TLE196631:TLI196631 TVA196631:TVE196631 UEW196631:UFA196631 UOS196631:UOW196631 UYO196631:UYS196631 VIK196631:VIO196631 VSG196631:VSK196631 WCC196631:WCG196631 WLY196631:WMC196631 WVU196631:WVY196631 M262167:Q262167 JI262167:JM262167 TE262167:TI262167 ADA262167:ADE262167 AMW262167:ANA262167 AWS262167:AWW262167 BGO262167:BGS262167 BQK262167:BQO262167 CAG262167:CAK262167 CKC262167:CKG262167 CTY262167:CUC262167 DDU262167:DDY262167 DNQ262167:DNU262167 DXM262167:DXQ262167 EHI262167:EHM262167 ERE262167:ERI262167 FBA262167:FBE262167 FKW262167:FLA262167 FUS262167:FUW262167 GEO262167:GES262167 GOK262167:GOO262167 GYG262167:GYK262167 HIC262167:HIG262167 HRY262167:HSC262167 IBU262167:IBY262167 ILQ262167:ILU262167 IVM262167:IVQ262167 JFI262167:JFM262167 JPE262167:JPI262167 JZA262167:JZE262167 KIW262167:KJA262167 KSS262167:KSW262167 LCO262167:LCS262167 LMK262167:LMO262167 LWG262167:LWK262167 MGC262167:MGG262167 MPY262167:MQC262167 MZU262167:MZY262167 NJQ262167:NJU262167 NTM262167:NTQ262167 ODI262167:ODM262167 ONE262167:ONI262167 OXA262167:OXE262167 PGW262167:PHA262167 PQS262167:PQW262167 QAO262167:QAS262167 QKK262167:QKO262167 QUG262167:QUK262167 REC262167:REG262167 RNY262167:ROC262167 RXU262167:RXY262167 SHQ262167:SHU262167 SRM262167:SRQ262167 TBI262167:TBM262167 TLE262167:TLI262167 TVA262167:TVE262167 UEW262167:UFA262167 UOS262167:UOW262167 UYO262167:UYS262167 VIK262167:VIO262167 VSG262167:VSK262167 WCC262167:WCG262167 WLY262167:WMC262167 WVU262167:WVY262167 M327703:Q327703 JI327703:JM327703 TE327703:TI327703 ADA327703:ADE327703 AMW327703:ANA327703 AWS327703:AWW327703 BGO327703:BGS327703 BQK327703:BQO327703 CAG327703:CAK327703 CKC327703:CKG327703 CTY327703:CUC327703 DDU327703:DDY327703 DNQ327703:DNU327703 DXM327703:DXQ327703 EHI327703:EHM327703 ERE327703:ERI327703 FBA327703:FBE327703 FKW327703:FLA327703 FUS327703:FUW327703 GEO327703:GES327703 GOK327703:GOO327703 GYG327703:GYK327703 HIC327703:HIG327703 HRY327703:HSC327703 IBU327703:IBY327703 ILQ327703:ILU327703 IVM327703:IVQ327703 JFI327703:JFM327703 JPE327703:JPI327703 JZA327703:JZE327703 KIW327703:KJA327703 KSS327703:KSW327703 LCO327703:LCS327703 LMK327703:LMO327703 LWG327703:LWK327703 MGC327703:MGG327703 MPY327703:MQC327703 MZU327703:MZY327703 NJQ327703:NJU327703 NTM327703:NTQ327703 ODI327703:ODM327703 ONE327703:ONI327703 OXA327703:OXE327703 PGW327703:PHA327703 PQS327703:PQW327703 QAO327703:QAS327703 QKK327703:QKO327703 QUG327703:QUK327703 REC327703:REG327703 RNY327703:ROC327703 RXU327703:RXY327703 SHQ327703:SHU327703 SRM327703:SRQ327703 TBI327703:TBM327703 TLE327703:TLI327703 TVA327703:TVE327703 UEW327703:UFA327703 UOS327703:UOW327703 UYO327703:UYS327703 VIK327703:VIO327703 VSG327703:VSK327703 WCC327703:WCG327703 WLY327703:WMC327703 WVU327703:WVY327703 M393239:Q393239 JI393239:JM393239 TE393239:TI393239 ADA393239:ADE393239 AMW393239:ANA393239 AWS393239:AWW393239 BGO393239:BGS393239 BQK393239:BQO393239 CAG393239:CAK393239 CKC393239:CKG393239 CTY393239:CUC393239 DDU393239:DDY393239 DNQ393239:DNU393239 DXM393239:DXQ393239 EHI393239:EHM393239 ERE393239:ERI393239 FBA393239:FBE393239 FKW393239:FLA393239 FUS393239:FUW393239 GEO393239:GES393239 GOK393239:GOO393239 GYG393239:GYK393239 HIC393239:HIG393239 HRY393239:HSC393239 IBU393239:IBY393239 ILQ393239:ILU393239 IVM393239:IVQ393239 JFI393239:JFM393239 JPE393239:JPI393239 JZA393239:JZE393239 KIW393239:KJA393239 KSS393239:KSW393239 LCO393239:LCS393239 LMK393239:LMO393239 LWG393239:LWK393239 MGC393239:MGG393239 MPY393239:MQC393239 MZU393239:MZY393239 NJQ393239:NJU393239 NTM393239:NTQ393239 ODI393239:ODM393239 ONE393239:ONI393239 OXA393239:OXE393239 PGW393239:PHA393239 PQS393239:PQW393239 QAO393239:QAS393239 QKK393239:QKO393239 QUG393239:QUK393239 REC393239:REG393239 RNY393239:ROC393239 RXU393239:RXY393239 SHQ393239:SHU393239 SRM393239:SRQ393239 TBI393239:TBM393239 TLE393239:TLI393239 TVA393239:TVE393239 UEW393239:UFA393239 UOS393239:UOW393239 UYO393239:UYS393239 VIK393239:VIO393239 VSG393239:VSK393239 WCC393239:WCG393239 WLY393239:WMC393239 WVU393239:WVY393239 M458775:Q458775 JI458775:JM458775 TE458775:TI458775 ADA458775:ADE458775 AMW458775:ANA458775 AWS458775:AWW458775 BGO458775:BGS458775 BQK458775:BQO458775 CAG458775:CAK458775 CKC458775:CKG458775 CTY458775:CUC458775 DDU458775:DDY458775 DNQ458775:DNU458775 DXM458775:DXQ458775 EHI458775:EHM458775 ERE458775:ERI458775 FBA458775:FBE458775 FKW458775:FLA458775 FUS458775:FUW458775 GEO458775:GES458775 GOK458775:GOO458775 GYG458775:GYK458775 HIC458775:HIG458775 HRY458775:HSC458775 IBU458775:IBY458775 ILQ458775:ILU458775 IVM458775:IVQ458775 JFI458775:JFM458775 JPE458775:JPI458775 JZA458775:JZE458775 KIW458775:KJA458775 KSS458775:KSW458775 LCO458775:LCS458775 LMK458775:LMO458775 LWG458775:LWK458775 MGC458775:MGG458775 MPY458775:MQC458775 MZU458775:MZY458775 NJQ458775:NJU458775 NTM458775:NTQ458775 ODI458775:ODM458775 ONE458775:ONI458775 OXA458775:OXE458775 PGW458775:PHA458775 PQS458775:PQW458775 QAO458775:QAS458775 QKK458775:QKO458775 QUG458775:QUK458775 REC458775:REG458775 RNY458775:ROC458775 RXU458775:RXY458775 SHQ458775:SHU458775 SRM458775:SRQ458775 TBI458775:TBM458775 TLE458775:TLI458775 TVA458775:TVE458775 UEW458775:UFA458775 UOS458775:UOW458775 UYO458775:UYS458775 VIK458775:VIO458775 VSG458775:VSK458775 WCC458775:WCG458775 WLY458775:WMC458775 WVU458775:WVY458775 M524311:Q524311 JI524311:JM524311 TE524311:TI524311 ADA524311:ADE524311 AMW524311:ANA524311 AWS524311:AWW524311 BGO524311:BGS524311 BQK524311:BQO524311 CAG524311:CAK524311 CKC524311:CKG524311 CTY524311:CUC524311 DDU524311:DDY524311 DNQ524311:DNU524311 DXM524311:DXQ524311 EHI524311:EHM524311 ERE524311:ERI524311 FBA524311:FBE524311 FKW524311:FLA524311 FUS524311:FUW524311 GEO524311:GES524311 GOK524311:GOO524311 GYG524311:GYK524311 HIC524311:HIG524311 HRY524311:HSC524311 IBU524311:IBY524311 ILQ524311:ILU524311 IVM524311:IVQ524311 JFI524311:JFM524311 JPE524311:JPI524311 JZA524311:JZE524311 KIW524311:KJA524311 KSS524311:KSW524311 LCO524311:LCS524311 LMK524311:LMO524311 LWG524311:LWK524311 MGC524311:MGG524311 MPY524311:MQC524311 MZU524311:MZY524311 NJQ524311:NJU524311 NTM524311:NTQ524311 ODI524311:ODM524311 ONE524311:ONI524311 OXA524311:OXE524311 PGW524311:PHA524311 PQS524311:PQW524311 QAO524311:QAS524311 QKK524311:QKO524311 QUG524311:QUK524311 REC524311:REG524311 RNY524311:ROC524311 RXU524311:RXY524311 SHQ524311:SHU524311 SRM524311:SRQ524311 TBI524311:TBM524311 TLE524311:TLI524311 TVA524311:TVE524311 UEW524311:UFA524311 UOS524311:UOW524311 UYO524311:UYS524311 VIK524311:VIO524311 VSG524311:VSK524311 WCC524311:WCG524311 WLY524311:WMC524311 WVU524311:WVY524311 M589847:Q589847 JI589847:JM589847 TE589847:TI589847 ADA589847:ADE589847 AMW589847:ANA589847 AWS589847:AWW589847 BGO589847:BGS589847 BQK589847:BQO589847 CAG589847:CAK589847 CKC589847:CKG589847 CTY589847:CUC589847 DDU589847:DDY589847 DNQ589847:DNU589847 DXM589847:DXQ589847 EHI589847:EHM589847 ERE589847:ERI589847 FBA589847:FBE589847 FKW589847:FLA589847 FUS589847:FUW589847 GEO589847:GES589847 GOK589847:GOO589847 GYG589847:GYK589847 HIC589847:HIG589847 HRY589847:HSC589847 IBU589847:IBY589847 ILQ589847:ILU589847 IVM589847:IVQ589847 JFI589847:JFM589847 JPE589847:JPI589847 JZA589847:JZE589847 KIW589847:KJA589847 KSS589847:KSW589847 LCO589847:LCS589847 LMK589847:LMO589847 LWG589847:LWK589847 MGC589847:MGG589847 MPY589847:MQC589847 MZU589847:MZY589847 NJQ589847:NJU589847 NTM589847:NTQ589847 ODI589847:ODM589847 ONE589847:ONI589847 OXA589847:OXE589847 PGW589847:PHA589847 PQS589847:PQW589847 QAO589847:QAS589847 QKK589847:QKO589847 QUG589847:QUK589847 REC589847:REG589847 RNY589847:ROC589847 RXU589847:RXY589847 SHQ589847:SHU589847 SRM589847:SRQ589847 TBI589847:TBM589847 TLE589847:TLI589847 TVA589847:TVE589847 UEW589847:UFA589847 UOS589847:UOW589847 UYO589847:UYS589847 VIK589847:VIO589847 VSG589847:VSK589847 WCC589847:WCG589847 WLY589847:WMC589847 WVU589847:WVY589847 M655383:Q655383 JI655383:JM655383 TE655383:TI655383 ADA655383:ADE655383 AMW655383:ANA655383 AWS655383:AWW655383 BGO655383:BGS655383 BQK655383:BQO655383 CAG655383:CAK655383 CKC655383:CKG655383 CTY655383:CUC655383 DDU655383:DDY655383 DNQ655383:DNU655383 DXM655383:DXQ655383 EHI655383:EHM655383 ERE655383:ERI655383 FBA655383:FBE655383 FKW655383:FLA655383 FUS655383:FUW655383 GEO655383:GES655383 GOK655383:GOO655383 GYG655383:GYK655383 HIC655383:HIG655383 HRY655383:HSC655383 IBU655383:IBY655383 ILQ655383:ILU655383 IVM655383:IVQ655383 JFI655383:JFM655383 JPE655383:JPI655383 JZA655383:JZE655383 KIW655383:KJA655383 KSS655383:KSW655383 LCO655383:LCS655383 LMK655383:LMO655383 LWG655383:LWK655383 MGC655383:MGG655383 MPY655383:MQC655383 MZU655383:MZY655383 NJQ655383:NJU655383 NTM655383:NTQ655383 ODI655383:ODM655383 ONE655383:ONI655383 OXA655383:OXE655383 PGW655383:PHA655383 PQS655383:PQW655383 QAO655383:QAS655383 QKK655383:QKO655383 QUG655383:QUK655383 REC655383:REG655383 RNY655383:ROC655383 RXU655383:RXY655383 SHQ655383:SHU655383 SRM655383:SRQ655383 TBI655383:TBM655383 TLE655383:TLI655383 TVA655383:TVE655383 UEW655383:UFA655383 UOS655383:UOW655383 UYO655383:UYS655383 VIK655383:VIO655383 VSG655383:VSK655383 WCC655383:WCG655383 WLY655383:WMC655383 WVU655383:WVY655383 M720919:Q720919 JI720919:JM720919 TE720919:TI720919 ADA720919:ADE720919 AMW720919:ANA720919 AWS720919:AWW720919 BGO720919:BGS720919 BQK720919:BQO720919 CAG720919:CAK720919 CKC720919:CKG720919 CTY720919:CUC720919 DDU720919:DDY720919 DNQ720919:DNU720919 DXM720919:DXQ720919 EHI720919:EHM720919 ERE720919:ERI720919 FBA720919:FBE720919 FKW720919:FLA720919 FUS720919:FUW720919 GEO720919:GES720919 GOK720919:GOO720919 GYG720919:GYK720919 HIC720919:HIG720919 HRY720919:HSC720919 IBU720919:IBY720919 ILQ720919:ILU720919 IVM720919:IVQ720919 JFI720919:JFM720919 JPE720919:JPI720919 JZA720919:JZE720919 KIW720919:KJA720919 KSS720919:KSW720919 LCO720919:LCS720919 LMK720919:LMO720919 LWG720919:LWK720919 MGC720919:MGG720919 MPY720919:MQC720919 MZU720919:MZY720919 NJQ720919:NJU720919 NTM720919:NTQ720919 ODI720919:ODM720919 ONE720919:ONI720919 OXA720919:OXE720919 PGW720919:PHA720919 PQS720919:PQW720919 QAO720919:QAS720919 QKK720919:QKO720919 QUG720919:QUK720919 REC720919:REG720919 RNY720919:ROC720919 RXU720919:RXY720919 SHQ720919:SHU720919 SRM720919:SRQ720919 TBI720919:TBM720919 TLE720919:TLI720919 TVA720919:TVE720919 UEW720919:UFA720919 UOS720919:UOW720919 UYO720919:UYS720919 VIK720919:VIO720919 VSG720919:VSK720919 WCC720919:WCG720919 WLY720919:WMC720919 WVU720919:WVY720919 M786455:Q786455 JI786455:JM786455 TE786455:TI786455 ADA786455:ADE786455 AMW786455:ANA786455 AWS786455:AWW786455 BGO786455:BGS786455 BQK786455:BQO786455 CAG786455:CAK786455 CKC786455:CKG786455 CTY786455:CUC786455 DDU786455:DDY786455 DNQ786455:DNU786455 DXM786455:DXQ786455 EHI786455:EHM786455 ERE786455:ERI786455 FBA786455:FBE786455 FKW786455:FLA786455 FUS786455:FUW786455 GEO786455:GES786455 GOK786455:GOO786455 GYG786455:GYK786455 HIC786455:HIG786455 HRY786455:HSC786455 IBU786455:IBY786455 ILQ786455:ILU786455 IVM786455:IVQ786455 JFI786455:JFM786455 JPE786455:JPI786455 JZA786455:JZE786455 KIW786455:KJA786455 KSS786455:KSW786455 LCO786455:LCS786455 LMK786455:LMO786455 LWG786455:LWK786455 MGC786455:MGG786455 MPY786455:MQC786455 MZU786455:MZY786455 NJQ786455:NJU786455 NTM786455:NTQ786455 ODI786455:ODM786455 ONE786455:ONI786455 OXA786455:OXE786455 PGW786455:PHA786455 PQS786455:PQW786455 QAO786455:QAS786455 QKK786455:QKO786455 QUG786455:QUK786455 REC786455:REG786455 RNY786455:ROC786455 RXU786455:RXY786455 SHQ786455:SHU786455 SRM786455:SRQ786455 TBI786455:TBM786455 TLE786455:TLI786455 TVA786455:TVE786455 UEW786455:UFA786455 UOS786455:UOW786455 UYO786455:UYS786455 VIK786455:VIO786455 VSG786455:VSK786455 WCC786455:WCG786455 WLY786455:WMC786455 WVU786455:WVY786455 M851991:Q851991 JI851991:JM851991 TE851991:TI851991 ADA851991:ADE851991 AMW851991:ANA851991 AWS851991:AWW851991 BGO851991:BGS851991 BQK851991:BQO851991 CAG851991:CAK851991 CKC851991:CKG851991 CTY851991:CUC851991 DDU851991:DDY851991 DNQ851991:DNU851991 DXM851991:DXQ851991 EHI851991:EHM851991 ERE851991:ERI851991 FBA851991:FBE851991 FKW851991:FLA851991 FUS851991:FUW851991 GEO851991:GES851991 GOK851991:GOO851991 GYG851991:GYK851991 HIC851991:HIG851991 HRY851991:HSC851991 IBU851991:IBY851991 ILQ851991:ILU851991 IVM851991:IVQ851991 JFI851991:JFM851991 JPE851991:JPI851991 JZA851991:JZE851991 KIW851991:KJA851991 KSS851991:KSW851991 LCO851991:LCS851991 LMK851991:LMO851991 LWG851991:LWK851991 MGC851991:MGG851991 MPY851991:MQC851991 MZU851991:MZY851991 NJQ851991:NJU851991 NTM851991:NTQ851991 ODI851991:ODM851991 ONE851991:ONI851991 OXA851991:OXE851991 PGW851991:PHA851991 PQS851991:PQW851991 QAO851991:QAS851991 QKK851991:QKO851991 QUG851991:QUK851991 REC851991:REG851991 RNY851991:ROC851991 RXU851991:RXY851991 SHQ851991:SHU851991 SRM851991:SRQ851991 TBI851991:TBM851991 TLE851991:TLI851991 TVA851991:TVE851991 UEW851991:UFA851991 UOS851991:UOW851991 UYO851991:UYS851991 VIK851991:VIO851991 VSG851991:VSK851991 WCC851991:WCG851991 WLY851991:WMC851991 WVU851991:WVY851991 M917527:Q917527 JI917527:JM917527 TE917527:TI917527 ADA917527:ADE917527 AMW917527:ANA917527 AWS917527:AWW917527 BGO917527:BGS917527 BQK917527:BQO917527 CAG917527:CAK917527 CKC917527:CKG917527 CTY917527:CUC917527 DDU917527:DDY917527 DNQ917527:DNU917527 DXM917527:DXQ917527 EHI917527:EHM917527 ERE917527:ERI917527 FBA917527:FBE917527 FKW917527:FLA917527 FUS917527:FUW917527 GEO917527:GES917527 GOK917527:GOO917527 GYG917527:GYK917527 HIC917527:HIG917527 HRY917527:HSC917527 IBU917527:IBY917527 ILQ917527:ILU917527 IVM917527:IVQ917527 JFI917527:JFM917527 JPE917527:JPI917527 JZA917527:JZE917527 KIW917527:KJA917527 KSS917527:KSW917527 LCO917527:LCS917527 LMK917527:LMO917527 LWG917527:LWK917527 MGC917527:MGG917527 MPY917527:MQC917527 MZU917527:MZY917527 NJQ917527:NJU917527 NTM917527:NTQ917527 ODI917527:ODM917527 ONE917527:ONI917527 OXA917527:OXE917527 PGW917527:PHA917527 PQS917527:PQW917527 QAO917527:QAS917527 QKK917527:QKO917527 QUG917527:QUK917527 REC917527:REG917527 RNY917527:ROC917527 RXU917527:RXY917527 SHQ917527:SHU917527 SRM917527:SRQ917527 TBI917527:TBM917527 TLE917527:TLI917527 TVA917527:TVE917527 UEW917527:UFA917527 UOS917527:UOW917527 UYO917527:UYS917527 VIK917527:VIO917527 VSG917527:VSK917527 WCC917527:WCG917527 WLY917527:WMC917527 WVU917527:WVY917527 M983063:Q983063 JI983063:JM983063 TE983063:TI983063 ADA983063:ADE983063 AMW983063:ANA983063 AWS983063:AWW983063 BGO983063:BGS983063 BQK983063:BQO983063 CAG983063:CAK983063 CKC983063:CKG983063 CTY983063:CUC983063 DDU983063:DDY983063 DNQ983063:DNU983063 DXM983063:DXQ983063 EHI983063:EHM983063 ERE983063:ERI983063 FBA983063:FBE983063 FKW983063:FLA983063 FUS983063:FUW983063 GEO983063:GES983063 GOK983063:GOO983063 GYG983063:GYK983063 HIC983063:HIG983063 HRY983063:HSC983063 IBU983063:IBY983063 ILQ983063:ILU983063 IVM983063:IVQ983063 JFI983063:JFM983063 JPE983063:JPI983063 JZA983063:JZE983063 KIW983063:KJA983063 KSS983063:KSW983063 LCO983063:LCS983063 LMK983063:LMO983063 LWG983063:LWK983063 MGC983063:MGG983063 MPY983063:MQC983063 MZU983063:MZY983063 NJQ983063:NJU983063 NTM983063:NTQ983063 ODI983063:ODM983063 ONE983063:ONI983063 OXA983063:OXE983063 PGW983063:PHA983063 PQS983063:PQW983063 QAO983063:QAS983063 QKK983063:QKO983063 QUG983063:QUK983063 REC983063:REG983063 RNY983063:ROC983063 RXU983063:RXY983063 SHQ983063:SHU983063 SRM983063:SRQ983063 TBI983063:TBM983063 TLE983063:TLI983063 TVA983063:TVE983063 UEW983063:UFA983063 UOS983063:UOW983063 UYO983063:UYS983063 VIK983063:VIO983063 VSG983063:VSK983063 WCC983063:WCG983063 WLY983063:WMC983063 WVU983063:WVY983063" xr:uid="{872261F2-28EF-479C-A1DC-5DC53C872925}">
      <formula1>"2"</formula1>
    </dataValidation>
    <dataValidation type="list" allowBlank="1" showInputMessage="1" showErrorMessage="1" sqref="T23:X23 JP23:JT23 TL23:TP23 ADH23:ADL23 AND23:ANH23 AWZ23:AXD23 BGV23:BGZ23 BQR23:BQV23 CAN23:CAR23 CKJ23:CKN23 CUF23:CUJ23 DEB23:DEF23 DNX23:DOB23 DXT23:DXX23 EHP23:EHT23 ERL23:ERP23 FBH23:FBL23 FLD23:FLH23 FUZ23:FVD23 GEV23:GEZ23 GOR23:GOV23 GYN23:GYR23 HIJ23:HIN23 HSF23:HSJ23 ICB23:ICF23 ILX23:IMB23 IVT23:IVX23 JFP23:JFT23 JPL23:JPP23 JZH23:JZL23 KJD23:KJH23 KSZ23:KTD23 LCV23:LCZ23 LMR23:LMV23 LWN23:LWR23 MGJ23:MGN23 MQF23:MQJ23 NAB23:NAF23 NJX23:NKB23 NTT23:NTX23 ODP23:ODT23 ONL23:ONP23 OXH23:OXL23 PHD23:PHH23 PQZ23:PRD23 QAV23:QAZ23 QKR23:QKV23 QUN23:QUR23 REJ23:REN23 ROF23:ROJ23 RYB23:RYF23 SHX23:SIB23 SRT23:SRX23 TBP23:TBT23 TLL23:TLP23 TVH23:TVL23 UFD23:UFH23 UOZ23:UPD23 UYV23:UYZ23 VIR23:VIV23 VSN23:VSR23 WCJ23:WCN23 WMF23:WMJ23 WWB23:WWF23 T65559:X65559 JP65559:JT65559 TL65559:TP65559 ADH65559:ADL65559 AND65559:ANH65559 AWZ65559:AXD65559 BGV65559:BGZ65559 BQR65559:BQV65559 CAN65559:CAR65559 CKJ65559:CKN65559 CUF65559:CUJ65559 DEB65559:DEF65559 DNX65559:DOB65559 DXT65559:DXX65559 EHP65559:EHT65559 ERL65559:ERP65559 FBH65559:FBL65559 FLD65559:FLH65559 FUZ65559:FVD65559 GEV65559:GEZ65559 GOR65559:GOV65559 GYN65559:GYR65559 HIJ65559:HIN65559 HSF65559:HSJ65559 ICB65559:ICF65559 ILX65559:IMB65559 IVT65559:IVX65559 JFP65559:JFT65559 JPL65559:JPP65559 JZH65559:JZL65559 KJD65559:KJH65559 KSZ65559:KTD65559 LCV65559:LCZ65559 LMR65559:LMV65559 LWN65559:LWR65559 MGJ65559:MGN65559 MQF65559:MQJ65559 NAB65559:NAF65559 NJX65559:NKB65559 NTT65559:NTX65559 ODP65559:ODT65559 ONL65559:ONP65559 OXH65559:OXL65559 PHD65559:PHH65559 PQZ65559:PRD65559 QAV65559:QAZ65559 QKR65559:QKV65559 QUN65559:QUR65559 REJ65559:REN65559 ROF65559:ROJ65559 RYB65559:RYF65559 SHX65559:SIB65559 SRT65559:SRX65559 TBP65559:TBT65559 TLL65559:TLP65559 TVH65559:TVL65559 UFD65559:UFH65559 UOZ65559:UPD65559 UYV65559:UYZ65559 VIR65559:VIV65559 VSN65559:VSR65559 WCJ65559:WCN65559 WMF65559:WMJ65559 WWB65559:WWF65559 T131095:X131095 JP131095:JT131095 TL131095:TP131095 ADH131095:ADL131095 AND131095:ANH131095 AWZ131095:AXD131095 BGV131095:BGZ131095 BQR131095:BQV131095 CAN131095:CAR131095 CKJ131095:CKN131095 CUF131095:CUJ131095 DEB131095:DEF131095 DNX131095:DOB131095 DXT131095:DXX131095 EHP131095:EHT131095 ERL131095:ERP131095 FBH131095:FBL131095 FLD131095:FLH131095 FUZ131095:FVD131095 GEV131095:GEZ131095 GOR131095:GOV131095 GYN131095:GYR131095 HIJ131095:HIN131095 HSF131095:HSJ131095 ICB131095:ICF131095 ILX131095:IMB131095 IVT131095:IVX131095 JFP131095:JFT131095 JPL131095:JPP131095 JZH131095:JZL131095 KJD131095:KJH131095 KSZ131095:KTD131095 LCV131095:LCZ131095 LMR131095:LMV131095 LWN131095:LWR131095 MGJ131095:MGN131095 MQF131095:MQJ131095 NAB131095:NAF131095 NJX131095:NKB131095 NTT131095:NTX131095 ODP131095:ODT131095 ONL131095:ONP131095 OXH131095:OXL131095 PHD131095:PHH131095 PQZ131095:PRD131095 QAV131095:QAZ131095 QKR131095:QKV131095 QUN131095:QUR131095 REJ131095:REN131095 ROF131095:ROJ131095 RYB131095:RYF131095 SHX131095:SIB131095 SRT131095:SRX131095 TBP131095:TBT131095 TLL131095:TLP131095 TVH131095:TVL131095 UFD131095:UFH131095 UOZ131095:UPD131095 UYV131095:UYZ131095 VIR131095:VIV131095 VSN131095:VSR131095 WCJ131095:WCN131095 WMF131095:WMJ131095 WWB131095:WWF131095 T196631:X196631 JP196631:JT196631 TL196631:TP196631 ADH196631:ADL196631 AND196631:ANH196631 AWZ196631:AXD196631 BGV196631:BGZ196631 BQR196631:BQV196631 CAN196631:CAR196631 CKJ196631:CKN196631 CUF196631:CUJ196631 DEB196631:DEF196631 DNX196631:DOB196631 DXT196631:DXX196631 EHP196631:EHT196631 ERL196631:ERP196631 FBH196631:FBL196631 FLD196631:FLH196631 FUZ196631:FVD196631 GEV196631:GEZ196631 GOR196631:GOV196631 GYN196631:GYR196631 HIJ196631:HIN196631 HSF196631:HSJ196631 ICB196631:ICF196631 ILX196631:IMB196631 IVT196631:IVX196631 JFP196631:JFT196631 JPL196631:JPP196631 JZH196631:JZL196631 KJD196631:KJH196631 KSZ196631:KTD196631 LCV196631:LCZ196631 LMR196631:LMV196631 LWN196631:LWR196631 MGJ196631:MGN196631 MQF196631:MQJ196631 NAB196631:NAF196631 NJX196631:NKB196631 NTT196631:NTX196631 ODP196631:ODT196631 ONL196631:ONP196631 OXH196631:OXL196631 PHD196631:PHH196631 PQZ196631:PRD196631 QAV196631:QAZ196631 QKR196631:QKV196631 QUN196631:QUR196631 REJ196631:REN196631 ROF196631:ROJ196631 RYB196631:RYF196631 SHX196631:SIB196631 SRT196631:SRX196631 TBP196631:TBT196631 TLL196631:TLP196631 TVH196631:TVL196631 UFD196631:UFH196631 UOZ196631:UPD196631 UYV196631:UYZ196631 VIR196631:VIV196631 VSN196631:VSR196631 WCJ196631:WCN196631 WMF196631:WMJ196631 WWB196631:WWF196631 T262167:X262167 JP262167:JT262167 TL262167:TP262167 ADH262167:ADL262167 AND262167:ANH262167 AWZ262167:AXD262167 BGV262167:BGZ262167 BQR262167:BQV262167 CAN262167:CAR262167 CKJ262167:CKN262167 CUF262167:CUJ262167 DEB262167:DEF262167 DNX262167:DOB262167 DXT262167:DXX262167 EHP262167:EHT262167 ERL262167:ERP262167 FBH262167:FBL262167 FLD262167:FLH262167 FUZ262167:FVD262167 GEV262167:GEZ262167 GOR262167:GOV262167 GYN262167:GYR262167 HIJ262167:HIN262167 HSF262167:HSJ262167 ICB262167:ICF262167 ILX262167:IMB262167 IVT262167:IVX262167 JFP262167:JFT262167 JPL262167:JPP262167 JZH262167:JZL262167 KJD262167:KJH262167 KSZ262167:KTD262167 LCV262167:LCZ262167 LMR262167:LMV262167 LWN262167:LWR262167 MGJ262167:MGN262167 MQF262167:MQJ262167 NAB262167:NAF262167 NJX262167:NKB262167 NTT262167:NTX262167 ODP262167:ODT262167 ONL262167:ONP262167 OXH262167:OXL262167 PHD262167:PHH262167 PQZ262167:PRD262167 QAV262167:QAZ262167 QKR262167:QKV262167 QUN262167:QUR262167 REJ262167:REN262167 ROF262167:ROJ262167 RYB262167:RYF262167 SHX262167:SIB262167 SRT262167:SRX262167 TBP262167:TBT262167 TLL262167:TLP262167 TVH262167:TVL262167 UFD262167:UFH262167 UOZ262167:UPD262167 UYV262167:UYZ262167 VIR262167:VIV262167 VSN262167:VSR262167 WCJ262167:WCN262167 WMF262167:WMJ262167 WWB262167:WWF262167 T327703:X327703 JP327703:JT327703 TL327703:TP327703 ADH327703:ADL327703 AND327703:ANH327703 AWZ327703:AXD327703 BGV327703:BGZ327703 BQR327703:BQV327703 CAN327703:CAR327703 CKJ327703:CKN327703 CUF327703:CUJ327703 DEB327703:DEF327703 DNX327703:DOB327703 DXT327703:DXX327703 EHP327703:EHT327703 ERL327703:ERP327703 FBH327703:FBL327703 FLD327703:FLH327703 FUZ327703:FVD327703 GEV327703:GEZ327703 GOR327703:GOV327703 GYN327703:GYR327703 HIJ327703:HIN327703 HSF327703:HSJ327703 ICB327703:ICF327703 ILX327703:IMB327703 IVT327703:IVX327703 JFP327703:JFT327703 JPL327703:JPP327703 JZH327703:JZL327703 KJD327703:KJH327703 KSZ327703:KTD327703 LCV327703:LCZ327703 LMR327703:LMV327703 LWN327703:LWR327703 MGJ327703:MGN327703 MQF327703:MQJ327703 NAB327703:NAF327703 NJX327703:NKB327703 NTT327703:NTX327703 ODP327703:ODT327703 ONL327703:ONP327703 OXH327703:OXL327703 PHD327703:PHH327703 PQZ327703:PRD327703 QAV327703:QAZ327703 QKR327703:QKV327703 QUN327703:QUR327703 REJ327703:REN327703 ROF327703:ROJ327703 RYB327703:RYF327703 SHX327703:SIB327703 SRT327703:SRX327703 TBP327703:TBT327703 TLL327703:TLP327703 TVH327703:TVL327703 UFD327703:UFH327703 UOZ327703:UPD327703 UYV327703:UYZ327703 VIR327703:VIV327703 VSN327703:VSR327703 WCJ327703:WCN327703 WMF327703:WMJ327703 WWB327703:WWF327703 T393239:X393239 JP393239:JT393239 TL393239:TP393239 ADH393239:ADL393239 AND393239:ANH393239 AWZ393239:AXD393239 BGV393239:BGZ393239 BQR393239:BQV393239 CAN393239:CAR393239 CKJ393239:CKN393239 CUF393239:CUJ393239 DEB393239:DEF393239 DNX393239:DOB393239 DXT393239:DXX393239 EHP393239:EHT393239 ERL393239:ERP393239 FBH393239:FBL393239 FLD393239:FLH393239 FUZ393239:FVD393239 GEV393239:GEZ393239 GOR393239:GOV393239 GYN393239:GYR393239 HIJ393239:HIN393239 HSF393239:HSJ393239 ICB393239:ICF393239 ILX393239:IMB393239 IVT393239:IVX393239 JFP393239:JFT393239 JPL393239:JPP393239 JZH393239:JZL393239 KJD393239:KJH393239 KSZ393239:KTD393239 LCV393239:LCZ393239 LMR393239:LMV393239 LWN393239:LWR393239 MGJ393239:MGN393239 MQF393239:MQJ393239 NAB393239:NAF393239 NJX393239:NKB393239 NTT393239:NTX393239 ODP393239:ODT393239 ONL393239:ONP393239 OXH393239:OXL393239 PHD393239:PHH393239 PQZ393239:PRD393239 QAV393239:QAZ393239 QKR393239:QKV393239 QUN393239:QUR393239 REJ393239:REN393239 ROF393239:ROJ393239 RYB393239:RYF393239 SHX393239:SIB393239 SRT393239:SRX393239 TBP393239:TBT393239 TLL393239:TLP393239 TVH393239:TVL393239 UFD393239:UFH393239 UOZ393239:UPD393239 UYV393239:UYZ393239 VIR393239:VIV393239 VSN393239:VSR393239 WCJ393239:WCN393239 WMF393239:WMJ393239 WWB393239:WWF393239 T458775:X458775 JP458775:JT458775 TL458775:TP458775 ADH458775:ADL458775 AND458775:ANH458775 AWZ458775:AXD458775 BGV458775:BGZ458775 BQR458775:BQV458775 CAN458775:CAR458775 CKJ458775:CKN458775 CUF458775:CUJ458775 DEB458775:DEF458775 DNX458775:DOB458775 DXT458775:DXX458775 EHP458775:EHT458775 ERL458775:ERP458775 FBH458775:FBL458775 FLD458775:FLH458775 FUZ458775:FVD458775 GEV458775:GEZ458775 GOR458775:GOV458775 GYN458775:GYR458775 HIJ458775:HIN458775 HSF458775:HSJ458775 ICB458775:ICF458775 ILX458775:IMB458775 IVT458775:IVX458775 JFP458775:JFT458775 JPL458775:JPP458775 JZH458775:JZL458775 KJD458775:KJH458775 KSZ458775:KTD458775 LCV458775:LCZ458775 LMR458775:LMV458775 LWN458775:LWR458775 MGJ458775:MGN458775 MQF458775:MQJ458775 NAB458775:NAF458775 NJX458775:NKB458775 NTT458775:NTX458775 ODP458775:ODT458775 ONL458775:ONP458775 OXH458775:OXL458775 PHD458775:PHH458775 PQZ458775:PRD458775 QAV458775:QAZ458775 QKR458775:QKV458775 QUN458775:QUR458775 REJ458775:REN458775 ROF458775:ROJ458775 RYB458775:RYF458775 SHX458775:SIB458775 SRT458775:SRX458775 TBP458775:TBT458775 TLL458775:TLP458775 TVH458775:TVL458775 UFD458775:UFH458775 UOZ458775:UPD458775 UYV458775:UYZ458775 VIR458775:VIV458775 VSN458775:VSR458775 WCJ458775:WCN458775 WMF458775:WMJ458775 WWB458775:WWF458775 T524311:X524311 JP524311:JT524311 TL524311:TP524311 ADH524311:ADL524311 AND524311:ANH524311 AWZ524311:AXD524311 BGV524311:BGZ524311 BQR524311:BQV524311 CAN524311:CAR524311 CKJ524311:CKN524311 CUF524311:CUJ524311 DEB524311:DEF524311 DNX524311:DOB524311 DXT524311:DXX524311 EHP524311:EHT524311 ERL524311:ERP524311 FBH524311:FBL524311 FLD524311:FLH524311 FUZ524311:FVD524311 GEV524311:GEZ524311 GOR524311:GOV524311 GYN524311:GYR524311 HIJ524311:HIN524311 HSF524311:HSJ524311 ICB524311:ICF524311 ILX524311:IMB524311 IVT524311:IVX524311 JFP524311:JFT524311 JPL524311:JPP524311 JZH524311:JZL524311 KJD524311:KJH524311 KSZ524311:KTD524311 LCV524311:LCZ524311 LMR524311:LMV524311 LWN524311:LWR524311 MGJ524311:MGN524311 MQF524311:MQJ524311 NAB524311:NAF524311 NJX524311:NKB524311 NTT524311:NTX524311 ODP524311:ODT524311 ONL524311:ONP524311 OXH524311:OXL524311 PHD524311:PHH524311 PQZ524311:PRD524311 QAV524311:QAZ524311 QKR524311:QKV524311 QUN524311:QUR524311 REJ524311:REN524311 ROF524311:ROJ524311 RYB524311:RYF524311 SHX524311:SIB524311 SRT524311:SRX524311 TBP524311:TBT524311 TLL524311:TLP524311 TVH524311:TVL524311 UFD524311:UFH524311 UOZ524311:UPD524311 UYV524311:UYZ524311 VIR524311:VIV524311 VSN524311:VSR524311 WCJ524311:WCN524311 WMF524311:WMJ524311 WWB524311:WWF524311 T589847:X589847 JP589847:JT589847 TL589847:TP589847 ADH589847:ADL589847 AND589847:ANH589847 AWZ589847:AXD589847 BGV589847:BGZ589847 BQR589847:BQV589847 CAN589847:CAR589847 CKJ589847:CKN589847 CUF589847:CUJ589847 DEB589847:DEF589847 DNX589847:DOB589847 DXT589847:DXX589847 EHP589847:EHT589847 ERL589847:ERP589847 FBH589847:FBL589847 FLD589847:FLH589847 FUZ589847:FVD589847 GEV589847:GEZ589847 GOR589847:GOV589847 GYN589847:GYR589847 HIJ589847:HIN589847 HSF589847:HSJ589847 ICB589847:ICF589847 ILX589847:IMB589847 IVT589847:IVX589847 JFP589847:JFT589847 JPL589847:JPP589847 JZH589847:JZL589847 KJD589847:KJH589847 KSZ589847:KTD589847 LCV589847:LCZ589847 LMR589847:LMV589847 LWN589847:LWR589847 MGJ589847:MGN589847 MQF589847:MQJ589847 NAB589847:NAF589847 NJX589847:NKB589847 NTT589847:NTX589847 ODP589847:ODT589847 ONL589847:ONP589847 OXH589847:OXL589847 PHD589847:PHH589847 PQZ589847:PRD589847 QAV589847:QAZ589847 QKR589847:QKV589847 QUN589847:QUR589847 REJ589847:REN589847 ROF589847:ROJ589847 RYB589847:RYF589847 SHX589847:SIB589847 SRT589847:SRX589847 TBP589847:TBT589847 TLL589847:TLP589847 TVH589847:TVL589847 UFD589847:UFH589847 UOZ589847:UPD589847 UYV589847:UYZ589847 VIR589847:VIV589847 VSN589847:VSR589847 WCJ589847:WCN589847 WMF589847:WMJ589847 WWB589847:WWF589847 T655383:X655383 JP655383:JT655383 TL655383:TP655383 ADH655383:ADL655383 AND655383:ANH655383 AWZ655383:AXD655383 BGV655383:BGZ655383 BQR655383:BQV655383 CAN655383:CAR655383 CKJ655383:CKN655383 CUF655383:CUJ655383 DEB655383:DEF655383 DNX655383:DOB655383 DXT655383:DXX655383 EHP655383:EHT655383 ERL655383:ERP655383 FBH655383:FBL655383 FLD655383:FLH655383 FUZ655383:FVD655383 GEV655383:GEZ655383 GOR655383:GOV655383 GYN655383:GYR655383 HIJ655383:HIN655383 HSF655383:HSJ655383 ICB655383:ICF655383 ILX655383:IMB655383 IVT655383:IVX655383 JFP655383:JFT655383 JPL655383:JPP655383 JZH655383:JZL655383 KJD655383:KJH655383 KSZ655383:KTD655383 LCV655383:LCZ655383 LMR655383:LMV655383 LWN655383:LWR655383 MGJ655383:MGN655383 MQF655383:MQJ655383 NAB655383:NAF655383 NJX655383:NKB655383 NTT655383:NTX655383 ODP655383:ODT655383 ONL655383:ONP655383 OXH655383:OXL655383 PHD655383:PHH655383 PQZ655383:PRD655383 QAV655383:QAZ655383 QKR655383:QKV655383 QUN655383:QUR655383 REJ655383:REN655383 ROF655383:ROJ655383 RYB655383:RYF655383 SHX655383:SIB655383 SRT655383:SRX655383 TBP655383:TBT655383 TLL655383:TLP655383 TVH655383:TVL655383 UFD655383:UFH655383 UOZ655383:UPD655383 UYV655383:UYZ655383 VIR655383:VIV655383 VSN655383:VSR655383 WCJ655383:WCN655383 WMF655383:WMJ655383 WWB655383:WWF655383 T720919:X720919 JP720919:JT720919 TL720919:TP720919 ADH720919:ADL720919 AND720919:ANH720919 AWZ720919:AXD720919 BGV720919:BGZ720919 BQR720919:BQV720919 CAN720919:CAR720919 CKJ720919:CKN720919 CUF720919:CUJ720919 DEB720919:DEF720919 DNX720919:DOB720919 DXT720919:DXX720919 EHP720919:EHT720919 ERL720919:ERP720919 FBH720919:FBL720919 FLD720919:FLH720919 FUZ720919:FVD720919 GEV720919:GEZ720919 GOR720919:GOV720919 GYN720919:GYR720919 HIJ720919:HIN720919 HSF720919:HSJ720919 ICB720919:ICF720919 ILX720919:IMB720919 IVT720919:IVX720919 JFP720919:JFT720919 JPL720919:JPP720919 JZH720919:JZL720919 KJD720919:KJH720919 KSZ720919:KTD720919 LCV720919:LCZ720919 LMR720919:LMV720919 LWN720919:LWR720919 MGJ720919:MGN720919 MQF720919:MQJ720919 NAB720919:NAF720919 NJX720919:NKB720919 NTT720919:NTX720919 ODP720919:ODT720919 ONL720919:ONP720919 OXH720919:OXL720919 PHD720919:PHH720919 PQZ720919:PRD720919 QAV720919:QAZ720919 QKR720919:QKV720919 QUN720919:QUR720919 REJ720919:REN720919 ROF720919:ROJ720919 RYB720919:RYF720919 SHX720919:SIB720919 SRT720919:SRX720919 TBP720919:TBT720919 TLL720919:TLP720919 TVH720919:TVL720919 UFD720919:UFH720919 UOZ720919:UPD720919 UYV720919:UYZ720919 VIR720919:VIV720919 VSN720919:VSR720919 WCJ720919:WCN720919 WMF720919:WMJ720919 WWB720919:WWF720919 T786455:X786455 JP786455:JT786455 TL786455:TP786455 ADH786455:ADL786455 AND786455:ANH786455 AWZ786455:AXD786455 BGV786455:BGZ786455 BQR786455:BQV786455 CAN786455:CAR786455 CKJ786455:CKN786455 CUF786455:CUJ786455 DEB786455:DEF786455 DNX786455:DOB786455 DXT786455:DXX786455 EHP786455:EHT786455 ERL786455:ERP786455 FBH786455:FBL786455 FLD786455:FLH786455 FUZ786455:FVD786455 GEV786455:GEZ786455 GOR786455:GOV786455 GYN786455:GYR786455 HIJ786455:HIN786455 HSF786455:HSJ786455 ICB786455:ICF786455 ILX786455:IMB786455 IVT786455:IVX786455 JFP786455:JFT786455 JPL786455:JPP786455 JZH786455:JZL786455 KJD786455:KJH786455 KSZ786455:KTD786455 LCV786455:LCZ786455 LMR786455:LMV786455 LWN786455:LWR786455 MGJ786455:MGN786455 MQF786455:MQJ786455 NAB786455:NAF786455 NJX786455:NKB786455 NTT786455:NTX786455 ODP786455:ODT786455 ONL786455:ONP786455 OXH786455:OXL786455 PHD786455:PHH786455 PQZ786455:PRD786455 QAV786455:QAZ786455 QKR786455:QKV786455 QUN786455:QUR786455 REJ786455:REN786455 ROF786455:ROJ786455 RYB786455:RYF786455 SHX786455:SIB786455 SRT786455:SRX786455 TBP786455:TBT786455 TLL786455:TLP786455 TVH786455:TVL786455 UFD786455:UFH786455 UOZ786455:UPD786455 UYV786455:UYZ786455 VIR786455:VIV786455 VSN786455:VSR786455 WCJ786455:WCN786455 WMF786455:WMJ786455 WWB786455:WWF786455 T851991:X851991 JP851991:JT851991 TL851991:TP851991 ADH851991:ADL851991 AND851991:ANH851991 AWZ851991:AXD851991 BGV851991:BGZ851991 BQR851991:BQV851991 CAN851991:CAR851991 CKJ851991:CKN851991 CUF851991:CUJ851991 DEB851991:DEF851991 DNX851991:DOB851991 DXT851991:DXX851991 EHP851991:EHT851991 ERL851991:ERP851991 FBH851991:FBL851991 FLD851991:FLH851991 FUZ851991:FVD851991 GEV851991:GEZ851991 GOR851991:GOV851991 GYN851991:GYR851991 HIJ851991:HIN851991 HSF851991:HSJ851991 ICB851991:ICF851991 ILX851991:IMB851991 IVT851991:IVX851991 JFP851991:JFT851991 JPL851991:JPP851991 JZH851991:JZL851991 KJD851991:KJH851991 KSZ851991:KTD851991 LCV851991:LCZ851991 LMR851991:LMV851991 LWN851991:LWR851991 MGJ851991:MGN851991 MQF851991:MQJ851991 NAB851991:NAF851991 NJX851991:NKB851991 NTT851991:NTX851991 ODP851991:ODT851991 ONL851991:ONP851991 OXH851991:OXL851991 PHD851991:PHH851991 PQZ851991:PRD851991 QAV851991:QAZ851991 QKR851991:QKV851991 QUN851991:QUR851991 REJ851991:REN851991 ROF851991:ROJ851991 RYB851991:RYF851991 SHX851991:SIB851991 SRT851991:SRX851991 TBP851991:TBT851991 TLL851991:TLP851991 TVH851991:TVL851991 UFD851991:UFH851991 UOZ851991:UPD851991 UYV851991:UYZ851991 VIR851991:VIV851991 VSN851991:VSR851991 WCJ851991:WCN851991 WMF851991:WMJ851991 WWB851991:WWF851991 T917527:X917527 JP917527:JT917527 TL917527:TP917527 ADH917527:ADL917527 AND917527:ANH917527 AWZ917527:AXD917527 BGV917527:BGZ917527 BQR917527:BQV917527 CAN917527:CAR917527 CKJ917527:CKN917527 CUF917527:CUJ917527 DEB917527:DEF917527 DNX917527:DOB917527 DXT917527:DXX917527 EHP917527:EHT917527 ERL917527:ERP917527 FBH917527:FBL917527 FLD917527:FLH917527 FUZ917527:FVD917527 GEV917527:GEZ917527 GOR917527:GOV917527 GYN917527:GYR917527 HIJ917527:HIN917527 HSF917527:HSJ917527 ICB917527:ICF917527 ILX917527:IMB917527 IVT917527:IVX917527 JFP917527:JFT917527 JPL917527:JPP917527 JZH917527:JZL917527 KJD917527:KJH917527 KSZ917527:KTD917527 LCV917527:LCZ917527 LMR917527:LMV917527 LWN917527:LWR917527 MGJ917527:MGN917527 MQF917527:MQJ917527 NAB917527:NAF917527 NJX917527:NKB917527 NTT917527:NTX917527 ODP917527:ODT917527 ONL917527:ONP917527 OXH917527:OXL917527 PHD917527:PHH917527 PQZ917527:PRD917527 QAV917527:QAZ917527 QKR917527:QKV917527 QUN917527:QUR917527 REJ917527:REN917527 ROF917527:ROJ917527 RYB917527:RYF917527 SHX917527:SIB917527 SRT917527:SRX917527 TBP917527:TBT917527 TLL917527:TLP917527 TVH917527:TVL917527 UFD917527:UFH917527 UOZ917527:UPD917527 UYV917527:UYZ917527 VIR917527:VIV917527 VSN917527:VSR917527 WCJ917527:WCN917527 WMF917527:WMJ917527 WWB917527:WWF917527 T983063:X983063 JP983063:JT983063 TL983063:TP983063 ADH983063:ADL983063 AND983063:ANH983063 AWZ983063:AXD983063 BGV983063:BGZ983063 BQR983063:BQV983063 CAN983063:CAR983063 CKJ983063:CKN983063 CUF983063:CUJ983063 DEB983063:DEF983063 DNX983063:DOB983063 DXT983063:DXX983063 EHP983063:EHT983063 ERL983063:ERP983063 FBH983063:FBL983063 FLD983063:FLH983063 FUZ983063:FVD983063 GEV983063:GEZ983063 GOR983063:GOV983063 GYN983063:GYR983063 HIJ983063:HIN983063 HSF983063:HSJ983063 ICB983063:ICF983063 ILX983063:IMB983063 IVT983063:IVX983063 JFP983063:JFT983063 JPL983063:JPP983063 JZH983063:JZL983063 KJD983063:KJH983063 KSZ983063:KTD983063 LCV983063:LCZ983063 LMR983063:LMV983063 LWN983063:LWR983063 MGJ983063:MGN983063 MQF983063:MQJ983063 NAB983063:NAF983063 NJX983063:NKB983063 NTT983063:NTX983063 ODP983063:ODT983063 ONL983063:ONP983063 OXH983063:OXL983063 PHD983063:PHH983063 PQZ983063:PRD983063 QAV983063:QAZ983063 QKR983063:QKV983063 QUN983063:QUR983063 REJ983063:REN983063 ROF983063:ROJ983063 RYB983063:RYF983063 SHX983063:SIB983063 SRT983063:SRX983063 TBP983063:TBT983063 TLL983063:TLP983063 TVH983063:TVL983063 UFD983063:UFH983063 UOZ983063:UPD983063 UYV983063:UYZ983063 VIR983063:VIV983063 VSN983063:VSR983063 WCJ983063:WCN983063 WMF983063:WMJ983063 WWB983063:WWF983063" xr:uid="{156F2120-4E59-45AC-9C16-8B13C3F76A3F}">
      <formula1>"3"</formula1>
    </dataValidation>
    <dataValidation type="list" allowBlank="1" showInputMessage="1" showErrorMessage="1" sqref="P19:Y19 JL19:JU19 TH19:TQ19 ADD19:ADM19 AMZ19:ANI19 AWV19:AXE19 BGR19:BHA19 BQN19:BQW19 CAJ19:CAS19 CKF19:CKO19 CUB19:CUK19 DDX19:DEG19 DNT19:DOC19 DXP19:DXY19 EHL19:EHU19 ERH19:ERQ19 FBD19:FBM19 FKZ19:FLI19 FUV19:FVE19 GER19:GFA19 GON19:GOW19 GYJ19:GYS19 HIF19:HIO19 HSB19:HSK19 IBX19:ICG19 ILT19:IMC19 IVP19:IVY19 JFL19:JFU19 JPH19:JPQ19 JZD19:JZM19 KIZ19:KJI19 KSV19:KTE19 LCR19:LDA19 LMN19:LMW19 LWJ19:LWS19 MGF19:MGO19 MQB19:MQK19 MZX19:NAG19 NJT19:NKC19 NTP19:NTY19 ODL19:ODU19 ONH19:ONQ19 OXD19:OXM19 PGZ19:PHI19 PQV19:PRE19 QAR19:QBA19 QKN19:QKW19 QUJ19:QUS19 REF19:REO19 ROB19:ROK19 RXX19:RYG19 SHT19:SIC19 SRP19:SRY19 TBL19:TBU19 TLH19:TLQ19 TVD19:TVM19 UEZ19:UFI19 UOV19:UPE19 UYR19:UZA19 VIN19:VIW19 VSJ19:VSS19 WCF19:WCO19 WMB19:WMK19 WVX19:WWG19 P65555:Y65555 JL65555:JU65555 TH65555:TQ65555 ADD65555:ADM65555 AMZ65555:ANI65555 AWV65555:AXE65555 BGR65555:BHA65555 BQN65555:BQW65555 CAJ65555:CAS65555 CKF65555:CKO65555 CUB65555:CUK65555 DDX65555:DEG65555 DNT65555:DOC65555 DXP65555:DXY65555 EHL65555:EHU65555 ERH65555:ERQ65555 FBD65555:FBM65555 FKZ65555:FLI65555 FUV65555:FVE65555 GER65555:GFA65555 GON65555:GOW65555 GYJ65555:GYS65555 HIF65555:HIO65555 HSB65555:HSK65555 IBX65555:ICG65555 ILT65555:IMC65555 IVP65555:IVY65555 JFL65555:JFU65555 JPH65555:JPQ65555 JZD65555:JZM65555 KIZ65555:KJI65555 KSV65555:KTE65555 LCR65555:LDA65555 LMN65555:LMW65555 LWJ65555:LWS65555 MGF65555:MGO65555 MQB65555:MQK65555 MZX65555:NAG65555 NJT65555:NKC65555 NTP65555:NTY65555 ODL65555:ODU65555 ONH65555:ONQ65555 OXD65555:OXM65555 PGZ65555:PHI65555 PQV65555:PRE65555 QAR65555:QBA65555 QKN65555:QKW65555 QUJ65555:QUS65555 REF65555:REO65555 ROB65555:ROK65555 RXX65555:RYG65555 SHT65555:SIC65555 SRP65555:SRY65555 TBL65555:TBU65555 TLH65555:TLQ65555 TVD65555:TVM65555 UEZ65555:UFI65555 UOV65555:UPE65555 UYR65555:UZA65555 VIN65555:VIW65555 VSJ65555:VSS65555 WCF65555:WCO65555 WMB65555:WMK65555 WVX65555:WWG65555 P131091:Y131091 JL131091:JU131091 TH131091:TQ131091 ADD131091:ADM131091 AMZ131091:ANI131091 AWV131091:AXE131091 BGR131091:BHA131091 BQN131091:BQW131091 CAJ131091:CAS131091 CKF131091:CKO131091 CUB131091:CUK131091 DDX131091:DEG131091 DNT131091:DOC131091 DXP131091:DXY131091 EHL131091:EHU131091 ERH131091:ERQ131091 FBD131091:FBM131091 FKZ131091:FLI131091 FUV131091:FVE131091 GER131091:GFA131091 GON131091:GOW131091 GYJ131091:GYS131091 HIF131091:HIO131091 HSB131091:HSK131091 IBX131091:ICG131091 ILT131091:IMC131091 IVP131091:IVY131091 JFL131091:JFU131091 JPH131091:JPQ131091 JZD131091:JZM131091 KIZ131091:KJI131091 KSV131091:KTE131091 LCR131091:LDA131091 LMN131091:LMW131091 LWJ131091:LWS131091 MGF131091:MGO131091 MQB131091:MQK131091 MZX131091:NAG131091 NJT131091:NKC131091 NTP131091:NTY131091 ODL131091:ODU131091 ONH131091:ONQ131091 OXD131091:OXM131091 PGZ131091:PHI131091 PQV131091:PRE131091 QAR131091:QBA131091 QKN131091:QKW131091 QUJ131091:QUS131091 REF131091:REO131091 ROB131091:ROK131091 RXX131091:RYG131091 SHT131091:SIC131091 SRP131091:SRY131091 TBL131091:TBU131091 TLH131091:TLQ131091 TVD131091:TVM131091 UEZ131091:UFI131091 UOV131091:UPE131091 UYR131091:UZA131091 VIN131091:VIW131091 VSJ131091:VSS131091 WCF131091:WCO131091 WMB131091:WMK131091 WVX131091:WWG131091 P196627:Y196627 JL196627:JU196627 TH196627:TQ196627 ADD196627:ADM196627 AMZ196627:ANI196627 AWV196627:AXE196627 BGR196627:BHA196627 BQN196627:BQW196627 CAJ196627:CAS196627 CKF196627:CKO196627 CUB196627:CUK196627 DDX196627:DEG196627 DNT196627:DOC196627 DXP196627:DXY196627 EHL196627:EHU196627 ERH196627:ERQ196627 FBD196627:FBM196627 FKZ196627:FLI196627 FUV196627:FVE196627 GER196627:GFA196627 GON196627:GOW196627 GYJ196627:GYS196627 HIF196627:HIO196627 HSB196627:HSK196627 IBX196627:ICG196627 ILT196627:IMC196627 IVP196627:IVY196627 JFL196627:JFU196627 JPH196627:JPQ196627 JZD196627:JZM196627 KIZ196627:KJI196627 KSV196627:KTE196627 LCR196627:LDA196627 LMN196627:LMW196627 LWJ196627:LWS196627 MGF196627:MGO196627 MQB196627:MQK196627 MZX196627:NAG196627 NJT196627:NKC196627 NTP196627:NTY196627 ODL196627:ODU196627 ONH196627:ONQ196627 OXD196627:OXM196627 PGZ196627:PHI196627 PQV196627:PRE196627 QAR196627:QBA196627 QKN196627:QKW196627 QUJ196627:QUS196627 REF196627:REO196627 ROB196627:ROK196627 RXX196627:RYG196627 SHT196627:SIC196627 SRP196627:SRY196627 TBL196627:TBU196627 TLH196627:TLQ196627 TVD196627:TVM196627 UEZ196627:UFI196627 UOV196627:UPE196627 UYR196627:UZA196627 VIN196627:VIW196627 VSJ196627:VSS196627 WCF196627:WCO196627 WMB196627:WMK196627 WVX196627:WWG196627 P262163:Y262163 JL262163:JU262163 TH262163:TQ262163 ADD262163:ADM262163 AMZ262163:ANI262163 AWV262163:AXE262163 BGR262163:BHA262163 BQN262163:BQW262163 CAJ262163:CAS262163 CKF262163:CKO262163 CUB262163:CUK262163 DDX262163:DEG262163 DNT262163:DOC262163 DXP262163:DXY262163 EHL262163:EHU262163 ERH262163:ERQ262163 FBD262163:FBM262163 FKZ262163:FLI262163 FUV262163:FVE262163 GER262163:GFA262163 GON262163:GOW262163 GYJ262163:GYS262163 HIF262163:HIO262163 HSB262163:HSK262163 IBX262163:ICG262163 ILT262163:IMC262163 IVP262163:IVY262163 JFL262163:JFU262163 JPH262163:JPQ262163 JZD262163:JZM262163 KIZ262163:KJI262163 KSV262163:KTE262163 LCR262163:LDA262163 LMN262163:LMW262163 LWJ262163:LWS262163 MGF262163:MGO262163 MQB262163:MQK262163 MZX262163:NAG262163 NJT262163:NKC262163 NTP262163:NTY262163 ODL262163:ODU262163 ONH262163:ONQ262163 OXD262163:OXM262163 PGZ262163:PHI262163 PQV262163:PRE262163 QAR262163:QBA262163 QKN262163:QKW262163 QUJ262163:QUS262163 REF262163:REO262163 ROB262163:ROK262163 RXX262163:RYG262163 SHT262163:SIC262163 SRP262163:SRY262163 TBL262163:TBU262163 TLH262163:TLQ262163 TVD262163:TVM262163 UEZ262163:UFI262163 UOV262163:UPE262163 UYR262163:UZA262163 VIN262163:VIW262163 VSJ262163:VSS262163 WCF262163:WCO262163 WMB262163:WMK262163 WVX262163:WWG262163 P327699:Y327699 JL327699:JU327699 TH327699:TQ327699 ADD327699:ADM327699 AMZ327699:ANI327699 AWV327699:AXE327699 BGR327699:BHA327699 BQN327699:BQW327699 CAJ327699:CAS327699 CKF327699:CKO327699 CUB327699:CUK327699 DDX327699:DEG327699 DNT327699:DOC327699 DXP327699:DXY327699 EHL327699:EHU327699 ERH327699:ERQ327699 FBD327699:FBM327699 FKZ327699:FLI327699 FUV327699:FVE327699 GER327699:GFA327699 GON327699:GOW327699 GYJ327699:GYS327699 HIF327699:HIO327699 HSB327699:HSK327699 IBX327699:ICG327699 ILT327699:IMC327699 IVP327699:IVY327699 JFL327699:JFU327699 JPH327699:JPQ327699 JZD327699:JZM327699 KIZ327699:KJI327699 KSV327699:KTE327699 LCR327699:LDA327699 LMN327699:LMW327699 LWJ327699:LWS327699 MGF327699:MGO327699 MQB327699:MQK327699 MZX327699:NAG327699 NJT327699:NKC327699 NTP327699:NTY327699 ODL327699:ODU327699 ONH327699:ONQ327699 OXD327699:OXM327699 PGZ327699:PHI327699 PQV327699:PRE327699 QAR327699:QBA327699 QKN327699:QKW327699 QUJ327699:QUS327699 REF327699:REO327699 ROB327699:ROK327699 RXX327699:RYG327699 SHT327699:SIC327699 SRP327699:SRY327699 TBL327699:TBU327699 TLH327699:TLQ327699 TVD327699:TVM327699 UEZ327699:UFI327699 UOV327699:UPE327699 UYR327699:UZA327699 VIN327699:VIW327699 VSJ327699:VSS327699 WCF327699:WCO327699 WMB327699:WMK327699 WVX327699:WWG327699 P393235:Y393235 JL393235:JU393235 TH393235:TQ393235 ADD393235:ADM393235 AMZ393235:ANI393235 AWV393235:AXE393235 BGR393235:BHA393235 BQN393235:BQW393235 CAJ393235:CAS393235 CKF393235:CKO393235 CUB393235:CUK393235 DDX393235:DEG393235 DNT393235:DOC393235 DXP393235:DXY393235 EHL393235:EHU393235 ERH393235:ERQ393235 FBD393235:FBM393235 FKZ393235:FLI393235 FUV393235:FVE393235 GER393235:GFA393235 GON393235:GOW393235 GYJ393235:GYS393235 HIF393235:HIO393235 HSB393235:HSK393235 IBX393235:ICG393235 ILT393235:IMC393235 IVP393235:IVY393235 JFL393235:JFU393235 JPH393235:JPQ393235 JZD393235:JZM393235 KIZ393235:KJI393235 KSV393235:KTE393235 LCR393235:LDA393235 LMN393235:LMW393235 LWJ393235:LWS393235 MGF393235:MGO393235 MQB393235:MQK393235 MZX393235:NAG393235 NJT393235:NKC393235 NTP393235:NTY393235 ODL393235:ODU393235 ONH393235:ONQ393235 OXD393235:OXM393235 PGZ393235:PHI393235 PQV393235:PRE393235 QAR393235:QBA393235 QKN393235:QKW393235 QUJ393235:QUS393235 REF393235:REO393235 ROB393235:ROK393235 RXX393235:RYG393235 SHT393235:SIC393235 SRP393235:SRY393235 TBL393235:TBU393235 TLH393235:TLQ393235 TVD393235:TVM393235 UEZ393235:UFI393235 UOV393235:UPE393235 UYR393235:UZA393235 VIN393235:VIW393235 VSJ393235:VSS393235 WCF393235:WCO393235 WMB393235:WMK393235 WVX393235:WWG393235 P458771:Y458771 JL458771:JU458771 TH458771:TQ458771 ADD458771:ADM458771 AMZ458771:ANI458771 AWV458771:AXE458771 BGR458771:BHA458771 BQN458771:BQW458771 CAJ458771:CAS458771 CKF458771:CKO458771 CUB458771:CUK458771 DDX458771:DEG458771 DNT458771:DOC458771 DXP458771:DXY458771 EHL458771:EHU458771 ERH458771:ERQ458771 FBD458771:FBM458771 FKZ458771:FLI458771 FUV458771:FVE458771 GER458771:GFA458771 GON458771:GOW458771 GYJ458771:GYS458771 HIF458771:HIO458771 HSB458771:HSK458771 IBX458771:ICG458771 ILT458771:IMC458771 IVP458771:IVY458771 JFL458771:JFU458771 JPH458771:JPQ458771 JZD458771:JZM458771 KIZ458771:KJI458771 KSV458771:KTE458771 LCR458771:LDA458771 LMN458771:LMW458771 LWJ458771:LWS458771 MGF458771:MGO458771 MQB458771:MQK458771 MZX458771:NAG458771 NJT458771:NKC458771 NTP458771:NTY458771 ODL458771:ODU458771 ONH458771:ONQ458771 OXD458771:OXM458771 PGZ458771:PHI458771 PQV458771:PRE458771 QAR458771:QBA458771 QKN458771:QKW458771 QUJ458771:QUS458771 REF458771:REO458771 ROB458771:ROK458771 RXX458771:RYG458771 SHT458771:SIC458771 SRP458771:SRY458771 TBL458771:TBU458771 TLH458771:TLQ458771 TVD458771:TVM458771 UEZ458771:UFI458771 UOV458771:UPE458771 UYR458771:UZA458771 VIN458771:VIW458771 VSJ458771:VSS458771 WCF458771:WCO458771 WMB458771:WMK458771 WVX458771:WWG458771 P524307:Y524307 JL524307:JU524307 TH524307:TQ524307 ADD524307:ADM524307 AMZ524307:ANI524307 AWV524307:AXE524307 BGR524307:BHA524307 BQN524307:BQW524307 CAJ524307:CAS524307 CKF524307:CKO524307 CUB524307:CUK524307 DDX524307:DEG524307 DNT524307:DOC524307 DXP524307:DXY524307 EHL524307:EHU524307 ERH524307:ERQ524307 FBD524307:FBM524307 FKZ524307:FLI524307 FUV524307:FVE524307 GER524307:GFA524307 GON524307:GOW524307 GYJ524307:GYS524307 HIF524307:HIO524307 HSB524307:HSK524307 IBX524307:ICG524307 ILT524307:IMC524307 IVP524307:IVY524307 JFL524307:JFU524307 JPH524307:JPQ524307 JZD524307:JZM524307 KIZ524307:KJI524307 KSV524307:KTE524307 LCR524307:LDA524307 LMN524307:LMW524307 LWJ524307:LWS524307 MGF524307:MGO524307 MQB524307:MQK524307 MZX524307:NAG524307 NJT524307:NKC524307 NTP524307:NTY524307 ODL524307:ODU524307 ONH524307:ONQ524307 OXD524307:OXM524307 PGZ524307:PHI524307 PQV524307:PRE524307 QAR524307:QBA524307 QKN524307:QKW524307 QUJ524307:QUS524307 REF524307:REO524307 ROB524307:ROK524307 RXX524307:RYG524307 SHT524307:SIC524307 SRP524307:SRY524307 TBL524307:TBU524307 TLH524307:TLQ524307 TVD524307:TVM524307 UEZ524307:UFI524307 UOV524307:UPE524307 UYR524307:UZA524307 VIN524307:VIW524307 VSJ524307:VSS524307 WCF524307:WCO524307 WMB524307:WMK524307 WVX524307:WWG524307 P589843:Y589843 JL589843:JU589843 TH589843:TQ589843 ADD589843:ADM589843 AMZ589843:ANI589843 AWV589843:AXE589843 BGR589843:BHA589843 BQN589843:BQW589843 CAJ589843:CAS589843 CKF589843:CKO589843 CUB589843:CUK589843 DDX589843:DEG589843 DNT589843:DOC589843 DXP589843:DXY589843 EHL589843:EHU589843 ERH589843:ERQ589843 FBD589843:FBM589843 FKZ589843:FLI589843 FUV589843:FVE589843 GER589843:GFA589843 GON589843:GOW589843 GYJ589843:GYS589843 HIF589843:HIO589843 HSB589843:HSK589843 IBX589843:ICG589843 ILT589843:IMC589843 IVP589843:IVY589843 JFL589843:JFU589843 JPH589843:JPQ589843 JZD589843:JZM589843 KIZ589843:KJI589843 KSV589843:KTE589843 LCR589843:LDA589843 LMN589843:LMW589843 LWJ589843:LWS589843 MGF589843:MGO589843 MQB589843:MQK589843 MZX589843:NAG589843 NJT589843:NKC589843 NTP589843:NTY589843 ODL589843:ODU589843 ONH589843:ONQ589843 OXD589843:OXM589843 PGZ589843:PHI589843 PQV589843:PRE589843 QAR589843:QBA589843 QKN589843:QKW589843 QUJ589843:QUS589843 REF589843:REO589843 ROB589843:ROK589843 RXX589843:RYG589843 SHT589843:SIC589843 SRP589843:SRY589843 TBL589843:TBU589843 TLH589843:TLQ589843 TVD589843:TVM589843 UEZ589843:UFI589843 UOV589843:UPE589843 UYR589843:UZA589843 VIN589843:VIW589843 VSJ589843:VSS589843 WCF589843:WCO589843 WMB589843:WMK589843 WVX589843:WWG589843 P655379:Y655379 JL655379:JU655379 TH655379:TQ655379 ADD655379:ADM655379 AMZ655379:ANI655379 AWV655379:AXE655379 BGR655379:BHA655379 BQN655379:BQW655379 CAJ655379:CAS655379 CKF655379:CKO655379 CUB655379:CUK655379 DDX655379:DEG655379 DNT655379:DOC655379 DXP655379:DXY655379 EHL655379:EHU655379 ERH655379:ERQ655379 FBD655379:FBM655379 FKZ655379:FLI655379 FUV655379:FVE655379 GER655379:GFA655379 GON655379:GOW655379 GYJ655379:GYS655379 HIF655379:HIO655379 HSB655379:HSK655379 IBX655379:ICG655379 ILT655379:IMC655379 IVP655379:IVY655379 JFL655379:JFU655379 JPH655379:JPQ655379 JZD655379:JZM655379 KIZ655379:KJI655379 KSV655379:KTE655379 LCR655379:LDA655379 LMN655379:LMW655379 LWJ655379:LWS655379 MGF655379:MGO655379 MQB655379:MQK655379 MZX655379:NAG655379 NJT655379:NKC655379 NTP655379:NTY655379 ODL655379:ODU655379 ONH655379:ONQ655379 OXD655379:OXM655379 PGZ655379:PHI655379 PQV655379:PRE655379 QAR655379:QBA655379 QKN655379:QKW655379 QUJ655379:QUS655379 REF655379:REO655379 ROB655379:ROK655379 RXX655379:RYG655379 SHT655379:SIC655379 SRP655379:SRY655379 TBL655379:TBU655379 TLH655379:TLQ655379 TVD655379:TVM655379 UEZ655379:UFI655379 UOV655379:UPE655379 UYR655379:UZA655379 VIN655379:VIW655379 VSJ655379:VSS655379 WCF655379:WCO655379 WMB655379:WMK655379 WVX655379:WWG655379 P720915:Y720915 JL720915:JU720915 TH720915:TQ720915 ADD720915:ADM720915 AMZ720915:ANI720915 AWV720915:AXE720915 BGR720915:BHA720915 BQN720915:BQW720915 CAJ720915:CAS720915 CKF720915:CKO720915 CUB720915:CUK720915 DDX720915:DEG720915 DNT720915:DOC720915 DXP720915:DXY720915 EHL720915:EHU720915 ERH720915:ERQ720915 FBD720915:FBM720915 FKZ720915:FLI720915 FUV720915:FVE720915 GER720915:GFA720915 GON720915:GOW720915 GYJ720915:GYS720915 HIF720915:HIO720915 HSB720915:HSK720915 IBX720915:ICG720915 ILT720915:IMC720915 IVP720915:IVY720915 JFL720915:JFU720915 JPH720915:JPQ720915 JZD720915:JZM720915 KIZ720915:KJI720915 KSV720915:KTE720915 LCR720915:LDA720915 LMN720915:LMW720915 LWJ720915:LWS720915 MGF720915:MGO720915 MQB720915:MQK720915 MZX720915:NAG720915 NJT720915:NKC720915 NTP720915:NTY720915 ODL720915:ODU720915 ONH720915:ONQ720915 OXD720915:OXM720915 PGZ720915:PHI720915 PQV720915:PRE720915 QAR720915:QBA720915 QKN720915:QKW720915 QUJ720915:QUS720915 REF720915:REO720915 ROB720915:ROK720915 RXX720915:RYG720915 SHT720915:SIC720915 SRP720915:SRY720915 TBL720915:TBU720915 TLH720915:TLQ720915 TVD720915:TVM720915 UEZ720915:UFI720915 UOV720915:UPE720915 UYR720915:UZA720915 VIN720915:VIW720915 VSJ720915:VSS720915 WCF720915:WCO720915 WMB720915:WMK720915 WVX720915:WWG720915 P786451:Y786451 JL786451:JU786451 TH786451:TQ786451 ADD786451:ADM786451 AMZ786451:ANI786451 AWV786451:AXE786451 BGR786451:BHA786451 BQN786451:BQW786451 CAJ786451:CAS786451 CKF786451:CKO786451 CUB786451:CUK786451 DDX786451:DEG786451 DNT786451:DOC786451 DXP786451:DXY786451 EHL786451:EHU786451 ERH786451:ERQ786451 FBD786451:FBM786451 FKZ786451:FLI786451 FUV786451:FVE786451 GER786451:GFA786451 GON786451:GOW786451 GYJ786451:GYS786451 HIF786451:HIO786451 HSB786451:HSK786451 IBX786451:ICG786451 ILT786451:IMC786451 IVP786451:IVY786451 JFL786451:JFU786451 JPH786451:JPQ786451 JZD786451:JZM786451 KIZ786451:KJI786451 KSV786451:KTE786451 LCR786451:LDA786451 LMN786451:LMW786451 LWJ786451:LWS786451 MGF786451:MGO786451 MQB786451:MQK786451 MZX786451:NAG786451 NJT786451:NKC786451 NTP786451:NTY786451 ODL786451:ODU786451 ONH786451:ONQ786451 OXD786451:OXM786451 PGZ786451:PHI786451 PQV786451:PRE786451 QAR786451:QBA786451 QKN786451:QKW786451 QUJ786451:QUS786451 REF786451:REO786451 ROB786451:ROK786451 RXX786451:RYG786451 SHT786451:SIC786451 SRP786451:SRY786451 TBL786451:TBU786451 TLH786451:TLQ786451 TVD786451:TVM786451 UEZ786451:UFI786451 UOV786451:UPE786451 UYR786451:UZA786451 VIN786451:VIW786451 VSJ786451:VSS786451 WCF786451:WCO786451 WMB786451:WMK786451 WVX786451:WWG786451 P851987:Y851987 JL851987:JU851987 TH851987:TQ851987 ADD851987:ADM851987 AMZ851987:ANI851987 AWV851987:AXE851987 BGR851987:BHA851987 BQN851987:BQW851987 CAJ851987:CAS851987 CKF851987:CKO851987 CUB851987:CUK851987 DDX851987:DEG851987 DNT851987:DOC851987 DXP851987:DXY851987 EHL851987:EHU851987 ERH851987:ERQ851987 FBD851987:FBM851987 FKZ851987:FLI851987 FUV851987:FVE851987 GER851987:GFA851987 GON851987:GOW851987 GYJ851987:GYS851987 HIF851987:HIO851987 HSB851987:HSK851987 IBX851987:ICG851987 ILT851987:IMC851987 IVP851987:IVY851987 JFL851987:JFU851987 JPH851987:JPQ851987 JZD851987:JZM851987 KIZ851987:KJI851987 KSV851987:KTE851987 LCR851987:LDA851987 LMN851987:LMW851987 LWJ851987:LWS851987 MGF851987:MGO851987 MQB851987:MQK851987 MZX851987:NAG851987 NJT851987:NKC851987 NTP851987:NTY851987 ODL851987:ODU851987 ONH851987:ONQ851987 OXD851987:OXM851987 PGZ851987:PHI851987 PQV851987:PRE851987 QAR851987:QBA851987 QKN851987:QKW851987 QUJ851987:QUS851987 REF851987:REO851987 ROB851987:ROK851987 RXX851987:RYG851987 SHT851987:SIC851987 SRP851987:SRY851987 TBL851987:TBU851987 TLH851987:TLQ851987 TVD851987:TVM851987 UEZ851987:UFI851987 UOV851987:UPE851987 UYR851987:UZA851987 VIN851987:VIW851987 VSJ851987:VSS851987 WCF851987:WCO851987 WMB851987:WMK851987 WVX851987:WWG851987 P917523:Y917523 JL917523:JU917523 TH917523:TQ917523 ADD917523:ADM917523 AMZ917523:ANI917523 AWV917523:AXE917523 BGR917523:BHA917523 BQN917523:BQW917523 CAJ917523:CAS917523 CKF917523:CKO917523 CUB917523:CUK917523 DDX917523:DEG917523 DNT917523:DOC917523 DXP917523:DXY917523 EHL917523:EHU917523 ERH917523:ERQ917523 FBD917523:FBM917523 FKZ917523:FLI917523 FUV917523:FVE917523 GER917523:GFA917523 GON917523:GOW917523 GYJ917523:GYS917523 HIF917523:HIO917523 HSB917523:HSK917523 IBX917523:ICG917523 ILT917523:IMC917523 IVP917523:IVY917523 JFL917523:JFU917523 JPH917523:JPQ917523 JZD917523:JZM917523 KIZ917523:KJI917523 KSV917523:KTE917523 LCR917523:LDA917523 LMN917523:LMW917523 LWJ917523:LWS917523 MGF917523:MGO917523 MQB917523:MQK917523 MZX917523:NAG917523 NJT917523:NKC917523 NTP917523:NTY917523 ODL917523:ODU917523 ONH917523:ONQ917523 OXD917523:OXM917523 PGZ917523:PHI917523 PQV917523:PRE917523 QAR917523:QBA917523 QKN917523:QKW917523 QUJ917523:QUS917523 REF917523:REO917523 ROB917523:ROK917523 RXX917523:RYG917523 SHT917523:SIC917523 SRP917523:SRY917523 TBL917523:TBU917523 TLH917523:TLQ917523 TVD917523:TVM917523 UEZ917523:UFI917523 UOV917523:UPE917523 UYR917523:UZA917523 VIN917523:VIW917523 VSJ917523:VSS917523 WCF917523:WCO917523 WMB917523:WMK917523 WVX917523:WWG917523 P983059:Y983059 JL983059:JU983059 TH983059:TQ983059 ADD983059:ADM983059 AMZ983059:ANI983059 AWV983059:AXE983059 BGR983059:BHA983059 BQN983059:BQW983059 CAJ983059:CAS983059 CKF983059:CKO983059 CUB983059:CUK983059 DDX983059:DEG983059 DNT983059:DOC983059 DXP983059:DXY983059 EHL983059:EHU983059 ERH983059:ERQ983059 FBD983059:FBM983059 FKZ983059:FLI983059 FUV983059:FVE983059 GER983059:GFA983059 GON983059:GOW983059 GYJ983059:GYS983059 HIF983059:HIO983059 HSB983059:HSK983059 IBX983059:ICG983059 ILT983059:IMC983059 IVP983059:IVY983059 JFL983059:JFU983059 JPH983059:JPQ983059 JZD983059:JZM983059 KIZ983059:KJI983059 KSV983059:KTE983059 LCR983059:LDA983059 LMN983059:LMW983059 LWJ983059:LWS983059 MGF983059:MGO983059 MQB983059:MQK983059 MZX983059:NAG983059 NJT983059:NKC983059 NTP983059:NTY983059 ODL983059:ODU983059 ONH983059:ONQ983059 OXD983059:OXM983059 PGZ983059:PHI983059 PQV983059:PRE983059 QAR983059:QBA983059 QKN983059:QKW983059 QUJ983059:QUS983059 REF983059:REO983059 ROB983059:ROK983059 RXX983059:RYG983059 SHT983059:SIC983059 SRP983059:SRY983059 TBL983059:TBU983059 TLH983059:TLQ983059 TVD983059:TVM983059 UEZ983059:UFI983059 UOV983059:UPE983059 UYR983059:UZA983059 VIN983059:VIW983059 VSJ983059:VSS983059 WCF983059:WCO983059 WMB983059:WMK983059 WVX983059:WWG983059" xr:uid="{E5FE4FF6-22C2-43C5-9268-7D32DC25F999}">
      <formula1>$A$80:$A$84</formula1>
    </dataValidation>
    <dataValidation type="list" allowBlank="1" showInputMessage="1" showErrorMessage="1" sqref="P20:Y21 JL20:JU21 TH20:TQ21 ADD20:ADM21 AMZ20:ANI21 AWV20:AXE21 BGR20:BHA21 BQN20:BQW21 CAJ20:CAS21 CKF20:CKO21 CUB20:CUK21 DDX20:DEG21 DNT20:DOC21 DXP20:DXY21 EHL20:EHU21 ERH20:ERQ21 FBD20:FBM21 FKZ20:FLI21 FUV20:FVE21 GER20:GFA21 GON20:GOW21 GYJ20:GYS21 HIF20:HIO21 HSB20:HSK21 IBX20:ICG21 ILT20:IMC21 IVP20:IVY21 JFL20:JFU21 JPH20:JPQ21 JZD20:JZM21 KIZ20:KJI21 KSV20:KTE21 LCR20:LDA21 LMN20:LMW21 LWJ20:LWS21 MGF20:MGO21 MQB20:MQK21 MZX20:NAG21 NJT20:NKC21 NTP20:NTY21 ODL20:ODU21 ONH20:ONQ21 OXD20:OXM21 PGZ20:PHI21 PQV20:PRE21 QAR20:QBA21 QKN20:QKW21 QUJ20:QUS21 REF20:REO21 ROB20:ROK21 RXX20:RYG21 SHT20:SIC21 SRP20:SRY21 TBL20:TBU21 TLH20:TLQ21 TVD20:TVM21 UEZ20:UFI21 UOV20:UPE21 UYR20:UZA21 VIN20:VIW21 VSJ20:VSS21 WCF20:WCO21 WMB20:WMK21 WVX20:WWG21 P65556:Y65557 JL65556:JU65557 TH65556:TQ65557 ADD65556:ADM65557 AMZ65556:ANI65557 AWV65556:AXE65557 BGR65556:BHA65557 BQN65556:BQW65557 CAJ65556:CAS65557 CKF65556:CKO65557 CUB65556:CUK65557 DDX65556:DEG65557 DNT65556:DOC65557 DXP65556:DXY65557 EHL65556:EHU65557 ERH65556:ERQ65557 FBD65556:FBM65557 FKZ65556:FLI65557 FUV65556:FVE65557 GER65556:GFA65557 GON65556:GOW65557 GYJ65556:GYS65557 HIF65556:HIO65557 HSB65556:HSK65557 IBX65556:ICG65557 ILT65556:IMC65557 IVP65556:IVY65557 JFL65556:JFU65557 JPH65556:JPQ65557 JZD65556:JZM65557 KIZ65556:KJI65557 KSV65556:KTE65557 LCR65556:LDA65557 LMN65556:LMW65557 LWJ65556:LWS65557 MGF65556:MGO65557 MQB65556:MQK65557 MZX65556:NAG65557 NJT65556:NKC65557 NTP65556:NTY65557 ODL65556:ODU65557 ONH65556:ONQ65557 OXD65556:OXM65557 PGZ65556:PHI65557 PQV65556:PRE65557 QAR65556:QBA65557 QKN65556:QKW65557 QUJ65556:QUS65557 REF65556:REO65557 ROB65556:ROK65557 RXX65556:RYG65557 SHT65556:SIC65557 SRP65556:SRY65557 TBL65556:TBU65557 TLH65556:TLQ65557 TVD65556:TVM65557 UEZ65556:UFI65557 UOV65556:UPE65557 UYR65556:UZA65557 VIN65556:VIW65557 VSJ65556:VSS65557 WCF65556:WCO65557 WMB65556:WMK65557 WVX65556:WWG65557 P131092:Y131093 JL131092:JU131093 TH131092:TQ131093 ADD131092:ADM131093 AMZ131092:ANI131093 AWV131092:AXE131093 BGR131092:BHA131093 BQN131092:BQW131093 CAJ131092:CAS131093 CKF131092:CKO131093 CUB131092:CUK131093 DDX131092:DEG131093 DNT131092:DOC131093 DXP131092:DXY131093 EHL131092:EHU131093 ERH131092:ERQ131093 FBD131092:FBM131093 FKZ131092:FLI131093 FUV131092:FVE131093 GER131092:GFA131093 GON131092:GOW131093 GYJ131092:GYS131093 HIF131092:HIO131093 HSB131092:HSK131093 IBX131092:ICG131093 ILT131092:IMC131093 IVP131092:IVY131093 JFL131092:JFU131093 JPH131092:JPQ131093 JZD131092:JZM131093 KIZ131092:KJI131093 KSV131092:KTE131093 LCR131092:LDA131093 LMN131092:LMW131093 LWJ131092:LWS131093 MGF131092:MGO131093 MQB131092:MQK131093 MZX131092:NAG131093 NJT131092:NKC131093 NTP131092:NTY131093 ODL131092:ODU131093 ONH131092:ONQ131093 OXD131092:OXM131093 PGZ131092:PHI131093 PQV131092:PRE131093 QAR131092:QBA131093 QKN131092:QKW131093 QUJ131092:QUS131093 REF131092:REO131093 ROB131092:ROK131093 RXX131092:RYG131093 SHT131092:SIC131093 SRP131092:SRY131093 TBL131092:TBU131093 TLH131092:TLQ131093 TVD131092:TVM131093 UEZ131092:UFI131093 UOV131092:UPE131093 UYR131092:UZA131093 VIN131092:VIW131093 VSJ131092:VSS131093 WCF131092:WCO131093 WMB131092:WMK131093 WVX131092:WWG131093 P196628:Y196629 JL196628:JU196629 TH196628:TQ196629 ADD196628:ADM196629 AMZ196628:ANI196629 AWV196628:AXE196629 BGR196628:BHA196629 BQN196628:BQW196629 CAJ196628:CAS196629 CKF196628:CKO196629 CUB196628:CUK196629 DDX196628:DEG196629 DNT196628:DOC196629 DXP196628:DXY196629 EHL196628:EHU196629 ERH196628:ERQ196629 FBD196628:FBM196629 FKZ196628:FLI196629 FUV196628:FVE196629 GER196628:GFA196629 GON196628:GOW196629 GYJ196628:GYS196629 HIF196628:HIO196629 HSB196628:HSK196629 IBX196628:ICG196629 ILT196628:IMC196629 IVP196628:IVY196629 JFL196628:JFU196629 JPH196628:JPQ196629 JZD196628:JZM196629 KIZ196628:KJI196629 KSV196628:KTE196629 LCR196628:LDA196629 LMN196628:LMW196629 LWJ196628:LWS196629 MGF196628:MGO196629 MQB196628:MQK196629 MZX196628:NAG196629 NJT196628:NKC196629 NTP196628:NTY196629 ODL196628:ODU196629 ONH196628:ONQ196629 OXD196628:OXM196629 PGZ196628:PHI196629 PQV196628:PRE196629 QAR196628:QBA196629 QKN196628:QKW196629 QUJ196628:QUS196629 REF196628:REO196629 ROB196628:ROK196629 RXX196628:RYG196629 SHT196628:SIC196629 SRP196628:SRY196629 TBL196628:TBU196629 TLH196628:TLQ196629 TVD196628:TVM196629 UEZ196628:UFI196629 UOV196628:UPE196629 UYR196628:UZA196629 VIN196628:VIW196629 VSJ196628:VSS196629 WCF196628:WCO196629 WMB196628:WMK196629 WVX196628:WWG196629 P262164:Y262165 JL262164:JU262165 TH262164:TQ262165 ADD262164:ADM262165 AMZ262164:ANI262165 AWV262164:AXE262165 BGR262164:BHA262165 BQN262164:BQW262165 CAJ262164:CAS262165 CKF262164:CKO262165 CUB262164:CUK262165 DDX262164:DEG262165 DNT262164:DOC262165 DXP262164:DXY262165 EHL262164:EHU262165 ERH262164:ERQ262165 FBD262164:FBM262165 FKZ262164:FLI262165 FUV262164:FVE262165 GER262164:GFA262165 GON262164:GOW262165 GYJ262164:GYS262165 HIF262164:HIO262165 HSB262164:HSK262165 IBX262164:ICG262165 ILT262164:IMC262165 IVP262164:IVY262165 JFL262164:JFU262165 JPH262164:JPQ262165 JZD262164:JZM262165 KIZ262164:KJI262165 KSV262164:KTE262165 LCR262164:LDA262165 LMN262164:LMW262165 LWJ262164:LWS262165 MGF262164:MGO262165 MQB262164:MQK262165 MZX262164:NAG262165 NJT262164:NKC262165 NTP262164:NTY262165 ODL262164:ODU262165 ONH262164:ONQ262165 OXD262164:OXM262165 PGZ262164:PHI262165 PQV262164:PRE262165 QAR262164:QBA262165 QKN262164:QKW262165 QUJ262164:QUS262165 REF262164:REO262165 ROB262164:ROK262165 RXX262164:RYG262165 SHT262164:SIC262165 SRP262164:SRY262165 TBL262164:TBU262165 TLH262164:TLQ262165 TVD262164:TVM262165 UEZ262164:UFI262165 UOV262164:UPE262165 UYR262164:UZA262165 VIN262164:VIW262165 VSJ262164:VSS262165 WCF262164:WCO262165 WMB262164:WMK262165 WVX262164:WWG262165 P327700:Y327701 JL327700:JU327701 TH327700:TQ327701 ADD327700:ADM327701 AMZ327700:ANI327701 AWV327700:AXE327701 BGR327700:BHA327701 BQN327700:BQW327701 CAJ327700:CAS327701 CKF327700:CKO327701 CUB327700:CUK327701 DDX327700:DEG327701 DNT327700:DOC327701 DXP327700:DXY327701 EHL327700:EHU327701 ERH327700:ERQ327701 FBD327700:FBM327701 FKZ327700:FLI327701 FUV327700:FVE327701 GER327700:GFA327701 GON327700:GOW327701 GYJ327700:GYS327701 HIF327700:HIO327701 HSB327700:HSK327701 IBX327700:ICG327701 ILT327700:IMC327701 IVP327700:IVY327701 JFL327700:JFU327701 JPH327700:JPQ327701 JZD327700:JZM327701 KIZ327700:KJI327701 KSV327700:KTE327701 LCR327700:LDA327701 LMN327700:LMW327701 LWJ327700:LWS327701 MGF327700:MGO327701 MQB327700:MQK327701 MZX327700:NAG327701 NJT327700:NKC327701 NTP327700:NTY327701 ODL327700:ODU327701 ONH327700:ONQ327701 OXD327700:OXM327701 PGZ327700:PHI327701 PQV327700:PRE327701 QAR327700:QBA327701 QKN327700:QKW327701 QUJ327700:QUS327701 REF327700:REO327701 ROB327700:ROK327701 RXX327700:RYG327701 SHT327700:SIC327701 SRP327700:SRY327701 TBL327700:TBU327701 TLH327700:TLQ327701 TVD327700:TVM327701 UEZ327700:UFI327701 UOV327700:UPE327701 UYR327700:UZA327701 VIN327700:VIW327701 VSJ327700:VSS327701 WCF327700:WCO327701 WMB327700:WMK327701 WVX327700:WWG327701 P393236:Y393237 JL393236:JU393237 TH393236:TQ393237 ADD393236:ADM393237 AMZ393236:ANI393237 AWV393236:AXE393237 BGR393236:BHA393237 BQN393236:BQW393237 CAJ393236:CAS393237 CKF393236:CKO393237 CUB393236:CUK393237 DDX393236:DEG393237 DNT393236:DOC393237 DXP393236:DXY393237 EHL393236:EHU393237 ERH393236:ERQ393237 FBD393236:FBM393237 FKZ393236:FLI393237 FUV393236:FVE393237 GER393236:GFA393237 GON393236:GOW393237 GYJ393236:GYS393237 HIF393236:HIO393237 HSB393236:HSK393237 IBX393236:ICG393237 ILT393236:IMC393237 IVP393236:IVY393237 JFL393236:JFU393237 JPH393236:JPQ393237 JZD393236:JZM393237 KIZ393236:KJI393237 KSV393236:KTE393237 LCR393236:LDA393237 LMN393236:LMW393237 LWJ393236:LWS393237 MGF393236:MGO393237 MQB393236:MQK393237 MZX393236:NAG393237 NJT393236:NKC393237 NTP393236:NTY393237 ODL393236:ODU393237 ONH393236:ONQ393237 OXD393236:OXM393237 PGZ393236:PHI393237 PQV393236:PRE393237 QAR393236:QBA393237 QKN393236:QKW393237 QUJ393236:QUS393237 REF393236:REO393237 ROB393236:ROK393237 RXX393236:RYG393237 SHT393236:SIC393237 SRP393236:SRY393237 TBL393236:TBU393237 TLH393236:TLQ393237 TVD393236:TVM393237 UEZ393236:UFI393237 UOV393236:UPE393237 UYR393236:UZA393237 VIN393236:VIW393237 VSJ393236:VSS393237 WCF393236:WCO393237 WMB393236:WMK393237 WVX393236:WWG393237 P458772:Y458773 JL458772:JU458773 TH458772:TQ458773 ADD458772:ADM458773 AMZ458772:ANI458773 AWV458772:AXE458773 BGR458772:BHA458773 BQN458772:BQW458773 CAJ458772:CAS458773 CKF458772:CKO458773 CUB458772:CUK458773 DDX458772:DEG458773 DNT458772:DOC458773 DXP458772:DXY458773 EHL458772:EHU458773 ERH458772:ERQ458773 FBD458772:FBM458773 FKZ458772:FLI458773 FUV458772:FVE458773 GER458772:GFA458773 GON458772:GOW458773 GYJ458772:GYS458773 HIF458772:HIO458773 HSB458772:HSK458773 IBX458772:ICG458773 ILT458772:IMC458773 IVP458772:IVY458773 JFL458772:JFU458773 JPH458772:JPQ458773 JZD458772:JZM458773 KIZ458772:KJI458773 KSV458772:KTE458773 LCR458772:LDA458773 LMN458772:LMW458773 LWJ458772:LWS458773 MGF458772:MGO458773 MQB458772:MQK458773 MZX458772:NAG458773 NJT458772:NKC458773 NTP458772:NTY458773 ODL458772:ODU458773 ONH458772:ONQ458773 OXD458772:OXM458773 PGZ458772:PHI458773 PQV458772:PRE458773 QAR458772:QBA458773 QKN458772:QKW458773 QUJ458772:QUS458773 REF458772:REO458773 ROB458772:ROK458773 RXX458772:RYG458773 SHT458772:SIC458773 SRP458772:SRY458773 TBL458772:TBU458773 TLH458772:TLQ458773 TVD458772:TVM458773 UEZ458772:UFI458773 UOV458772:UPE458773 UYR458772:UZA458773 VIN458772:VIW458773 VSJ458772:VSS458773 WCF458772:WCO458773 WMB458772:WMK458773 WVX458772:WWG458773 P524308:Y524309 JL524308:JU524309 TH524308:TQ524309 ADD524308:ADM524309 AMZ524308:ANI524309 AWV524308:AXE524309 BGR524308:BHA524309 BQN524308:BQW524309 CAJ524308:CAS524309 CKF524308:CKO524309 CUB524308:CUK524309 DDX524308:DEG524309 DNT524308:DOC524309 DXP524308:DXY524309 EHL524308:EHU524309 ERH524308:ERQ524309 FBD524308:FBM524309 FKZ524308:FLI524309 FUV524308:FVE524309 GER524308:GFA524309 GON524308:GOW524309 GYJ524308:GYS524309 HIF524308:HIO524309 HSB524308:HSK524309 IBX524308:ICG524309 ILT524308:IMC524309 IVP524308:IVY524309 JFL524308:JFU524309 JPH524308:JPQ524309 JZD524308:JZM524309 KIZ524308:KJI524309 KSV524308:KTE524309 LCR524308:LDA524309 LMN524308:LMW524309 LWJ524308:LWS524309 MGF524308:MGO524309 MQB524308:MQK524309 MZX524308:NAG524309 NJT524308:NKC524309 NTP524308:NTY524309 ODL524308:ODU524309 ONH524308:ONQ524309 OXD524308:OXM524309 PGZ524308:PHI524309 PQV524308:PRE524309 QAR524308:QBA524309 QKN524308:QKW524309 QUJ524308:QUS524309 REF524308:REO524309 ROB524308:ROK524309 RXX524308:RYG524309 SHT524308:SIC524309 SRP524308:SRY524309 TBL524308:TBU524309 TLH524308:TLQ524309 TVD524308:TVM524309 UEZ524308:UFI524309 UOV524308:UPE524309 UYR524308:UZA524309 VIN524308:VIW524309 VSJ524308:VSS524309 WCF524308:WCO524309 WMB524308:WMK524309 WVX524308:WWG524309 P589844:Y589845 JL589844:JU589845 TH589844:TQ589845 ADD589844:ADM589845 AMZ589844:ANI589845 AWV589844:AXE589845 BGR589844:BHA589845 BQN589844:BQW589845 CAJ589844:CAS589845 CKF589844:CKO589845 CUB589844:CUK589845 DDX589844:DEG589845 DNT589844:DOC589845 DXP589844:DXY589845 EHL589844:EHU589845 ERH589844:ERQ589845 FBD589844:FBM589845 FKZ589844:FLI589845 FUV589844:FVE589845 GER589844:GFA589845 GON589844:GOW589845 GYJ589844:GYS589845 HIF589844:HIO589845 HSB589844:HSK589845 IBX589844:ICG589845 ILT589844:IMC589845 IVP589844:IVY589845 JFL589844:JFU589845 JPH589844:JPQ589845 JZD589844:JZM589845 KIZ589844:KJI589845 KSV589844:KTE589845 LCR589844:LDA589845 LMN589844:LMW589845 LWJ589844:LWS589845 MGF589844:MGO589845 MQB589844:MQK589845 MZX589844:NAG589845 NJT589844:NKC589845 NTP589844:NTY589845 ODL589844:ODU589845 ONH589844:ONQ589845 OXD589844:OXM589845 PGZ589844:PHI589845 PQV589844:PRE589845 QAR589844:QBA589845 QKN589844:QKW589845 QUJ589844:QUS589845 REF589844:REO589845 ROB589844:ROK589845 RXX589844:RYG589845 SHT589844:SIC589845 SRP589844:SRY589845 TBL589844:TBU589845 TLH589844:TLQ589845 TVD589844:TVM589845 UEZ589844:UFI589845 UOV589844:UPE589845 UYR589844:UZA589845 VIN589844:VIW589845 VSJ589844:VSS589845 WCF589844:WCO589845 WMB589844:WMK589845 WVX589844:WWG589845 P655380:Y655381 JL655380:JU655381 TH655380:TQ655381 ADD655380:ADM655381 AMZ655380:ANI655381 AWV655380:AXE655381 BGR655380:BHA655381 BQN655380:BQW655381 CAJ655380:CAS655381 CKF655380:CKO655381 CUB655380:CUK655381 DDX655380:DEG655381 DNT655380:DOC655381 DXP655380:DXY655381 EHL655380:EHU655381 ERH655380:ERQ655381 FBD655380:FBM655381 FKZ655380:FLI655381 FUV655380:FVE655381 GER655380:GFA655381 GON655380:GOW655381 GYJ655380:GYS655381 HIF655380:HIO655381 HSB655380:HSK655381 IBX655380:ICG655381 ILT655380:IMC655381 IVP655380:IVY655381 JFL655380:JFU655381 JPH655380:JPQ655381 JZD655380:JZM655381 KIZ655380:KJI655381 KSV655380:KTE655381 LCR655380:LDA655381 LMN655380:LMW655381 LWJ655380:LWS655381 MGF655380:MGO655381 MQB655380:MQK655381 MZX655380:NAG655381 NJT655380:NKC655381 NTP655380:NTY655381 ODL655380:ODU655381 ONH655380:ONQ655381 OXD655380:OXM655381 PGZ655380:PHI655381 PQV655380:PRE655381 QAR655380:QBA655381 QKN655380:QKW655381 QUJ655380:QUS655381 REF655380:REO655381 ROB655380:ROK655381 RXX655380:RYG655381 SHT655380:SIC655381 SRP655380:SRY655381 TBL655380:TBU655381 TLH655380:TLQ655381 TVD655380:TVM655381 UEZ655380:UFI655381 UOV655380:UPE655381 UYR655380:UZA655381 VIN655380:VIW655381 VSJ655380:VSS655381 WCF655380:WCO655381 WMB655380:WMK655381 WVX655380:WWG655381 P720916:Y720917 JL720916:JU720917 TH720916:TQ720917 ADD720916:ADM720917 AMZ720916:ANI720917 AWV720916:AXE720917 BGR720916:BHA720917 BQN720916:BQW720917 CAJ720916:CAS720917 CKF720916:CKO720917 CUB720916:CUK720917 DDX720916:DEG720917 DNT720916:DOC720917 DXP720916:DXY720917 EHL720916:EHU720917 ERH720916:ERQ720917 FBD720916:FBM720917 FKZ720916:FLI720917 FUV720916:FVE720917 GER720916:GFA720917 GON720916:GOW720917 GYJ720916:GYS720917 HIF720916:HIO720917 HSB720916:HSK720917 IBX720916:ICG720917 ILT720916:IMC720917 IVP720916:IVY720917 JFL720916:JFU720917 JPH720916:JPQ720917 JZD720916:JZM720917 KIZ720916:KJI720917 KSV720916:KTE720917 LCR720916:LDA720917 LMN720916:LMW720917 LWJ720916:LWS720917 MGF720916:MGO720917 MQB720916:MQK720917 MZX720916:NAG720917 NJT720916:NKC720917 NTP720916:NTY720917 ODL720916:ODU720917 ONH720916:ONQ720917 OXD720916:OXM720917 PGZ720916:PHI720917 PQV720916:PRE720917 QAR720916:QBA720917 QKN720916:QKW720917 QUJ720916:QUS720917 REF720916:REO720917 ROB720916:ROK720917 RXX720916:RYG720917 SHT720916:SIC720917 SRP720916:SRY720917 TBL720916:TBU720917 TLH720916:TLQ720917 TVD720916:TVM720917 UEZ720916:UFI720917 UOV720916:UPE720917 UYR720916:UZA720917 VIN720916:VIW720917 VSJ720916:VSS720917 WCF720916:WCO720917 WMB720916:WMK720917 WVX720916:WWG720917 P786452:Y786453 JL786452:JU786453 TH786452:TQ786453 ADD786452:ADM786453 AMZ786452:ANI786453 AWV786452:AXE786453 BGR786452:BHA786453 BQN786452:BQW786453 CAJ786452:CAS786453 CKF786452:CKO786453 CUB786452:CUK786453 DDX786452:DEG786453 DNT786452:DOC786453 DXP786452:DXY786453 EHL786452:EHU786453 ERH786452:ERQ786453 FBD786452:FBM786453 FKZ786452:FLI786453 FUV786452:FVE786453 GER786452:GFA786453 GON786452:GOW786453 GYJ786452:GYS786453 HIF786452:HIO786453 HSB786452:HSK786453 IBX786452:ICG786453 ILT786452:IMC786453 IVP786452:IVY786453 JFL786452:JFU786453 JPH786452:JPQ786453 JZD786452:JZM786453 KIZ786452:KJI786453 KSV786452:KTE786453 LCR786452:LDA786453 LMN786452:LMW786453 LWJ786452:LWS786453 MGF786452:MGO786453 MQB786452:MQK786453 MZX786452:NAG786453 NJT786452:NKC786453 NTP786452:NTY786453 ODL786452:ODU786453 ONH786452:ONQ786453 OXD786452:OXM786453 PGZ786452:PHI786453 PQV786452:PRE786453 QAR786452:QBA786453 QKN786452:QKW786453 QUJ786452:QUS786453 REF786452:REO786453 ROB786452:ROK786453 RXX786452:RYG786453 SHT786452:SIC786453 SRP786452:SRY786453 TBL786452:TBU786453 TLH786452:TLQ786453 TVD786452:TVM786453 UEZ786452:UFI786453 UOV786452:UPE786453 UYR786452:UZA786453 VIN786452:VIW786453 VSJ786452:VSS786453 WCF786452:WCO786453 WMB786452:WMK786453 WVX786452:WWG786453 P851988:Y851989 JL851988:JU851989 TH851988:TQ851989 ADD851988:ADM851989 AMZ851988:ANI851989 AWV851988:AXE851989 BGR851988:BHA851989 BQN851988:BQW851989 CAJ851988:CAS851989 CKF851988:CKO851989 CUB851988:CUK851989 DDX851988:DEG851989 DNT851988:DOC851989 DXP851988:DXY851989 EHL851988:EHU851989 ERH851988:ERQ851989 FBD851988:FBM851989 FKZ851988:FLI851989 FUV851988:FVE851989 GER851988:GFA851989 GON851988:GOW851989 GYJ851988:GYS851989 HIF851988:HIO851989 HSB851988:HSK851989 IBX851988:ICG851989 ILT851988:IMC851989 IVP851988:IVY851989 JFL851988:JFU851989 JPH851988:JPQ851989 JZD851988:JZM851989 KIZ851988:KJI851989 KSV851988:KTE851989 LCR851988:LDA851989 LMN851988:LMW851989 LWJ851988:LWS851989 MGF851988:MGO851989 MQB851988:MQK851989 MZX851988:NAG851989 NJT851988:NKC851989 NTP851988:NTY851989 ODL851988:ODU851989 ONH851988:ONQ851989 OXD851988:OXM851989 PGZ851988:PHI851989 PQV851988:PRE851989 QAR851988:QBA851989 QKN851988:QKW851989 QUJ851988:QUS851989 REF851988:REO851989 ROB851988:ROK851989 RXX851988:RYG851989 SHT851988:SIC851989 SRP851988:SRY851989 TBL851988:TBU851989 TLH851988:TLQ851989 TVD851988:TVM851989 UEZ851988:UFI851989 UOV851988:UPE851989 UYR851988:UZA851989 VIN851988:VIW851989 VSJ851988:VSS851989 WCF851988:WCO851989 WMB851988:WMK851989 WVX851988:WWG851989 P917524:Y917525 JL917524:JU917525 TH917524:TQ917525 ADD917524:ADM917525 AMZ917524:ANI917525 AWV917524:AXE917525 BGR917524:BHA917525 BQN917524:BQW917525 CAJ917524:CAS917525 CKF917524:CKO917525 CUB917524:CUK917525 DDX917524:DEG917525 DNT917524:DOC917525 DXP917524:DXY917525 EHL917524:EHU917525 ERH917524:ERQ917525 FBD917524:FBM917525 FKZ917524:FLI917525 FUV917524:FVE917525 GER917524:GFA917525 GON917524:GOW917525 GYJ917524:GYS917525 HIF917524:HIO917525 HSB917524:HSK917525 IBX917524:ICG917525 ILT917524:IMC917525 IVP917524:IVY917525 JFL917524:JFU917525 JPH917524:JPQ917525 JZD917524:JZM917525 KIZ917524:KJI917525 KSV917524:KTE917525 LCR917524:LDA917525 LMN917524:LMW917525 LWJ917524:LWS917525 MGF917524:MGO917525 MQB917524:MQK917525 MZX917524:NAG917525 NJT917524:NKC917525 NTP917524:NTY917525 ODL917524:ODU917525 ONH917524:ONQ917525 OXD917524:OXM917525 PGZ917524:PHI917525 PQV917524:PRE917525 QAR917524:QBA917525 QKN917524:QKW917525 QUJ917524:QUS917525 REF917524:REO917525 ROB917524:ROK917525 RXX917524:RYG917525 SHT917524:SIC917525 SRP917524:SRY917525 TBL917524:TBU917525 TLH917524:TLQ917525 TVD917524:TVM917525 UEZ917524:UFI917525 UOV917524:UPE917525 UYR917524:UZA917525 VIN917524:VIW917525 VSJ917524:VSS917525 WCF917524:WCO917525 WMB917524:WMK917525 WVX917524:WWG917525 P983060:Y983061 JL983060:JU983061 TH983060:TQ983061 ADD983060:ADM983061 AMZ983060:ANI983061 AWV983060:AXE983061 BGR983060:BHA983061 BQN983060:BQW983061 CAJ983060:CAS983061 CKF983060:CKO983061 CUB983060:CUK983061 DDX983060:DEG983061 DNT983060:DOC983061 DXP983060:DXY983061 EHL983060:EHU983061 ERH983060:ERQ983061 FBD983060:FBM983061 FKZ983060:FLI983061 FUV983060:FVE983061 GER983060:GFA983061 GON983060:GOW983061 GYJ983060:GYS983061 HIF983060:HIO983061 HSB983060:HSK983061 IBX983060:ICG983061 ILT983060:IMC983061 IVP983060:IVY983061 JFL983060:JFU983061 JPH983060:JPQ983061 JZD983060:JZM983061 KIZ983060:KJI983061 KSV983060:KTE983061 LCR983060:LDA983061 LMN983060:LMW983061 LWJ983060:LWS983061 MGF983060:MGO983061 MQB983060:MQK983061 MZX983060:NAG983061 NJT983060:NKC983061 NTP983060:NTY983061 ODL983060:ODU983061 ONH983060:ONQ983061 OXD983060:OXM983061 PGZ983060:PHI983061 PQV983060:PRE983061 QAR983060:QBA983061 QKN983060:QKW983061 QUJ983060:QUS983061 REF983060:REO983061 ROB983060:ROK983061 RXX983060:RYG983061 SHT983060:SIC983061 SRP983060:SRY983061 TBL983060:TBU983061 TLH983060:TLQ983061 TVD983060:TVM983061 UEZ983060:UFI983061 UOV983060:UPE983061 UYR983060:UZA983061 VIN983060:VIW983061 VSJ983060:VSS983061 WCF983060:WCO983061 WMB983060:WMK983061 WVX983060:WWG983061" xr:uid="{C80DAA46-26FD-4B30-8953-E444E1633568}">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colBreaks count="1" manualBreakCount="1">
    <brk id="29" max="5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E86187-1454-48B9-8C7D-33C17AE1BCE2}">
          <x14:formula1>
            <xm:f>"■,□"</xm:f>
          </x14:formula1>
          <xm:sqref>S7:S8 JO7:JO8 TK7:TK8 ADG7:ADG8 ANC7:ANC8 AWY7:AWY8 BGU7:BGU8 BQQ7:BQQ8 CAM7:CAM8 CKI7:CKI8 CUE7:CUE8 DEA7:DEA8 DNW7:DNW8 DXS7:DXS8 EHO7:EHO8 ERK7:ERK8 FBG7:FBG8 FLC7:FLC8 FUY7:FUY8 GEU7:GEU8 GOQ7:GOQ8 GYM7:GYM8 HII7:HII8 HSE7:HSE8 ICA7:ICA8 ILW7:ILW8 IVS7:IVS8 JFO7:JFO8 JPK7:JPK8 JZG7:JZG8 KJC7:KJC8 KSY7:KSY8 LCU7:LCU8 LMQ7:LMQ8 LWM7:LWM8 MGI7:MGI8 MQE7:MQE8 NAA7:NAA8 NJW7:NJW8 NTS7:NTS8 ODO7:ODO8 ONK7:ONK8 OXG7:OXG8 PHC7:PHC8 PQY7:PQY8 QAU7:QAU8 QKQ7:QKQ8 QUM7:QUM8 REI7:REI8 ROE7:ROE8 RYA7:RYA8 SHW7:SHW8 SRS7:SRS8 TBO7:TBO8 TLK7:TLK8 TVG7:TVG8 UFC7:UFC8 UOY7:UOY8 UYU7:UYU8 VIQ7:VIQ8 VSM7:VSM8 WCI7:WCI8 WME7:WME8 WWA7:WWA8 S65543:S65544 JO65543:JO65544 TK65543:TK65544 ADG65543:ADG65544 ANC65543:ANC65544 AWY65543:AWY65544 BGU65543:BGU65544 BQQ65543:BQQ65544 CAM65543:CAM65544 CKI65543:CKI65544 CUE65543:CUE65544 DEA65543:DEA65544 DNW65543:DNW65544 DXS65543:DXS65544 EHO65543:EHO65544 ERK65543:ERK65544 FBG65543:FBG65544 FLC65543:FLC65544 FUY65543:FUY65544 GEU65543:GEU65544 GOQ65543:GOQ65544 GYM65543:GYM65544 HII65543:HII65544 HSE65543:HSE65544 ICA65543:ICA65544 ILW65543:ILW65544 IVS65543:IVS65544 JFO65543:JFO65544 JPK65543:JPK65544 JZG65543:JZG65544 KJC65543:KJC65544 KSY65543:KSY65544 LCU65543:LCU65544 LMQ65543:LMQ65544 LWM65543:LWM65544 MGI65543:MGI65544 MQE65543:MQE65544 NAA65543:NAA65544 NJW65543:NJW65544 NTS65543:NTS65544 ODO65543:ODO65544 ONK65543:ONK65544 OXG65543:OXG65544 PHC65543:PHC65544 PQY65543:PQY65544 QAU65543:QAU65544 QKQ65543:QKQ65544 QUM65543:QUM65544 REI65543:REI65544 ROE65543:ROE65544 RYA65543:RYA65544 SHW65543:SHW65544 SRS65543:SRS65544 TBO65543:TBO65544 TLK65543:TLK65544 TVG65543:TVG65544 UFC65543:UFC65544 UOY65543:UOY65544 UYU65543:UYU65544 VIQ65543:VIQ65544 VSM65543:VSM65544 WCI65543:WCI65544 WME65543:WME65544 WWA65543:WWA65544 S131079:S131080 JO131079:JO131080 TK131079:TK131080 ADG131079:ADG131080 ANC131079:ANC131080 AWY131079:AWY131080 BGU131079:BGU131080 BQQ131079:BQQ131080 CAM131079:CAM131080 CKI131079:CKI131080 CUE131079:CUE131080 DEA131079:DEA131080 DNW131079:DNW131080 DXS131079:DXS131080 EHO131079:EHO131080 ERK131079:ERK131080 FBG131079:FBG131080 FLC131079:FLC131080 FUY131079:FUY131080 GEU131079:GEU131080 GOQ131079:GOQ131080 GYM131079:GYM131080 HII131079:HII131080 HSE131079:HSE131080 ICA131079:ICA131080 ILW131079:ILW131080 IVS131079:IVS131080 JFO131079:JFO131080 JPK131079:JPK131080 JZG131079:JZG131080 KJC131079:KJC131080 KSY131079:KSY131080 LCU131079:LCU131080 LMQ131079:LMQ131080 LWM131079:LWM131080 MGI131079:MGI131080 MQE131079:MQE131080 NAA131079:NAA131080 NJW131079:NJW131080 NTS131079:NTS131080 ODO131079:ODO131080 ONK131079:ONK131080 OXG131079:OXG131080 PHC131079:PHC131080 PQY131079:PQY131080 QAU131079:QAU131080 QKQ131079:QKQ131080 QUM131079:QUM131080 REI131079:REI131080 ROE131079:ROE131080 RYA131079:RYA131080 SHW131079:SHW131080 SRS131079:SRS131080 TBO131079:TBO131080 TLK131079:TLK131080 TVG131079:TVG131080 UFC131079:UFC131080 UOY131079:UOY131080 UYU131079:UYU131080 VIQ131079:VIQ131080 VSM131079:VSM131080 WCI131079:WCI131080 WME131079:WME131080 WWA131079:WWA131080 S196615:S196616 JO196615:JO196616 TK196615:TK196616 ADG196615:ADG196616 ANC196615:ANC196616 AWY196615:AWY196616 BGU196615:BGU196616 BQQ196615:BQQ196616 CAM196615:CAM196616 CKI196615:CKI196616 CUE196615:CUE196616 DEA196615:DEA196616 DNW196615:DNW196616 DXS196615:DXS196616 EHO196615:EHO196616 ERK196615:ERK196616 FBG196615:FBG196616 FLC196615:FLC196616 FUY196615:FUY196616 GEU196615:GEU196616 GOQ196615:GOQ196616 GYM196615:GYM196616 HII196615:HII196616 HSE196615:HSE196616 ICA196615:ICA196616 ILW196615:ILW196616 IVS196615:IVS196616 JFO196615:JFO196616 JPK196615:JPK196616 JZG196615:JZG196616 KJC196615:KJC196616 KSY196615:KSY196616 LCU196615:LCU196616 LMQ196615:LMQ196616 LWM196615:LWM196616 MGI196615:MGI196616 MQE196615:MQE196616 NAA196615:NAA196616 NJW196615:NJW196616 NTS196615:NTS196616 ODO196615:ODO196616 ONK196615:ONK196616 OXG196615:OXG196616 PHC196615:PHC196616 PQY196615:PQY196616 QAU196615:QAU196616 QKQ196615:QKQ196616 QUM196615:QUM196616 REI196615:REI196616 ROE196615:ROE196616 RYA196615:RYA196616 SHW196615:SHW196616 SRS196615:SRS196616 TBO196615:TBO196616 TLK196615:TLK196616 TVG196615:TVG196616 UFC196615:UFC196616 UOY196615:UOY196616 UYU196615:UYU196616 VIQ196615:VIQ196616 VSM196615:VSM196616 WCI196615:WCI196616 WME196615:WME196616 WWA196615:WWA196616 S262151:S262152 JO262151:JO262152 TK262151:TK262152 ADG262151:ADG262152 ANC262151:ANC262152 AWY262151:AWY262152 BGU262151:BGU262152 BQQ262151:BQQ262152 CAM262151:CAM262152 CKI262151:CKI262152 CUE262151:CUE262152 DEA262151:DEA262152 DNW262151:DNW262152 DXS262151:DXS262152 EHO262151:EHO262152 ERK262151:ERK262152 FBG262151:FBG262152 FLC262151:FLC262152 FUY262151:FUY262152 GEU262151:GEU262152 GOQ262151:GOQ262152 GYM262151:GYM262152 HII262151:HII262152 HSE262151:HSE262152 ICA262151:ICA262152 ILW262151:ILW262152 IVS262151:IVS262152 JFO262151:JFO262152 JPK262151:JPK262152 JZG262151:JZG262152 KJC262151:KJC262152 KSY262151:KSY262152 LCU262151:LCU262152 LMQ262151:LMQ262152 LWM262151:LWM262152 MGI262151:MGI262152 MQE262151:MQE262152 NAA262151:NAA262152 NJW262151:NJW262152 NTS262151:NTS262152 ODO262151:ODO262152 ONK262151:ONK262152 OXG262151:OXG262152 PHC262151:PHC262152 PQY262151:PQY262152 QAU262151:QAU262152 QKQ262151:QKQ262152 QUM262151:QUM262152 REI262151:REI262152 ROE262151:ROE262152 RYA262151:RYA262152 SHW262151:SHW262152 SRS262151:SRS262152 TBO262151:TBO262152 TLK262151:TLK262152 TVG262151:TVG262152 UFC262151:UFC262152 UOY262151:UOY262152 UYU262151:UYU262152 VIQ262151:VIQ262152 VSM262151:VSM262152 WCI262151:WCI262152 WME262151:WME262152 WWA262151:WWA262152 S327687:S327688 JO327687:JO327688 TK327687:TK327688 ADG327687:ADG327688 ANC327687:ANC327688 AWY327687:AWY327688 BGU327687:BGU327688 BQQ327687:BQQ327688 CAM327687:CAM327688 CKI327687:CKI327688 CUE327687:CUE327688 DEA327687:DEA327688 DNW327687:DNW327688 DXS327687:DXS327688 EHO327687:EHO327688 ERK327687:ERK327688 FBG327687:FBG327688 FLC327687:FLC327688 FUY327687:FUY327688 GEU327687:GEU327688 GOQ327687:GOQ327688 GYM327687:GYM327688 HII327687:HII327688 HSE327687:HSE327688 ICA327687:ICA327688 ILW327687:ILW327688 IVS327687:IVS327688 JFO327687:JFO327688 JPK327687:JPK327688 JZG327687:JZG327688 KJC327687:KJC327688 KSY327687:KSY327688 LCU327687:LCU327688 LMQ327687:LMQ327688 LWM327687:LWM327688 MGI327687:MGI327688 MQE327687:MQE327688 NAA327687:NAA327688 NJW327687:NJW327688 NTS327687:NTS327688 ODO327687:ODO327688 ONK327687:ONK327688 OXG327687:OXG327688 PHC327687:PHC327688 PQY327687:PQY327688 QAU327687:QAU327688 QKQ327687:QKQ327688 QUM327687:QUM327688 REI327687:REI327688 ROE327687:ROE327688 RYA327687:RYA327688 SHW327687:SHW327688 SRS327687:SRS327688 TBO327687:TBO327688 TLK327687:TLK327688 TVG327687:TVG327688 UFC327687:UFC327688 UOY327687:UOY327688 UYU327687:UYU327688 VIQ327687:VIQ327688 VSM327687:VSM327688 WCI327687:WCI327688 WME327687:WME327688 WWA327687:WWA327688 S393223:S393224 JO393223:JO393224 TK393223:TK393224 ADG393223:ADG393224 ANC393223:ANC393224 AWY393223:AWY393224 BGU393223:BGU393224 BQQ393223:BQQ393224 CAM393223:CAM393224 CKI393223:CKI393224 CUE393223:CUE393224 DEA393223:DEA393224 DNW393223:DNW393224 DXS393223:DXS393224 EHO393223:EHO393224 ERK393223:ERK393224 FBG393223:FBG393224 FLC393223:FLC393224 FUY393223:FUY393224 GEU393223:GEU393224 GOQ393223:GOQ393224 GYM393223:GYM393224 HII393223:HII393224 HSE393223:HSE393224 ICA393223:ICA393224 ILW393223:ILW393224 IVS393223:IVS393224 JFO393223:JFO393224 JPK393223:JPK393224 JZG393223:JZG393224 KJC393223:KJC393224 KSY393223:KSY393224 LCU393223:LCU393224 LMQ393223:LMQ393224 LWM393223:LWM393224 MGI393223:MGI393224 MQE393223:MQE393224 NAA393223:NAA393224 NJW393223:NJW393224 NTS393223:NTS393224 ODO393223:ODO393224 ONK393223:ONK393224 OXG393223:OXG393224 PHC393223:PHC393224 PQY393223:PQY393224 QAU393223:QAU393224 QKQ393223:QKQ393224 QUM393223:QUM393224 REI393223:REI393224 ROE393223:ROE393224 RYA393223:RYA393224 SHW393223:SHW393224 SRS393223:SRS393224 TBO393223:TBO393224 TLK393223:TLK393224 TVG393223:TVG393224 UFC393223:UFC393224 UOY393223:UOY393224 UYU393223:UYU393224 VIQ393223:VIQ393224 VSM393223:VSM393224 WCI393223:WCI393224 WME393223:WME393224 WWA393223:WWA393224 S458759:S458760 JO458759:JO458760 TK458759:TK458760 ADG458759:ADG458760 ANC458759:ANC458760 AWY458759:AWY458760 BGU458759:BGU458760 BQQ458759:BQQ458760 CAM458759:CAM458760 CKI458759:CKI458760 CUE458759:CUE458760 DEA458759:DEA458760 DNW458759:DNW458760 DXS458759:DXS458760 EHO458759:EHO458760 ERK458759:ERK458760 FBG458759:FBG458760 FLC458759:FLC458760 FUY458759:FUY458760 GEU458759:GEU458760 GOQ458759:GOQ458760 GYM458759:GYM458760 HII458759:HII458760 HSE458759:HSE458760 ICA458759:ICA458760 ILW458759:ILW458760 IVS458759:IVS458760 JFO458759:JFO458760 JPK458759:JPK458760 JZG458759:JZG458760 KJC458759:KJC458760 KSY458759:KSY458760 LCU458759:LCU458760 LMQ458759:LMQ458760 LWM458759:LWM458760 MGI458759:MGI458760 MQE458759:MQE458760 NAA458759:NAA458760 NJW458759:NJW458760 NTS458759:NTS458760 ODO458759:ODO458760 ONK458759:ONK458760 OXG458759:OXG458760 PHC458759:PHC458760 PQY458759:PQY458760 QAU458759:QAU458760 QKQ458759:QKQ458760 QUM458759:QUM458760 REI458759:REI458760 ROE458759:ROE458760 RYA458759:RYA458760 SHW458759:SHW458760 SRS458759:SRS458760 TBO458759:TBO458760 TLK458759:TLK458760 TVG458759:TVG458760 UFC458759:UFC458760 UOY458759:UOY458760 UYU458759:UYU458760 VIQ458759:VIQ458760 VSM458759:VSM458760 WCI458759:WCI458760 WME458759:WME458760 WWA458759:WWA458760 S524295:S524296 JO524295:JO524296 TK524295:TK524296 ADG524295:ADG524296 ANC524295:ANC524296 AWY524295:AWY524296 BGU524295:BGU524296 BQQ524295:BQQ524296 CAM524295:CAM524296 CKI524295:CKI524296 CUE524295:CUE524296 DEA524295:DEA524296 DNW524295:DNW524296 DXS524295:DXS524296 EHO524295:EHO524296 ERK524295:ERK524296 FBG524295:FBG524296 FLC524295:FLC524296 FUY524295:FUY524296 GEU524295:GEU524296 GOQ524295:GOQ524296 GYM524295:GYM524296 HII524295:HII524296 HSE524295:HSE524296 ICA524295:ICA524296 ILW524295:ILW524296 IVS524295:IVS524296 JFO524295:JFO524296 JPK524295:JPK524296 JZG524295:JZG524296 KJC524295:KJC524296 KSY524295:KSY524296 LCU524295:LCU524296 LMQ524295:LMQ524296 LWM524295:LWM524296 MGI524295:MGI524296 MQE524295:MQE524296 NAA524295:NAA524296 NJW524295:NJW524296 NTS524295:NTS524296 ODO524295:ODO524296 ONK524295:ONK524296 OXG524295:OXG524296 PHC524295:PHC524296 PQY524295:PQY524296 QAU524295:QAU524296 QKQ524295:QKQ524296 QUM524295:QUM524296 REI524295:REI524296 ROE524295:ROE524296 RYA524295:RYA524296 SHW524295:SHW524296 SRS524295:SRS524296 TBO524295:TBO524296 TLK524295:TLK524296 TVG524295:TVG524296 UFC524295:UFC524296 UOY524295:UOY524296 UYU524295:UYU524296 VIQ524295:VIQ524296 VSM524295:VSM524296 WCI524295:WCI524296 WME524295:WME524296 WWA524295:WWA524296 S589831:S589832 JO589831:JO589832 TK589831:TK589832 ADG589831:ADG589832 ANC589831:ANC589832 AWY589831:AWY589832 BGU589831:BGU589832 BQQ589831:BQQ589832 CAM589831:CAM589832 CKI589831:CKI589832 CUE589831:CUE589832 DEA589831:DEA589832 DNW589831:DNW589832 DXS589831:DXS589832 EHO589831:EHO589832 ERK589831:ERK589832 FBG589831:FBG589832 FLC589831:FLC589832 FUY589831:FUY589832 GEU589831:GEU589832 GOQ589831:GOQ589832 GYM589831:GYM589832 HII589831:HII589832 HSE589831:HSE589832 ICA589831:ICA589832 ILW589831:ILW589832 IVS589831:IVS589832 JFO589831:JFO589832 JPK589831:JPK589832 JZG589831:JZG589832 KJC589831:KJC589832 KSY589831:KSY589832 LCU589831:LCU589832 LMQ589831:LMQ589832 LWM589831:LWM589832 MGI589831:MGI589832 MQE589831:MQE589832 NAA589831:NAA589832 NJW589831:NJW589832 NTS589831:NTS589832 ODO589831:ODO589832 ONK589831:ONK589832 OXG589831:OXG589832 PHC589831:PHC589832 PQY589831:PQY589832 QAU589831:QAU589832 QKQ589831:QKQ589832 QUM589831:QUM589832 REI589831:REI589832 ROE589831:ROE589832 RYA589831:RYA589832 SHW589831:SHW589832 SRS589831:SRS589832 TBO589831:TBO589832 TLK589831:TLK589832 TVG589831:TVG589832 UFC589831:UFC589832 UOY589831:UOY589832 UYU589831:UYU589832 VIQ589831:VIQ589832 VSM589831:VSM589832 WCI589831:WCI589832 WME589831:WME589832 WWA589831:WWA589832 S655367:S655368 JO655367:JO655368 TK655367:TK655368 ADG655367:ADG655368 ANC655367:ANC655368 AWY655367:AWY655368 BGU655367:BGU655368 BQQ655367:BQQ655368 CAM655367:CAM655368 CKI655367:CKI655368 CUE655367:CUE655368 DEA655367:DEA655368 DNW655367:DNW655368 DXS655367:DXS655368 EHO655367:EHO655368 ERK655367:ERK655368 FBG655367:FBG655368 FLC655367:FLC655368 FUY655367:FUY655368 GEU655367:GEU655368 GOQ655367:GOQ655368 GYM655367:GYM655368 HII655367:HII655368 HSE655367:HSE655368 ICA655367:ICA655368 ILW655367:ILW655368 IVS655367:IVS655368 JFO655367:JFO655368 JPK655367:JPK655368 JZG655367:JZG655368 KJC655367:KJC655368 KSY655367:KSY655368 LCU655367:LCU655368 LMQ655367:LMQ655368 LWM655367:LWM655368 MGI655367:MGI655368 MQE655367:MQE655368 NAA655367:NAA655368 NJW655367:NJW655368 NTS655367:NTS655368 ODO655367:ODO655368 ONK655367:ONK655368 OXG655367:OXG655368 PHC655367:PHC655368 PQY655367:PQY655368 QAU655367:QAU655368 QKQ655367:QKQ655368 QUM655367:QUM655368 REI655367:REI655368 ROE655367:ROE655368 RYA655367:RYA655368 SHW655367:SHW655368 SRS655367:SRS655368 TBO655367:TBO655368 TLK655367:TLK655368 TVG655367:TVG655368 UFC655367:UFC655368 UOY655367:UOY655368 UYU655367:UYU655368 VIQ655367:VIQ655368 VSM655367:VSM655368 WCI655367:WCI655368 WME655367:WME655368 WWA655367:WWA655368 S720903:S720904 JO720903:JO720904 TK720903:TK720904 ADG720903:ADG720904 ANC720903:ANC720904 AWY720903:AWY720904 BGU720903:BGU720904 BQQ720903:BQQ720904 CAM720903:CAM720904 CKI720903:CKI720904 CUE720903:CUE720904 DEA720903:DEA720904 DNW720903:DNW720904 DXS720903:DXS720904 EHO720903:EHO720904 ERK720903:ERK720904 FBG720903:FBG720904 FLC720903:FLC720904 FUY720903:FUY720904 GEU720903:GEU720904 GOQ720903:GOQ720904 GYM720903:GYM720904 HII720903:HII720904 HSE720903:HSE720904 ICA720903:ICA720904 ILW720903:ILW720904 IVS720903:IVS720904 JFO720903:JFO720904 JPK720903:JPK720904 JZG720903:JZG720904 KJC720903:KJC720904 KSY720903:KSY720904 LCU720903:LCU720904 LMQ720903:LMQ720904 LWM720903:LWM720904 MGI720903:MGI720904 MQE720903:MQE720904 NAA720903:NAA720904 NJW720903:NJW720904 NTS720903:NTS720904 ODO720903:ODO720904 ONK720903:ONK720904 OXG720903:OXG720904 PHC720903:PHC720904 PQY720903:PQY720904 QAU720903:QAU720904 QKQ720903:QKQ720904 QUM720903:QUM720904 REI720903:REI720904 ROE720903:ROE720904 RYA720903:RYA720904 SHW720903:SHW720904 SRS720903:SRS720904 TBO720903:TBO720904 TLK720903:TLK720904 TVG720903:TVG720904 UFC720903:UFC720904 UOY720903:UOY720904 UYU720903:UYU720904 VIQ720903:VIQ720904 VSM720903:VSM720904 WCI720903:WCI720904 WME720903:WME720904 WWA720903:WWA720904 S786439:S786440 JO786439:JO786440 TK786439:TK786440 ADG786439:ADG786440 ANC786439:ANC786440 AWY786439:AWY786440 BGU786439:BGU786440 BQQ786439:BQQ786440 CAM786439:CAM786440 CKI786439:CKI786440 CUE786439:CUE786440 DEA786439:DEA786440 DNW786439:DNW786440 DXS786439:DXS786440 EHO786439:EHO786440 ERK786439:ERK786440 FBG786439:FBG786440 FLC786439:FLC786440 FUY786439:FUY786440 GEU786439:GEU786440 GOQ786439:GOQ786440 GYM786439:GYM786440 HII786439:HII786440 HSE786439:HSE786440 ICA786439:ICA786440 ILW786439:ILW786440 IVS786439:IVS786440 JFO786439:JFO786440 JPK786439:JPK786440 JZG786439:JZG786440 KJC786439:KJC786440 KSY786439:KSY786440 LCU786439:LCU786440 LMQ786439:LMQ786440 LWM786439:LWM786440 MGI786439:MGI786440 MQE786439:MQE786440 NAA786439:NAA786440 NJW786439:NJW786440 NTS786439:NTS786440 ODO786439:ODO786440 ONK786439:ONK786440 OXG786439:OXG786440 PHC786439:PHC786440 PQY786439:PQY786440 QAU786439:QAU786440 QKQ786439:QKQ786440 QUM786439:QUM786440 REI786439:REI786440 ROE786439:ROE786440 RYA786439:RYA786440 SHW786439:SHW786440 SRS786439:SRS786440 TBO786439:TBO786440 TLK786439:TLK786440 TVG786439:TVG786440 UFC786439:UFC786440 UOY786439:UOY786440 UYU786439:UYU786440 VIQ786439:VIQ786440 VSM786439:VSM786440 WCI786439:WCI786440 WME786439:WME786440 WWA786439:WWA786440 S851975:S851976 JO851975:JO851976 TK851975:TK851976 ADG851975:ADG851976 ANC851975:ANC851976 AWY851975:AWY851976 BGU851975:BGU851976 BQQ851975:BQQ851976 CAM851975:CAM851976 CKI851975:CKI851976 CUE851975:CUE851976 DEA851975:DEA851976 DNW851975:DNW851976 DXS851975:DXS851976 EHO851975:EHO851976 ERK851975:ERK851976 FBG851975:FBG851976 FLC851975:FLC851976 FUY851975:FUY851976 GEU851975:GEU851976 GOQ851975:GOQ851976 GYM851975:GYM851976 HII851975:HII851976 HSE851975:HSE851976 ICA851975:ICA851976 ILW851975:ILW851976 IVS851975:IVS851976 JFO851975:JFO851976 JPK851975:JPK851976 JZG851975:JZG851976 KJC851975:KJC851976 KSY851975:KSY851976 LCU851975:LCU851976 LMQ851975:LMQ851976 LWM851975:LWM851976 MGI851975:MGI851976 MQE851975:MQE851976 NAA851975:NAA851976 NJW851975:NJW851976 NTS851975:NTS851976 ODO851975:ODO851976 ONK851975:ONK851976 OXG851975:OXG851976 PHC851975:PHC851976 PQY851975:PQY851976 QAU851975:QAU851976 QKQ851975:QKQ851976 QUM851975:QUM851976 REI851975:REI851976 ROE851975:ROE851976 RYA851975:RYA851976 SHW851975:SHW851976 SRS851975:SRS851976 TBO851975:TBO851976 TLK851975:TLK851976 TVG851975:TVG851976 UFC851975:UFC851976 UOY851975:UOY851976 UYU851975:UYU851976 VIQ851975:VIQ851976 VSM851975:VSM851976 WCI851975:WCI851976 WME851975:WME851976 WWA851975:WWA851976 S917511:S917512 JO917511:JO917512 TK917511:TK917512 ADG917511:ADG917512 ANC917511:ANC917512 AWY917511:AWY917512 BGU917511:BGU917512 BQQ917511:BQQ917512 CAM917511:CAM917512 CKI917511:CKI917512 CUE917511:CUE917512 DEA917511:DEA917512 DNW917511:DNW917512 DXS917511:DXS917512 EHO917511:EHO917512 ERK917511:ERK917512 FBG917511:FBG917512 FLC917511:FLC917512 FUY917511:FUY917512 GEU917511:GEU917512 GOQ917511:GOQ917512 GYM917511:GYM917512 HII917511:HII917512 HSE917511:HSE917512 ICA917511:ICA917512 ILW917511:ILW917512 IVS917511:IVS917512 JFO917511:JFO917512 JPK917511:JPK917512 JZG917511:JZG917512 KJC917511:KJC917512 KSY917511:KSY917512 LCU917511:LCU917512 LMQ917511:LMQ917512 LWM917511:LWM917512 MGI917511:MGI917512 MQE917511:MQE917512 NAA917511:NAA917512 NJW917511:NJW917512 NTS917511:NTS917512 ODO917511:ODO917512 ONK917511:ONK917512 OXG917511:OXG917512 PHC917511:PHC917512 PQY917511:PQY917512 QAU917511:QAU917512 QKQ917511:QKQ917512 QUM917511:QUM917512 REI917511:REI917512 ROE917511:ROE917512 RYA917511:RYA917512 SHW917511:SHW917512 SRS917511:SRS917512 TBO917511:TBO917512 TLK917511:TLK917512 TVG917511:TVG917512 UFC917511:UFC917512 UOY917511:UOY917512 UYU917511:UYU917512 VIQ917511:VIQ917512 VSM917511:VSM917512 WCI917511:WCI917512 WME917511:WME917512 WWA917511:WWA917512 S983047:S983048 JO983047:JO983048 TK983047:TK983048 ADG983047:ADG983048 ANC983047:ANC983048 AWY983047:AWY983048 BGU983047:BGU983048 BQQ983047:BQQ983048 CAM983047:CAM983048 CKI983047:CKI983048 CUE983047:CUE983048 DEA983047:DEA983048 DNW983047:DNW983048 DXS983047:DXS983048 EHO983047:EHO983048 ERK983047:ERK983048 FBG983047:FBG983048 FLC983047:FLC983048 FUY983047:FUY983048 GEU983047:GEU983048 GOQ983047:GOQ983048 GYM983047:GYM983048 HII983047:HII983048 HSE983047:HSE983048 ICA983047:ICA983048 ILW983047:ILW983048 IVS983047:IVS983048 JFO983047:JFO983048 JPK983047:JPK983048 JZG983047:JZG983048 KJC983047:KJC983048 KSY983047:KSY983048 LCU983047:LCU983048 LMQ983047:LMQ983048 LWM983047:LWM983048 MGI983047:MGI983048 MQE983047:MQE983048 NAA983047:NAA983048 NJW983047:NJW983048 NTS983047:NTS983048 ODO983047:ODO983048 ONK983047:ONK983048 OXG983047:OXG983048 PHC983047:PHC983048 PQY983047:PQY983048 QAU983047:QAU983048 QKQ983047:QKQ983048 QUM983047:QUM983048 REI983047:REI983048 ROE983047:ROE983048 RYA983047:RYA983048 SHW983047:SHW983048 SRS983047:SRS983048 TBO983047:TBO983048 TLK983047:TLK983048 TVG983047:TVG983048 UFC983047:UFC983048 UOY983047:UOY983048 UYU983047:UYU983048 VIQ983047:VIQ983048 VSM983047:VSM983048 WCI983047:WCI983048 WME983047:WME983048 WWA983047:WWA983048 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F10:F12 JB10:JB12 SX10:SX12 ACT10:ACT12 AMP10:AMP12 AWL10:AWL12 BGH10:BGH12 BQD10:BQD12 BZZ10:BZZ12 CJV10:CJV12 CTR10:CTR12 DDN10:DDN12 DNJ10:DNJ12 DXF10:DXF12 EHB10:EHB12 EQX10:EQX12 FAT10:FAT12 FKP10:FKP12 FUL10:FUL12 GEH10:GEH12 GOD10:GOD12 GXZ10:GXZ12 HHV10:HHV12 HRR10:HRR12 IBN10:IBN12 ILJ10:ILJ12 IVF10:IVF12 JFB10:JFB12 JOX10:JOX12 JYT10:JYT12 KIP10:KIP12 KSL10:KSL12 LCH10:LCH12 LMD10:LMD12 LVZ10:LVZ12 MFV10:MFV12 MPR10:MPR12 MZN10:MZN12 NJJ10:NJJ12 NTF10:NTF12 ODB10:ODB12 OMX10:OMX12 OWT10:OWT12 PGP10:PGP12 PQL10:PQL12 QAH10:QAH12 QKD10:QKD12 QTZ10:QTZ12 RDV10:RDV12 RNR10:RNR12 RXN10:RXN12 SHJ10:SHJ12 SRF10:SRF12 TBB10:TBB12 TKX10:TKX12 TUT10:TUT12 UEP10:UEP12 UOL10:UOL12 UYH10:UYH12 VID10:VID12 VRZ10:VRZ12 WBV10:WBV12 WLR10:WLR12 WVN10:WVN12 F65546:F65548 JB65546:JB65548 SX65546:SX65548 ACT65546:ACT65548 AMP65546:AMP65548 AWL65546:AWL65548 BGH65546:BGH65548 BQD65546:BQD65548 BZZ65546:BZZ65548 CJV65546:CJV65548 CTR65546:CTR65548 DDN65546:DDN65548 DNJ65546:DNJ65548 DXF65546:DXF65548 EHB65546:EHB65548 EQX65546:EQX65548 FAT65546:FAT65548 FKP65546:FKP65548 FUL65546:FUL65548 GEH65546:GEH65548 GOD65546:GOD65548 GXZ65546:GXZ65548 HHV65546:HHV65548 HRR65546:HRR65548 IBN65546:IBN65548 ILJ65546:ILJ65548 IVF65546:IVF65548 JFB65546:JFB65548 JOX65546:JOX65548 JYT65546:JYT65548 KIP65546:KIP65548 KSL65546:KSL65548 LCH65546:LCH65548 LMD65546:LMD65548 LVZ65546:LVZ65548 MFV65546:MFV65548 MPR65546:MPR65548 MZN65546:MZN65548 NJJ65546:NJJ65548 NTF65546:NTF65548 ODB65546:ODB65548 OMX65546:OMX65548 OWT65546:OWT65548 PGP65546:PGP65548 PQL65546:PQL65548 QAH65546:QAH65548 QKD65546:QKD65548 QTZ65546:QTZ65548 RDV65546:RDV65548 RNR65546:RNR65548 RXN65546:RXN65548 SHJ65546:SHJ65548 SRF65546:SRF65548 TBB65546:TBB65548 TKX65546:TKX65548 TUT65546:TUT65548 UEP65546:UEP65548 UOL65546:UOL65548 UYH65546:UYH65548 VID65546:VID65548 VRZ65546:VRZ65548 WBV65546:WBV65548 WLR65546:WLR65548 WVN65546:WVN65548 F131082:F131084 JB131082:JB131084 SX131082:SX131084 ACT131082:ACT131084 AMP131082:AMP131084 AWL131082:AWL131084 BGH131082:BGH131084 BQD131082:BQD131084 BZZ131082:BZZ131084 CJV131082:CJV131084 CTR131082:CTR131084 DDN131082:DDN131084 DNJ131082:DNJ131084 DXF131082:DXF131084 EHB131082:EHB131084 EQX131082:EQX131084 FAT131082:FAT131084 FKP131082:FKP131084 FUL131082:FUL131084 GEH131082:GEH131084 GOD131082:GOD131084 GXZ131082:GXZ131084 HHV131082:HHV131084 HRR131082:HRR131084 IBN131082:IBN131084 ILJ131082:ILJ131084 IVF131082:IVF131084 JFB131082:JFB131084 JOX131082:JOX131084 JYT131082:JYT131084 KIP131082:KIP131084 KSL131082:KSL131084 LCH131082:LCH131084 LMD131082:LMD131084 LVZ131082:LVZ131084 MFV131082:MFV131084 MPR131082:MPR131084 MZN131082:MZN131084 NJJ131082:NJJ131084 NTF131082:NTF131084 ODB131082:ODB131084 OMX131082:OMX131084 OWT131082:OWT131084 PGP131082:PGP131084 PQL131082:PQL131084 QAH131082:QAH131084 QKD131082:QKD131084 QTZ131082:QTZ131084 RDV131082:RDV131084 RNR131082:RNR131084 RXN131082:RXN131084 SHJ131082:SHJ131084 SRF131082:SRF131084 TBB131082:TBB131084 TKX131082:TKX131084 TUT131082:TUT131084 UEP131082:UEP131084 UOL131082:UOL131084 UYH131082:UYH131084 VID131082:VID131084 VRZ131082:VRZ131084 WBV131082:WBV131084 WLR131082:WLR131084 WVN131082:WVN131084 F196618:F196620 JB196618:JB196620 SX196618:SX196620 ACT196618:ACT196620 AMP196618:AMP196620 AWL196618:AWL196620 BGH196618:BGH196620 BQD196618:BQD196620 BZZ196618:BZZ196620 CJV196618:CJV196620 CTR196618:CTR196620 DDN196618:DDN196620 DNJ196618:DNJ196620 DXF196618:DXF196620 EHB196618:EHB196620 EQX196618:EQX196620 FAT196618:FAT196620 FKP196618:FKP196620 FUL196618:FUL196620 GEH196618:GEH196620 GOD196618:GOD196620 GXZ196618:GXZ196620 HHV196618:HHV196620 HRR196618:HRR196620 IBN196618:IBN196620 ILJ196618:ILJ196620 IVF196618:IVF196620 JFB196618:JFB196620 JOX196618:JOX196620 JYT196618:JYT196620 KIP196618:KIP196620 KSL196618:KSL196620 LCH196618:LCH196620 LMD196618:LMD196620 LVZ196618:LVZ196620 MFV196618:MFV196620 MPR196618:MPR196620 MZN196618:MZN196620 NJJ196618:NJJ196620 NTF196618:NTF196620 ODB196618:ODB196620 OMX196618:OMX196620 OWT196618:OWT196620 PGP196618:PGP196620 PQL196618:PQL196620 QAH196618:QAH196620 QKD196618:QKD196620 QTZ196618:QTZ196620 RDV196618:RDV196620 RNR196618:RNR196620 RXN196618:RXN196620 SHJ196618:SHJ196620 SRF196618:SRF196620 TBB196618:TBB196620 TKX196618:TKX196620 TUT196618:TUT196620 UEP196618:UEP196620 UOL196618:UOL196620 UYH196618:UYH196620 VID196618:VID196620 VRZ196618:VRZ196620 WBV196618:WBV196620 WLR196618:WLR196620 WVN196618:WVN196620 F262154:F262156 JB262154:JB262156 SX262154:SX262156 ACT262154:ACT262156 AMP262154:AMP262156 AWL262154:AWL262156 BGH262154:BGH262156 BQD262154:BQD262156 BZZ262154:BZZ262156 CJV262154:CJV262156 CTR262154:CTR262156 DDN262154:DDN262156 DNJ262154:DNJ262156 DXF262154:DXF262156 EHB262154:EHB262156 EQX262154:EQX262156 FAT262154:FAT262156 FKP262154:FKP262156 FUL262154:FUL262156 GEH262154:GEH262156 GOD262154:GOD262156 GXZ262154:GXZ262156 HHV262154:HHV262156 HRR262154:HRR262156 IBN262154:IBN262156 ILJ262154:ILJ262156 IVF262154:IVF262156 JFB262154:JFB262156 JOX262154:JOX262156 JYT262154:JYT262156 KIP262154:KIP262156 KSL262154:KSL262156 LCH262154:LCH262156 LMD262154:LMD262156 LVZ262154:LVZ262156 MFV262154:MFV262156 MPR262154:MPR262156 MZN262154:MZN262156 NJJ262154:NJJ262156 NTF262154:NTF262156 ODB262154:ODB262156 OMX262154:OMX262156 OWT262154:OWT262156 PGP262154:PGP262156 PQL262154:PQL262156 QAH262154:QAH262156 QKD262154:QKD262156 QTZ262154:QTZ262156 RDV262154:RDV262156 RNR262154:RNR262156 RXN262154:RXN262156 SHJ262154:SHJ262156 SRF262154:SRF262156 TBB262154:TBB262156 TKX262154:TKX262156 TUT262154:TUT262156 UEP262154:UEP262156 UOL262154:UOL262156 UYH262154:UYH262156 VID262154:VID262156 VRZ262154:VRZ262156 WBV262154:WBV262156 WLR262154:WLR262156 WVN262154:WVN262156 F327690:F327692 JB327690:JB327692 SX327690:SX327692 ACT327690:ACT327692 AMP327690:AMP327692 AWL327690:AWL327692 BGH327690:BGH327692 BQD327690:BQD327692 BZZ327690:BZZ327692 CJV327690:CJV327692 CTR327690:CTR327692 DDN327690:DDN327692 DNJ327690:DNJ327692 DXF327690:DXF327692 EHB327690:EHB327692 EQX327690:EQX327692 FAT327690:FAT327692 FKP327690:FKP327692 FUL327690:FUL327692 GEH327690:GEH327692 GOD327690:GOD327692 GXZ327690:GXZ327692 HHV327690:HHV327692 HRR327690:HRR327692 IBN327690:IBN327692 ILJ327690:ILJ327692 IVF327690:IVF327692 JFB327690:JFB327692 JOX327690:JOX327692 JYT327690:JYT327692 KIP327690:KIP327692 KSL327690:KSL327692 LCH327690:LCH327692 LMD327690:LMD327692 LVZ327690:LVZ327692 MFV327690:MFV327692 MPR327690:MPR327692 MZN327690:MZN327692 NJJ327690:NJJ327692 NTF327690:NTF327692 ODB327690:ODB327692 OMX327690:OMX327692 OWT327690:OWT327692 PGP327690:PGP327692 PQL327690:PQL327692 QAH327690:QAH327692 QKD327690:QKD327692 QTZ327690:QTZ327692 RDV327690:RDV327692 RNR327690:RNR327692 RXN327690:RXN327692 SHJ327690:SHJ327692 SRF327690:SRF327692 TBB327690:TBB327692 TKX327690:TKX327692 TUT327690:TUT327692 UEP327690:UEP327692 UOL327690:UOL327692 UYH327690:UYH327692 VID327690:VID327692 VRZ327690:VRZ327692 WBV327690:WBV327692 WLR327690:WLR327692 WVN327690:WVN327692 F393226:F393228 JB393226:JB393228 SX393226:SX393228 ACT393226:ACT393228 AMP393226:AMP393228 AWL393226:AWL393228 BGH393226:BGH393228 BQD393226:BQD393228 BZZ393226:BZZ393228 CJV393226:CJV393228 CTR393226:CTR393228 DDN393226:DDN393228 DNJ393226:DNJ393228 DXF393226:DXF393228 EHB393226:EHB393228 EQX393226:EQX393228 FAT393226:FAT393228 FKP393226:FKP393228 FUL393226:FUL393228 GEH393226:GEH393228 GOD393226:GOD393228 GXZ393226:GXZ393228 HHV393226:HHV393228 HRR393226:HRR393228 IBN393226:IBN393228 ILJ393226:ILJ393228 IVF393226:IVF393228 JFB393226:JFB393228 JOX393226:JOX393228 JYT393226:JYT393228 KIP393226:KIP393228 KSL393226:KSL393228 LCH393226:LCH393228 LMD393226:LMD393228 LVZ393226:LVZ393228 MFV393226:MFV393228 MPR393226:MPR393228 MZN393226:MZN393228 NJJ393226:NJJ393228 NTF393226:NTF393228 ODB393226:ODB393228 OMX393226:OMX393228 OWT393226:OWT393228 PGP393226:PGP393228 PQL393226:PQL393228 QAH393226:QAH393228 QKD393226:QKD393228 QTZ393226:QTZ393228 RDV393226:RDV393228 RNR393226:RNR393228 RXN393226:RXN393228 SHJ393226:SHJ393228 SRF393226:SRF393228 TBB393226:TBB393228 TKX393226:TKX393228 TUT393226:TUT393228 UEP393226:UEP393228 UOL393226:UOL393228 UYH393226:UYH393228 VID393226:VID393228 VRZ393226:VRZ393228 WBV393226:WBV393228 WLR393226:WLR393228 WVN393226:WVN393228 F458762:F458764 JB458762:JB458764 SX458762:SX458764 ACT458762:ACT458764 AMP458762:AMP458764 AWL458762:AWL458764 BGH458762:BGH458764 BQD458762:BQD458764 BZZ458762:BZZ458764 CJV458762:CJV458764 CTR458762:CTR458764 DDN458762:DDN458764 DNJ458762:DNJ458764 DXF458762:DXF458764 EHB458762:EHB458764 EQX458762:EQX458764 FAT458762:FAT458764 FKP458762:FKP458764 FUL458762:FUL458764 GEH458762:GEH458764 GOD458762:GOD458764 GXZ458762:GXZ458764 HHV458762:HHV458764 HRR458762:HRR458764 IBN458762:IBN458764 ILJ458762:ILJ458764 IVF458762:IVF458764 JFB458762:JFB458764 JOX458762:JOX458764 JYT458762:JYT458764 KIP458762:KIP458764 KSL458762:KSL458764 LCH458762:LCH458764 LMD458762:LMD458764 LVZ458762:LVZ458764 MFV458762:MFV458764 MPR458762:MPR458764 MZN458762:MZN458764 NJJ458762:NJJ458764 NTF458762:NTF458764 ODB458762:ODB458764 OMX458762:OMX458764 OWT458762:OWT458764 PGP458762:PGP458764 PQL458762:PQL458764 QAH458762:QAH458764 QKD458762:QKD458764 QTZ458762:QTZ458764 RDV458762:RDV458764 RNR458762:RNR458764 RXN458762:RXN458764 SHJ458762:SHJ458764 SRF458762:SRF458764 TBB458762:TBB458764 TKX458762:TKX458764 TUT458762:TUT458764 UEP458762:UEP458764 UOL458762:UOL458764 UYH458762:UYH458764 VID458762:VID458764 VRZ458762:VRZ458764 WBV458762:WBV458764 WLR458762:WLR458764 WVN458762:WVN458764 F524298:F524300 JB524298:JB524300 SX524298:SX524300 ACT524298:ACT524300 AMP524298:AMP524300 AWL524298:AWL524300 BGH524298:BGH524300 BQD524298:BQD524300 BZZ524298:BZZ524300 CJV524298:CJV524300 CTR524298:CTR524300 DDN524298:DDN524300 DNJ524298:DNJ524300 DXF524298:DXF524300 EHB524298:EHB524300 EQX524298:EQX524300 FAT524298:FAT524300 FKP524298:FKP524300 FUL524298:FUL524300 GEH524298:GEH524300 GOD524298:GOD524300 GXZ524298:GXZ524300 HHV524298:HHV524300 HRR524298:HRR524300 IBN524298:IBN524300 ILJ524298:ILJ524300 IVF524298:IVF524300 JFB524298:JFB524300 JOX524298:JOX524300 JYT524298:JYT524300 KIP524298:KIP524300 KSL524298:KSL524300 LCH524298:LCH524300 LMD524298:LMD524300 LVZ524298:LVZ524300 MFV524298:MFV524300 MPR524298:MPR524300 MZN524298:MZN524300 NJJ524298:NJJ524300 NTF524298:NTF524300 ODB524298:ODB524300 OMX524298:OMX524300 OWT524298:OWT524300 PGP524298:PGP524300 PQL524298:PQL524300 QAH524298:QAH524300 QKD524298:QKD524300 QTZ524298:QTZ524300 RDV524298:RDV524300 RNR524298:RNR524300 RXN524298:RXN524300 SHJ524298:SHJ524300 SRF524298:SRF524300 TBB524298:TBB524300 TKX524298:TKX524300 TUT524298:TUT524300 UEP524298:UEP524300 UOL524298:UOL524300 UYH524298:UYH524300 VID524298:VID524300 VRZ524298:VRZ524300 WBV524298:WBV524300 WLR524298:WLR524300 WVN524298:WVN524300 F589834:F589836 JB589834:JB589836 SX589834:SX589836 ACT589834:ACT589836 AMP589834:AMP589836 AWL589834:AWL589836 BGH589834:BGH589836 BQD589834:BQD589836 BZZ589834:BZZ589836 CJV589834:CJV589836 CTR589834:CTR589836 DDN589834:DDN589836 DNJ589834:DNJ589836 DXF589834:DXF589836 EHB589834:EHB589836 EQX589834:EQX589836 FAT589834:FAT589836 FKP589834:FKP589836 FUL589834:FUL589836 GEH589834:GEH589836 GOD589834:GOD589836 GXZ589834:GXZ589836 HHV589834:HHV589836 HRR589834:HRR589836 IBN589834:IBN589836 ILJ589834:ILJ589836 IVF589834:IVF589836 JFB589834:JFB589836 JOX589834:JOX589836 JYT589834:JYT589836 KIP589834:KIP589836 KSL589834:KSL589836 LCH589834:LCH589836 LMD589834:LMD589836 LVZ589834:LVZ589836 MFV589834:MFV589836 MPR589834:MPR589836 MZN589834:MZN589836 NJJ589834:NJJ589836 NTF589834:NTF589836 ODB589834:ODB589836 OMX589834:OMX589836 OWT589834:OWT589836 PGP589834:PGP589836 PQL589834:PQL589836 QAH589834:QAH589836 QKD589834:QKD589836 QTZ589834:QTZ589836 RDV589834:RDV589836 RNR589834:RNR589836 RXN589834:RXN589836 SHJ589834:SHJ589836 SRF589834:SRF589836 TBB589834:TBB589836 TKX589834:TKX589836 TUT589834:TUT589836 UEP589834:UEP589836 UOL589834:UOL589836 UYH589834:UYH589836 VID589834:VID589836 VRZ589834:VRZ589836 WBV589834:WBV589836 WLR589834:WLR589836 WVN589834:WVN589836 F655370:F655372 JB655370:JB655372 SX655370:SX655372 ACT655370:ACT655372 AMP655370:AMP655372 AWL655370:AWL655372 BGH655370:BGH655372 BQD655370:BQD655372 BZZ655370:BZZ655372 CJV655370:CJV655372 CTR655370:CTR655372 DDN655370:DDN655372 DNJ655370:DNJ655372 DXF655370:DXF655372 EHB655370:EHB655372 EQX655370:EQX655372 FAT655370:FAT655372 FKP655370:FKP655372 FUL655370:FUL655372 GEH655370:GEH655372 GOD655370:GOD655372 GXZ655370:GXZ655372 HHV655370:HHV655372 HRR655370:HRR655372 IBN655370:IBN655372 ILJ655370:ILJ655372 IVF655370:IVF655372 JFB655370:JFB655372 JOX655370:JOX655372 JYT655370:JYT655372 KIP655370:KIP655372 KSL655370:KSL655372 LCH655370:LCH655372 LMD655370:LMD655372 LVZ655370:LVZ655372 MFV655370:MFV655372 MPR655370:MPR655372 MZN655370:MZN655372 NJJ655370:NJJ655372 NTF655370:NTF655372 ODB655370:ODB655372 OMX655370:OMX655372 OWT655370:OWT655372 PGP655370:PGP655372 PQL655370:PQL655372 QAH655370:QAH655372 QKD655370:QKD655372 QTZ655370:QTZ655372 RDV655370:RDV655372 RNR655370:RNR655372 RXN655370:RXN655372 SHJ655370:SHJ655372 SRF655370:SRF655372 TBB655370:TBB655372 TKX655370:TKX655372 TUT655370:TUT655372 UEP655370:UEP655372 UOL655370:UOL655372 UYH655370:UYH655372 VID655370:VID655372 VRZ655370:VRZ655372 WBV655370:WBV655372 WLR655370:WLR655372 WVN655370:WVN655372 F720906:F720908 JB720906:JB720908 SX720906:SX720908 ACT720906:ACT720908 AMP720906:AMP720908 AWL720906:AWL720908 BGH720906:BGH720908 BQD720906:BQD720908 BZZ720906:BZZ720908 CJV720906:CJV720908 CTR720906:CTR720908 DDN720906:DDN720908 DNJ720906:DNJ720908 DXF720906:DXF720908 EHB720906:EHB720908 EQX720906:EQX720908 FAT720906:FAT720908 FKP720906:FKP720908 FUL720906:FUL720908 GEH720906:GEH720908 GOD720906:GOD720908 GXZ720906:GXZ720908 HHV720906:HHV720908 HRR720906:HRR720908 IBN720906:IBN720908 ILJ720906:ILJ720908 IVF720906:IVF720908 JFB720906:JFB720908 JOX720906:JOX720908 JYT720906:JYT720908 KIP720906:KIP720908 KSL720906:KSL720908 LCH720906:LCH720908 LMD720906:LMD720908 LVZ720906:LVZ720908 MFV720906:MFV720908 MPR720906:MPR720908 MZN720906:MZN720908 NJJ720906:NJJ720908 NTF720906:NTF720908 ODB720906:ODB720908 OMX720906:OMX720908 OWT720906:OWT720908 PGP720906:PGP720908 PQL720906:PQL720908 QAH720906:QAH720908 QKD720906:QKD720908 QTZ720906:QTZ720908 RDV720906:RDV720908 RNR720906:RNR720908 RXN720906:RXN720908 SHJ720906:SHJ720908 SRF720906:SRF720908 TBB720906:TBB720908 TKX720906:TKX720908 TUT720906:TUT720908 UEP720906:UEP720908 UOL720906:UOL720908 UYH720906:UYH720908 VID720906:VID720908 VRZ720906:VRZ720908 WBV720906:WBV720908 WLR720906:WLR720908 WVN720906:WVN720908 F786442:F786444 JB786442:JB786444 SX786442:SX786444 ACT786442:ACT786444 AMP786442:AMP786444 AWL786442:AWL786444 BGH786442:BGH786444 BQD786442:BQD786444 BZZ786442:BZZ786444 CJV786442:CJV786444 CTR786442:CTR786444 DDN786442:DDN786444 DNJ786442:DNJ786444 DXF786442:DXF786444 EHB786442:EHB786444 EQX786442:EQX786444 FAT786442:FAT786444 FKP786442:FKP786444 FUL786442:FUL786444 GEH786442:GEH786444 GOD786442:GOD786444 GXZ786442:GXZ786444 HHV786442:HHV786444 HRR786442:HRR786444 IBN786442:IBN786444 ILJ786442:ILJ786444 IVF786442:IVF786444 JFB786442:JFB786444 JOX786442:JOX786444 JYT786442:JYT786444 KIP786442:KIP786444 KSL786442:KSL786444 LCH786442:LCH786444 LMD786442:LMD786444 LVZ786442:LVZ786444 MFV786442:MFV786444 MPR786442:MPR786444 MZN786442:MZN786444 NJJ786442:NJJ786444 NTF786442:NTF786444 ODB786442:ODB786444 OMX786442:OMX786444 OWT786442:OWT786444 PGP786442:PGP786444 PQL786442:PQL786444 QAH786442:QAH786444 QKD786442:QKD786444 QTZ786442:QTZ786444 RDV786442:RDV786444 RNR786442:RNR786444 RXN786442:RXN786444 SHJ786442:SHJ786444 SRF786442:SRF786444 TBB786442:TBB786444 TKX786442:TKX786444 TUT786442:TUT786444 UEP786442:UEP786444 UOL786442:UOL786444 UYH786442:UYH786444 VID786442:VID786444 VRZ786442:VRZ786444 WBV786442:WBV786444 WLR786442:WLR786444 WVN786442:WVN786444 F851978:F851980 JB851978:JB851980 SX851978:SX851980 ACT851978:ACT851980 AMP851978:AMP851980 AWL851978:AWL851980 BGH851978:BGH851980 BQD851978:BQD851980 BZZ851978:BZZ851980 CJV851978:CJV851980 CTR851978:CTR851980 DDN851978:DDN851980 DNJ851978:DNJ851980 DXF851978:DXF851980 EHB851978:EHB851980 EQX851978:EQX851980 FAT851978:FAT851980 FKP851978:FKP851980 FUL851978:FUL851980 GEH851978:GEH851980 GOD851978:GOD851980 GXZ851978:GXZ851980 HHV851978:HHV851980 HRR851978:HRR851980 IBN851978:IBN851980 ILJ851978:ILJ851980 IVF851978:IVF851980 JFB851978:JFB851980 JOX851978:JOX851980 JYT851978:JYT851980 KIP851978:KIP851980 KSL851978:KSL851980 LCH851978:LCH851980 LMD851978:LMD851980 LVZ851978:LVZ851980 MFV851978:MFV851980 MPR851978:MPR851980 MZN851978:MZN851980 NJJ851978:NJJ851980 NTF851978:NTF851980 ODB851978:ODB851980 OMX851978:OMX851980 OWT851978:OWT851980 PGP851978:PGP851980 PQL851978:PQL851980 QAH851978:QAH851980 QKD851978:QKD851980 QTZ851978:QTZ851980 RDV851978:RDV851980 RNR851978:RNR851980 RXN851978:RXN851980 SHJ851978:SHJ851980 SRF851978:SRF851980 TBB851978:TBB851980 TKX851978:TKX851980 TUT851978:TUT851980 UEP851978:UEP851980 UOL851978:UOL851980 UYH851978:UYH851980 VID851978:VID851980 VRZ851978:VRZ851980 WBV851978:WBV851980 WLR851978:WLR851980 WVN851978:WVN851980 F917514:F917516 JB917514:JB917516 SX917514:SX917516 ACT917514:ACT917516 AMP917514:AMP917516 AWL917514:AWL917516 BGH917514:BGH917516 BQD917514:BQD917516 BZZ917514:BZZ917516 CJV917514:CJV917516 CTR917514:CTR917516 DDN917514:DDN917516 DNJ917514:DNJ917516 DXF917514:DXF917516 EHB917514:EHB917516 EQX917514:EQX917516 FAT917514:FAT917516 FKP917514:FKP917516 FUL917514:FUL917516 GEH917514:GEH917516 GOD917514:GOD917516 GXZ917514:GXZ917516 HHV917514:HHV917516 HRR917514:HRR917516 IBN917514:IBN917516 ILJ917514:ILJ917516 IVF917514:IVF917516 JFB917514:JFB917516 JOX917514:JOX917516 JYT917514:JYT917516 KIP917514:KIP917516 KSL917514:KSL917516 LCH917514:LCH917516 LMD917514:LMD917516 LVZ917514:LVZ917516 MFV917514:MFV917516 MPR917514:MPR917516 MZN917514:MZN917516 NJJ917514:NJJ917516 NTF917514:NTF917516 ODB917514:ODB917516 OMX917514:OMX917516 OWT917514:OWT917516 PGP917514:PGP917516 PQL917514:PQL917516 QAH917514:QAH917516 QKD917514:QKD917516 QTZ917514:QTZ917516 RDV917514:RDV917516 RNR917514:RNR917516 RXN917514:RXN917516 SHJ917514:SHJ917516 SRF917514:SRF917516 TBB917514:TBB917516 TKX917514:TKX917516 TUT917514:TUT917516 UEP917514:UEP917516 UOL917514:UOL917516 UYH917514:UYH917516 VID917514:VID917516 VRZ917514:VRZ917516 WBV917514:WBV917516 WLR917514:WLR917516 WVN917514:WVN917516 F983050:F983052 JB983050:JB983052 SX983050:SX983052 ACT983050:ACT983052 AMP983050:AMP983052 AWL983050:AWL983052 BGH983050:BGH983052 BQD983050:BQD983052 BZZ983050:BZZ983052 CJV983050:CJV983052 CTR983050:CTR983052 DDN983050:DDN983052 DNJ983050:DNJ983052 DXF983050:DXF983052 EHB983050:EHB983052 EQX983050:EQX983052 FAT983050:FAT983052 FKP983050:FKP983052 FUL983050:FUL983052 GEH983050:GEH983052 GOD983050:GOD983052 GXZ983050:GXZ983052 HHV983050:HHV983052 HRR983050:HRR983052 IBN983050:IBN983052 ILJ983050:ILJ983052 IVF983050:IVF983052 JFB983050:JFB983052 JOX983050:JOX983052 JYT983050:JYT983052 KIP983050:KIP983052 KSL983050:KSL983052 LCH983050:LCH983052 LMD983050:LMD983052 LVZ983050:LVZ983052 MFV983050:MFV983052 MPR983050:MPR983052 MZN983050:MZN983052 NJJ983050:NJJ983052 NTF983050:NTF983052 ODB983050:ODB983052 OMX983050:OMX983052 OWT983050:OWT983052 PGP983050:PGP983052 PQL983050:PQL983052 QAH983050:QAH983052 QKD983050:QKD983052 QTZ983050:QTZ983052 RDV983050:RDV983052 RNR983050:RNR983052 RXN983050:RXN983052 SHJ983050:SHJ983052 SRF983050:SRF983052 TBB983050:TBB983052 TKX983050:TKX983052 TUT983050:TUT983052 UEP983050:UEP983052 UOL983050:UOL983052 UYH983050:UYH983052 VID983050:VID983052 VRZ983050:VRZ983052 WBV983050:WBV983052 WLR983050:WLR983052 WVN983050:WVN983052 K7:K8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K65543:K65544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K131079:K131080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K196615:K196616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K262151:K262152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K327687:K327688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K393223:K393224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K458759:K458760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K524295:K524296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K589831:K589832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K655367:K655368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K720903:K720904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K786439:K786440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K851975:K851976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K917511:K917512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K983047:K983048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WVS983047:WVS983048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M34:M39 JI34:JI39 TE34:TE39 ADA34:ADA39 AMW34:AMW39 AWS34:AWS39 BGO34:BGO39 BQK34:BQK39 CAG34:CAG39 CKC34:CKC39 CTY34:CTY39 DDU34:DDU39 DNQ34:DNQ39 DXM34:DXM39 EHI34:EHI39 ERE34:ERE39 FBA34:FBA39 FKW34:FKW39 FUS34:FUS39 GEO34:GEO39 GOK34:GOK39 GYG34:GYG39 HIC34:HIC39 HRY34:HRY39 IBU34:IBU39 ILQ34:ILQ39 IVM34:IVM39 JFI34:JFI39 JPE34:JPE39 JZA34:JZA39 KIW34:KIW39 KSS34:KSS39 LCO34:LCO39 LMK34:LMK39 LWG34:LWG39 MGC34:MGC39 MPY34:MPY39 MZU34:MZU39 NJQ34:NJQ39 NTM34:NTM39 ODI34:ODI39 ONE34:ONE39 OXA34:OXA39 PGW34:PGW39 PQS34:PQS39 QAO34:QAO39 QKK34:QKK39 QUG34:QUG39 REC34:REC39 RNY34:RNY39 RXU34:RXU39 SHQ34:SHQ39 SRM34:SRM39 TBI34:TBI39 TLE34:TLE39 TVA34:TVA39 UEW34:UEW39 UOS34:UOS39 UYO34:UYO39 VIK34:VIK39 VSG34:VSG39 WCC34:WCC39 WLY34:WLY39 WVU34:WVU39 M65570:M65575 JI65570:JI65575 TE65570:TE65575 ADA65570:ADA65575 AMW65570:AMW65575 AWS65570:AWS65575 BGO65570:BGO65575 BQK65570:BQK65575 CAG65570:CAG65575 CKC65570:CKC65575 CTY65570:CTY65575 DDU65570:DDU65575 DNQ65570:DNQ65575 DXM65570:DXM65575 EHI65570:EHI65575 ERE65570:ERE65575 FBA65570:FBA65575 FKW65570:FKW65575 FUS65570:FUS65575 GEO65570:GEO65575 GOK65570:GOK65575 GYG65570:GYG65575 HIC65570:HIC65575 HRY65570:HRY65575 IBU65570:IBU65575 ILQ65570:ILQ65575 IVM65570:IVM65575 JFI65570:JFI65575 JPE65570:JPE65575 JZA65570:JZA65575 KIW65570:KIW65575 KSS65570:KSS65575 LCO65570:LCO65575 LMK65570:LMK65575 LWG65570:LWG65575 MGC65570:MGC65575 MPY65570:MPY65575 MZU65570:MZU65575 NJQ65570:NJQ65575 NTM65570:NTM65575 ODI65570:ODI65575 ONE65570:ONE65575 OXA65570:OXA65575 PGW65570:PGW65575 PQS65570:PQS65575 QAO65570:QAO65575 QKK65570:QKK65575 QUG65570:QUG65575 REC65570:REC65575 RNY65570:RNY65575 RXU65570:RXU65575 SHQ65570:SHQ65575 SRM65570:SRM65575 TBI65570:TBI65575 TLE65570:TLE65575 TVA65570:TVA65575 UEW65570:UEW65575 UOS65570:UOS65575 UYO65570:UYO65575 VIK65570:VIK65575 VSG65570:VSG65575 WCC65570:WCC65575 WLY65570:WLY65575 WVU65570:WVU65575 M131106:M131111 JI131106:JI131111 TE131106:TE131111 ADA131106:ADA131111 AMW131106:AMW131111 AWS131106:AWS131111 BGO131106:BGO131111 BQK131106:BQK131111 CAG131106:CAG131111 CKC131106:CKC131111 CTY131106:CTY131111 DDU131106:DDU131111 DNQ131106:DNQ131111 DXM131106:DXM131111 EHI131106:EHI131111 ERE131106:ERE131111 FBA131106:FBA131111 FKW131106:FKW131111 FUS131106:FUS131111 GEO131106:GEO131111 GOK131106:GOK131111 GYG131106:GYG131111 HIC131106:HIC131111 HRY131106:HRY131111 IBU131106:IBU131111 ILQ131106:ILQ131111 IVM131106:IVM131111 JFI131106:JFI131111 JPE131106:JPE131111 JZA131106:JZA131111 KIW131106:KIW131111 KSS131106:KSS131111 LCO131106:LCO131111 LMK131106:LMK131111 LWG131106:LWG131111 MGC131106:MGC131111 MPY131106:MPY131111 MZU131106:MZU131111 NJQ131106:NJQ131111 NTM131106:NTM131111 ODI131106:ODI131111 ONE131106:ONE131111 OXA131106:OXA131111 PGW131106:PGW131111 PQS131106:PQS131111 QAO131106:QAO131111 QKK131106:QKK131111 QUG131106:QUG131111 REC131106:REC131111 RNY131106:RNY131111 RXU131106:RXU131111 SHQ131106:SHQ131111 SRM131106:SRM131111 TBI131106:TBI131111 TLE131106:TLE131111 TVA131106:TVA131111 UEW131106:UEW131111 UOS131106:UOS131111 UYO131106:UYO131111 VIK131106:VIK131111 VSG131106:VSG131111 WCC131106:WCC131111 WLY131106:WLY131111 WVU131106:WVU131111 M196642:M196647 JI196642:JI196647 TE196642:TE196647 ADA196642:ADA196647 AMW196642:AMW196647 AWS196642:AWS196647 BGO196642:BGO196647 BQK196642:BQK196647 CAG196642:CAG196647 CKC196642:CKC196647 CTY196642:CTY196647 DDU196642:DDU196647 DNQ196642:DNQ196647 DXM196642:DXM196647 EHI196642:EHI196647 ERE196642:ERE196647 FBA196642:FBA196647 FKW196642:FKW196647 FUS196642:FUS196647 GEO196642:GEO196647 GOK196642:GOK196647 GYG196642:GYG196647 HIC196642:HIC196647 HRY196642:HRY196647 IBU196642:IBU196647 ILQ196642:ILQ196647 IVM196642:IVM196647 JFI196642:JFI196647 JPE196642:JPE196647 JZA196642:JZA196647 KIW196642:KIW196647 KSS196642:KSS196647 LCO196642:LCO196647 LMK196642:LMK196647 LWG196642:LWG196647 MGC196642:MGC196647 MPY196642:MPY196647 MZU196642:MZU196647 NJQ196642:NJQ196647 NTM196642:NTM196647 ODI196642:ODI196647 ONE196642:ONE196647 OXA196642:OXA196647 PGW196642:PGW196647 PQS196642:PQS196647 QAO196642:QAO196647 QKK196642:QKK196647 QUG196642:QUG196647 REC196642:REC196647 RNY196642:RNY196647 RXU196642:RXU196647 SHQ196642:SHQ196647 SRM196642:SRM196647 TBI196642:TBI196647 TLE196642:TLE196647 TVA196642:TVA196647 UEW196642:UEW196647 UOS196642:UOS196647 UYO196642:UYO196647 VIK196642:VIK196647 VSG196642:VSG196647 WCC196642:WCC196647 WLY196642:WLY196647 WVU196642:WVU196647 M262178:M262183 JI262178:JI262183 TE262178:TE262183 ADA262178:ADA262183 AMW262178:AMW262183 AWS262178:AWS262183 BGO262178:BGO262183 BQK262178:BQK262183 CAG262178:CAG262183 CKC262178:CKC262183 CTY262178:CTY262183 DDU262178:DDU262183 DNQ262178:DNQ262183 DXM262178:DXM262183 EHI262178:EHI262183 ERE262178:ERE262183 FBA262178:FBA262183 FKW262178:FKW262183 FUS262178:FUS262183 GEO262178:GEO262183 GOK262178:GOK262183 GYG262178:GYG262183 HIC262178:HIC262183 HRY262178:HRY262183 IBU262178:IBU262183 ILQ262178:ILQ262183 IVM262178:IVM262183 JFI262178:JFI262183 JPE262178:JPE262183 JZA262178:JZA262183 KIW262178:KIW262183 KSS262178:KSS262183 LCO262178:LCO262183 LMK262178:LMK262183 LWG262178:LWG262183 MGC262178:MGC262183 MPY262178:MPY262183 MZU262178:MZU262183 NJQ262178:NJQ262183 NTM262178:NTM262183 ODI262178:ODI262183 ONE262178:ONE262183 OXA262178:OXA262183 PGW262178:PGW262183 PQS262178:PQS262183 QAO262178:QAO262183 QKK262178:QKK262183 QUG262178:QUG262183 REC262178:REC262183 RNY262178:RNY262183 RXU262178:RXU262183 SHQ262178:SHQ262183 SRM262178:SRM262183 TBI262178:TBI262183 TLE262178:TLE262183 TVA262178:TVA262183 UEW262178:UEW262183 UOS262178:UOS262183 UYO262178:UYO262183 VIK262178:VIK262183 VSG262178:VSG262183 WCC262178:WCC262183 WLY262178:WLY262183 WVU262178:WVU262183 M327714:M327719 JI327714:JI327719 TE327714:TE327719 ADA327714:ADA327719 AMW327714:AMW327719 AWS327714:AWS327719 BGO327714:BGO327719 BQK327714:BQK327719 CAG327714:CAG327719 CKC327714:CKC327719 CTY327714:CTY327719 DDU327714:DDU327719 DNQ327714:DNQ327719 DXM327714:DXM327719 EHI327714:EHI327719 ERE327714:ERE327719 FBA327714:FBA327719 FKW327714:FKW327719 FUS327714:FUS327719 GEO327714:GEO327719 GOK327714:GOK327719 GYG327714:GYG327719 HIC327714:HIC327719 HRY327714:HRY327719 IBU327714:IBU327719 ILQ327714:ILQ327719 IVM327714:IVM327719 JFI327714:JFI327719 JPE327714:JPE327719 JZA327714:JZA327719 KIW327714:KIW327719 KSS327714:KSS327719 LCO327714:LCO327719 LMK327714:LMK327719 LWG327714:LWG327719 MGC327714:MGC327719 MPY327714:MPY327719 MZU327714:MZU327719 NJQ327714:NJQ327719 NTM327714:NTM327719 ODI327714:ODI327719 ONE327714:ONE327719 OXA327714:OXA327719 PGW327714:PGW327719 PQS327714:PQS327719 QAO327714:QAO327719 QKK327714:QKK327719 QUG327714:QUG327719 REC327714:REC327719 RNY327714:RNY327719 RXU327714:RXU327719 SHQ327714:SHQ327719 SRM327714:SRM327719 TBI327714:TBI327719 TLE327714:TLE327719 TVA327714:TVA327719 UEW327714:UEW327719 UOS327714:UOS327719 UYO327714:UYO327719 VIK327714:VIK327719 VSG327714:VSG327719 WCC327714:WCC327719 WLY327714:WLY327719 WVU327714:WVU327719 M393250:M393255 JI393250:JI393255 TE393250:TE393255 ADA393250:ADA393255 AMW393250:AMW393255 AWS393250:AWS393255 BGO393250:BGO393255 BQK393250:BQK393255 CAG393250:CAG393255 CKC393250:CKC393255 CTY393250:CTY393255 DDU393250:DDU393255 DNQ393250:DNQ393255 DXM393250:DXM393255 EHI393250:EHI393255 ERE393250:ERE393255 FBA393250:FBA393255 FKW393250:FKW393255 FUS393250:FUS393255 GEO393250:GEO393255 GOK393250:GOK393255 GYG393250:GYG393255 HIC393250:HIC393255 HRY393250:HRY393255 IBU393250:IBU393255 ILQ393250:ILQ393255 IVM393250:IVM393255 JFI393250:JFI393255 JPE393250:JPE393255 JZA393250:JZA393255 KIW393250:KIW393255 KSS393250:KSS393255 LCO393250:LCO393255 LMK393250:LMK393255 LWG393250:LWG393255 MGC393250:MGC393255 MPY393250:MPY393255 MZU393250:MZU393255 NJQ393250:NJQ393255 NTM393250:NTM393255 ODI393250:ODI393255 ONE393250:ONE393255 OXA393250:OXA393255 PGW393250:PGW393255 PQS393250:PQS393255 QAO393250:QAO393255 QKK393250:QKK393255 QUG393250:QUG393255 REC393250:REC393255 RNY393250:RNY393255 RXU393250:RXU393255 SHQ393250:SHQ393255 SRM393250:SRM393255 TBI393250:TBI393255 TLE393250:TLE393255 TVA393250:TVA393255 UEW393250:UEW393255 UOS393250:UOS393255 UYO393250:UYO393255 VIK393250:VIK393255 VSG393250:VSG393255 WCC393250:WCC393255 WLY393250:WLY393255 WVU393250:WVU393255 M458786:M458791 JI458786:JI458791 TE458786:TE458791 ADA458786:ADA458791 AMW458786:AMW458791 AWS458786:AWS458791 BGO458786:BGO458791 BQK458786:BQK458791 CAG458786:CAG458791 CKC458786:CKC458791 CTY458786:CTY458791 DDU458786:DDU458791 DNQ458786:DNQ458791 DXM458786:DXM458791 EHI458786:EHI458791 ERE458786:ERE458791 FBA458786:FBA458791 FKW458786:FKW458791 FUS458786:FUS458791 GEO458786:GEO458791 GOK458786:GOK458791 GYG458786:GYG458791 HIC458786:HIC458791 HRY458786:HRY458791 IBU458786:IBU458791 ILQ458786:ILQ458791 IVM458786:IVM458791 JFI458786:JFI458791 JPE458786:JPE458791 JZA458786:JZA458791 KIW458786:KIW458791 KSS458786:KSS458791 LCO458786:LCO458791 LMK458786:LMK458791 LWG458786:LWG458791 MGC458786:MGC458791 MPY458786:MPY458791 MZU458786:MZU458791 NJQ458786:NJQ458791 NTM458786:NTM458791 ODI458786:ODI458791 ONE458786:ONE458791 OXA458786:OXA458791 PGW458786:PGW458791 PQS458786:PQS458791 QAO458786:QAO458791 QKK458786:QKK458791 QUG458786:QUG458791 REC458786:REC458791 RNY458786:RNY458791 RXU458786:RXU458791 SHQ458786:SHQ458791 SRM458786:SRM458791 TBI458786:TBI458791 TLE458786:TLE458791 TVA458786:TVA458791 UEW458786:UEW458791 UOS458786:UOS458791 UYO458786:UYO458791 VIK458786:VIK458791 VSG458786:VSG458791 WCC458786:WCC458791 WLY458786:WLY458791 WVU458786:WVU458791 M524322:M524327 JI524322:JI524327 TE524322:TE524327 ADA524322:ADA524327 AMW524322:AMW524327 AWS524322:AWS524327 BGO524322:BGO524327 BQK524322:BQK524327 CAG524322:CAG524327 CKC524322:CKC524327 CTY524322:CTY524327 DDU524322:DDU524327 DNQ524322:DNQ524327 DXM524322:DXM524327 EHI524322:EHI524327 ERE524322:ERE524327 FBA524322:FBA524327 FKW524322:FKW524327 FUS524322:FUS524327 GEO524322:GEO524327 GOK524322:GOK524327 GYG524322:GYG524327 HIC524322:HIC524327 HRY524322:HRY524327 IBU524322:IBU524327 ILQ524322:ILQ524327 IVM524322:IVM524327 JFI524322:JFI524327 JPE524322:JPE524327 JZA524322:JZA524327 KIW524322:KIW524327 KSS524322:KSS524327 LCO524322:LCO524327 LMK524322:LMK524327 LWG524322:LWG524327 MGC524322:MGC524327 MPY524322:MPY524327 MZU524322:MZU524327 NJQ524322:NJQ524327 NTM524322:NTM524327 ODI524322:ODI524327 ONE524322:ONE524327 OXA524322:OXA524327 PGW524322:PGW524327 PQS524322:PQS524327 QAO524322:QAO524327 QKK524322:QKK524327 QUG524322:QUG524327 REC524322:REC524327 RNY524322:RNY524327 RXU524322:RXU524327 SHQ524322:SHQ524327 SRM524322:SRM524327 TBI524322:TBI524327 TLE524322:TLE524327 TVA524322:TVA524327 UEW524322:UEW524327 UOS524322:UOS524327 UYO524322:UYO524327 VIK524322:VIK524327 VSG524322:VSG524327 WCC524322:WCC524327 WLY524322:WLY524327 WVU524322:WVU524327 M589858:M589863 JI589858:JI589863 TE589858:TE589863 ADA589858:ADA589863 AMW589858:AMW589863 AWS589858:AWS589863 BGO589858:BGO589863 BQK589858:BQK589863 CAG589858:CAG589863 CKC589858:CKC589863 CTY589858:CTY589863 DDU589858:DDU589863 DNQ589858:DNQ589863 DXM589858:DXM589863 EHI589858:EHI589863 ERE589858:ERE589863 FBA589858:FBA589863 FKW589858:FKW589863 FUS589858:FUS589863 GEO589858:GEO589863 GOK589858:GOK589863 GYG589858:GYG589863 HIC589858:HIC589863 HRY589858:HRY589863 IBU589858:IBU589863 ILQ589858:ILQ589863 IVM589858:IVM589863 JFI589858:JFI589863 JPE589858:JPE589863 JZA589858:JZA589863 KIW589858:KIW589863 KSS589858:KSS589863 LCO589858:LCO589863 LMK589858:LMK589863 LWG589858:LWG589863 MGC589858:MGC589863 MPY589858:MPY589863 MZU589858:MZU589863 NJQ589858:NJQ589863 NTM589858:NTM589863 ODI589858:ODI589863 ONE589858:ONE589863 OXA589858:OXA589863 PGW589858:PGW589863 PQS589858:PQS589863 QAO589858:QAO589863 QKK589858:QKK589863 QUG589858:QUG589863 REC589858:REC589863 RNY589858:RNY589863 RXU589858:RXU589863 SHQ589858:SHQ589863 SRM589858:SRM589863 TBI589858:TBI589863 TLE589858:TLE589863 TVA589858:TVA589863 UEW589858:UEW589863 UOS589858:UOS589863 UYO589858:UYO589863 VIK589858:VIK589863 VSG589858:VSG589863 WCC589858:WCC589863 WLY589858:WLY589863 WVU589858:WVU589863 M655394:M655399 JI655394:JI655399 TE655394:TE655399 ADA655394:ADA655399 AMW655394:AMW655399 AWS655394:AWS655399 BGO655394:BGO655399 BQK655394:BQK655399 CAG655394:CAG655399 CKC655394:CKC655399 CTY655394:CTY655399 DDU655394:DDU655399 DNQ655394:DNQ655399 DXM655394:DXM655399 EHI655394:EHI655399 ERE655394:ERE655399 FBA655394:FBA655399 FKW655394:FKW655399 FUS655394:FUS655399 GEO655394:GEO655399 GOK655394:GOK655399 GYG655394:GYG655399 HIC655394:HIC655399 HRY655394:HRY655399 IBU655394:IBU655399 ILQ655394:ILQ655399 IVM655394:IVM655399 JFI655394:JFI655399 JPE655394:JPE655399 JZA655394:JZA655399 KIW655394:KIW655399 KSS655394:KSS655399 LCO655394:LCO655399 LMK655394:LMK655399 LWG655394:LWG655399 MGC655394:MGC655399 MPY655394:MPY655399 MZU655394:MZU655399 NJQ655394:NJQ655399 NTM655394:NTM655399 ODI655394:ODI655399 ONE655394:ONE655399 OXA655394:OXA655399 PGW655394:PGW655399 PQS655394:PQS655399 QAO655394:QAO655399 QKK655394:QKK655399 QUG655394:QUG655399 REC655394:REC655399 RNY655394:RNY655399 RXU655394:RXU655399 SHQ655394:SHQ655399 SRM655394:SRM655399 TBI655394:TBI655399 TLE655394:TLE655399 TVA655394:TVA655399 UEW655394:UEW655399 UOS655394:UOS655399 UYO655394:UYO655399 VIK655394:VIK655399 VSG655394:VSG655399 WCC655394:WCC655399 WLY655394:WLY655399 WVU655394:WVU655399 M720930:M720935 JI720930:JI720935 TE720930:TE720935 ADA720930:ADA720935 AMW720930:AMW720935 AWS720930:AWS720935 BGO720930:BGO720935 BQK720930:BQK720935 CAG720930:CAG720935 CKC720930:CKC720935 CTY720930:CTY720935 DDU720930:DDU720935 DNQ720930:DNQ720935 DXM720930:DXM720935 EHI720930:EHI720935 ERE720930:ERE720935 FBA720930:FBA720935 FKW720930:FKW720935 FUS720930:FUS720935 GEO720930:GEO720935 GOK720930:GOK720935 GYG720930:GYG720935 HIC720930:HIC720935 HRY720930:HRY720935 IBU720930:IBU720935 ILQ720930:ILQ720935 IVM720930:IVM720935 JFI720930:JFI720935 JPE720930:JPE720935 JZA720930:JZA720935 KIW720930:KIW720935 KSS720930:KSS720935 LCO720930:LCO720935 LMK720930:LMK720935 LWG720930:LWG720935 MGC720930:MGC720935 MPY720930:MPY720935 MZU720930:MZU720935 NJQ720930:NJQ720935 NTM720930:NTM720935 ODI720930:ODI720935 ONE720930:ONE720935 OXA720930:OXA720935 PGW720930:PGW720935 PQS720930:PQS720935 QAO720930:QAO720935 QKK720930:QKK720935 QUG720930:QUG720935 REC720930:REC720935 RNY720930:RNY720935 RXU720930:RXU720935 SHQ720930:SHQ720935 SRM720930:SRM720935 TBI720930:TBI720935 TLE720930:TLE720935 TVA720930:TVA720935 UEW720930:UEW720935 UOS720930:UOS720935 UYO720930:UYO720935 VIK720930:VIK720935 VSG720930:VSG720935 WCC720930:WCC720935 WLY720930:WLY720935 WVU720930:WVU720935 M786466:M786471 JI786466:JI786471 TE786466:TE786471 ADA786466:ADA786471 AMW786466:AMW786471 AWS786466:AWS786471 BGO786466:BGO786471 BQK786466:BQK786471 CAG786466:CAG786471 CKC786466:CKC786471 CTY786466:CTY786471 DDU786466:DDU786471 DNQ786466:DNQ786471 DXM786466:DXM786471 EHI786466:EHI786471 ERE786466:ERE786471 FBA786466:FBA786471 FKW786466:FKW786471 FUS786466:FUS786471 GEO786466:GEO786471 GOK786466:GOK786471 GYG786466:GYG786471 HIC786466:HIC786471 HRY786466:HRY786471 IBU786466:IBU786471 ILQ786466:ILQ786471 IVM786466:IVM786471 JFI786466:JFI786471 JPE786466:JPE786471 JZA786466:JZA786471 KIW786466:KIW786471 KSS786466:KSS786471 LCO786466:LCO786471 LMK786466:LMK786471 LWG786466:LWG786471 MGC786466:MGC786471 MPY786466:MPY786471 MZU786466:MZU786471 NJQ786466:NJQ786471 NTM786466:NTM786471 ODI786466:ODI786471 ONE786466:ONE786471 OXA786466:OXA786471 PGW786466:PGW786471 PQS786466:PQS786471 QAO786466:QAO786471 QKK786466:QKK786471 QUG786466:QUG786471 REC786466:REC786471 RNY786466:RNY786471 RXU786466:RXU786471 SHQ786466:SHQ786471 SRM786466:SRM786471 TBI786466:TBI786471 TLE786466:TLE786471 TVA786466:TVA786471 UEW786466:UEW786471 UOS786466:UOS786471 UYO786466:UYO786471 VIK786466:VIK786471 VSG786466:VSG786471 WCC786466:WCC786471 WLY786466:WLY786471 WVU786466:WVU786471 M852002:M852007 JI852002:JI852007 TE852002:TE852007 ADA852002:ADA852007 AMW852002:AMW852007 AWS852002:AWS852007 BGO852002:BGO852007 BQK852002:BQK852007 CAG852002:CAG852007 CKC852002:CKC852007 CTY852002:CTY852007 DDU852002:DDU852007 DNQ852002:DNQ852007 DXM852002:DXM852007 EHI852002:EHI852007 ERE852002:ERE852007 FBA852002:FBA852007 FKW852002:FKW852007 FUS852002:FUS852007 GEO852002:GEO852007 GOK852002:GOK852007 GYG852002:GYG852007 HIC852002:HIC852007 HRY852002:HRY852007 IBU852002:IBU852007 ILQ852002:ILQ852007 IVM852002:IVM852007 JFI852002:JFI852007 JPE852002:JPE852007 JZA852002:JZA852007 KIW852002:KIW852007 KSS852002:KSS852007 LCO852002:LCO852007 LMK852002:LMK852007 LWG852002:LWG852007 MGC852002:MGC852007 MPY852002:MPY852007 MZU852002:MZU852007 NJQ852002:NJQ852007 NTM852002:NTM852007 ODI852002:ODI852007 ONE852002:ONE852007 OXA852002:OXA852007 PGW852002:PGW852007 PQS852002:PQS852007 QAO852002:QAO852007 QKK852002:QKK852007 QUG852002:QUG852007 REC852002:REC852007 RNY852002:RNY852007 RXU852002:RXU852007 SHQ852002:SHQ852007 SRM852002:SRM852007 TBI852002:TBI852007 TLE852002:TLE852007 TVA852002:TVA852007 UEW852002:UEW852007 UOS852002:UOS852007 UYO852002:UYO852007 VIK852002:VIK852007 VSG852002:VSG852007 WCC852002:WCC852007 WLY852002:WLY852007 WVU852002:WVU852007 M917538:M917543 JI917538:JI917543 TE917538:TE917543 ADA917538:ADA917543 AMW917538:AMW917543 AWS917538:AWS917543 BGO917538:BGO917543 BQK917538:BQK917543 CAG917538:CAG917543 CKC917538:CKC917543 CTY917538:CTY917543 DDU917538:DDU917543 DNQ917538:DNQ917543 DXM917538:DXM917543 EHI917538:EHI917543 ERE917538:ERE917543 FBA917538:FBA917543 FKW917538:FKW917543 FUS917538:FUS917543 GEO917538:GEO917543 GOK917538:GOK917543 GYG917538:GYG917543 HIC917538:HIC917543 HRY917538:HRY917543 IBU917538:IBU917543 ILQ917538:ILQ917543 IVM917538:IVM917543 JFI917538:JFI917543 JPE917538:JPE917543 JZA917538:JZA917543 KIW917538:KIW917543 KSS917538:KSS917543 LCO917538:LCO917543 LMK917538:LMK917543 LWG917538:LWG917543 MGC917538:MGC917543 MPY917538:MPY917543 MZU917538:MZU917543 NJQ917538:NJQ917543 NTM917538:NTM917543 ODI917538:ODI917543 ONE917538:ONE917543 OXA917538:OXA917543 PGW917538:PGW917543 PQS917538:PQS917543 QAO917538:QAO917543 QKK917538:QKK917543 QUG917538:QUG917543 REC917538:REC917543 RNY917538:RNY917543 RXU917538:RXU917543 SHQ917538:SHQ917543 SRM917538:SRM917543 TBI917538:TBI917543 TLE917538:TLE917543 TVA917538:TVA917543 UEW917538:UEW917543 UOS917538:UOS917543 UYO917538:UYO917543 VIK917538:VIK917543 VSG917538:VSG917543 WCC917538:WCC917543 WLY917538:WLY917543 WVU917538:WVU917543 M983074:M983079 JI983074:JI983079 TE983074:TE983079 ADA983074:ADA983079 AMW983074:AMW983079 AWS983074:AWS983079 BGO983074:BGO983079 BQK983074:BQK983079 CAG983074:CAG983079 CKC983074:CKC983079 CTY983074:CTY983079 DDU983074:DDU983079 DNQ983074:DNQ983079 DXM983074:DXM983079 EHI983074:EHI983079 ERE983074:ERE983079 FBA983074:FBA983079 FKW983074:FKW983079 FUS983074:FUS983079 GEO983074:GEO983079 GOK983074:GOK983079 GYG983074:GYG983079 HIC983074:HIC983079 HRY983074:HRY983079 IBU983074:IBU983079 ILQ983074:ILQ983079 IVM983074:IVM983079 JFI983074:JFI983079 JPE983074:JPE983079 JZA983074:JZA983079 KIW983074:KIW983079 KSS983074:KSS983079 LCO983074:LCO983079 LMK983074:LMK983079 LWG983074:LWG983079 MGC983074:MGC983079 MPY983074:MPY983079 MZU983074:MZU983079 NJQ983074:NJQ983079 NTM983074:NTM983079 ODI983074:ODI983079 ONE983074:ONE983079 OXA983074:OXA983079 PGW983074:PGW983079 PQS983074:PQS983079 QAO983074:QAO983079 QKK983074:QKK983079 QUG983074:QUG983079 REC983074:REC983079 RNY983074:RNY983079 RXU983074:RXU983079 SHQ983074:SHQ983079 SRM983074:SRM983079 TBI983074:TBI983079 TLE983074:TLE983079 TVA983074:TVA983079 UEW983074:UEW983079 UOS983074:UOS983079 UYO983074:UYO983079 VIK983074:VIK983079 VSG983074:VSG983079 WCC983074:WCC983079 WLY983074:WLY983079 WVU983074:WVU983079 F34:F39 JB34:JB39 SX34:SX39 ACT34:ACT39 AMP34:AMP39 AWL34:AWL39 BGH34:BGH39 BQD34:BQD39 BZZ34:BZZ39 CJV34:CJV39 CTR34:CTR39 DDN34:DDN39 DNJ34:DNJ39 DXF34:DXF39 EHB34:EHB39 EQX34:EQX39 FAT34:FAT39 FKP34:FKP39 FUL34:FUL39 GEH34:GEH39 GOD34:GOD39 GXZ34:GXZ39 HHV34:HHV39 HRR34:HRR39 IBN34:IBN39 ILJ34:ILJ39 IVF34:IVF39 JFB34:JFB39 JOX34:JOX39 JYT34:JYT39 KIP34:KIP39 KSL34:KSL39 LCH34:LCH39 LMD34:LMD39 LVZ34:LVZ39 MFV34:MFV39 MPR34:MPR39 MZN34:MZN39 NJJ34:NJJ39 NTF34:NTF39 ODB34:ODB39 OMX34:OMX39 OWT34:OWT39 PGP34:PGP39 PQL34:PQL39 QAH34:QAH39 QKD34:QKD39 QTZ34:QTZ39 RDV34:RDV39 RNR34:RNR39 RXN34:RXN39 SHJ34:SHJ39 SRF34:SRF39 TBB34:TBB39 TKX34:TKX39 TUT34:TUT39 UEP34:UEP39 UOL34:UOL39 UYH34:UYH39 VID34:VID39 VRZ34:VRZ39 WBV34:WBV39 WLR34:WLR39 WVN34:WVN39 F65570:F65575 JB65570:JB65575 SX65570:SX65575 ACT65570:ACT65575 AMP65570:AMP65575 AWL65570:AWL65575 BGH65570:BGH65575 BQD65570:BQD65575 BZZ65570:BZZ65575 CJV65570:CJV65575 CTR65570:CTR65575 DDN65570:DDN65575 DNJ65570:DNJ65575 DXF65570:DXF65575 EHB65570:EHB65575 EQX65570:EQX65575 FAT65570:FAT65575 FKP65570:FKP65575 FUL65570:FUL65575 GEH65570:GEH65575 GOD65570:GOD65575 GXZ65570:GXZ65575 HHV65570:HHV65575 HRR65570:HRR65575 IBN65570:IBN65575 ILJ65570:ILJ65575 IVF65570:IVF65575 JFB65570:JFB65575 JOX65570:JOX65575 JYT65570:JYT65575 KIP65570:KIP65575 KSL65570:KSL65575 LCH65570:LCH65575 LMD65570:LMD65575 LVZ65570:LVZ65575 MFV65570:MFV65575 MPR65570:MPR65575 MZN65570:MZN65575 NJJ65570:NJJ65575 NTF65570:NTF65575 ODB65570:ODB65575 OMX65570:OMX65575 OWT65570:OWT65575 PGP65570:PGP65575 PQL65570:PQL65575 QAH65570:QAH65575 QKD65570:QKD65575 QTZ65570:QTZ65575 RDV65570:RDV65575 RNR65570:RNR65575 RXN65570:RXN65575 SHJ65570:SHJ65575 SRF65570:SRF65575 TBB65570:TBB65575 TKX65570:TKX65575 TUT65570:TUT65575 UEP65570:UEP65575 UOL65570:UOL65575 UYH65570:UYH65575 VID65570:VID65575 VRZ65570:VRZ65575 WBV65570:WBV65575 WLR65570:WLR65575 WVN65570:WVN65575 F131106:F131111 JB131106:JB131111 SX131106:SX131111 ACT131106:ACT131111 AMP131106:AMP131111 AWL131106:AWL131111 BGH131106:BGH131111 BQD131106:BQD131111 BZZ131106:BZZ131111 CJV131106:CJV131111 CTR131106:CTR131111 DDN131106:DDN131111 DNJ131106:DNJ131111 DXF131106:DXF131111 EHB131106:EHB131111 EQX131106:EQX131111 FAT131106:FAT131111 FKP131106:FKP131111 FUL131106:FUL131111 GEH131106:GEH131111 GOD131106:GOD131111 GXZ131106:GXZ131111 HHV131106:HHV131111 HRR131106:HRR131111 IBN131106:IBN131111 ILJ131106:ILJ131111 IVF131106:IVF131111 JFB131106:JFB131111 JOX131106:JOX131111 JYT131106:JYT131111 KIP131106:KIP131111 KSL131106:KSL131111 LCH131106:LCH131111 LMD131106:LMD131111 LVZ131106:LVZ131111 MFV131106:MFV131111 MPR131106:MPR131111 MZN131106:MZN131111 NJJ131106:NJJ131111 NTF131106:NTF131111 ODB131106:ODB131111 OMX131106:OMX131111 OWT131106:OWT131111 PGP131106:PGP131111 PQL131106:PQL131111 QAH131106:QAH131111 QKD131106:QKD131111 QTZ131106:QTZ131111 RDV131106:RDV131111 RNR131106:RNR131111 RXN131106:RXN131111 SHJ131106:SHJ131111 SRF131106:SRF131111 TBB131106:TBB131111 TKX131106:TKX131111 TUT131106:TUT131111 UEP131106:UEP131111 UOL131106:UOL131111 UYH131106:UYH131111 VID131106:VID131111 VRZ131106:VRZ131111 WBV131106:WBV131111 WLR131106:WLR131111 WVN131106:WVN131111 F196642:F196647 JB196642:JB196647 SX196642:SX196647 ACT196642:ACT196647 AMP196642:AMP196647 AWL196642:AWL196647 BGH196642:BGH196647 BQD196642:BQD196647 BZZ196642:BZZ196647 CJV196642:CJV196647 CTR196642:CTR196647 DDN196642:DDN196647 DNJ196642:DNJ196647 DXF196642:DXF196647 EHB196642:EHB196647 EQX196642:EQX196647 FAT196642:FAT196647 FKP196642:FKP196647 FUL196642:FUL196647 GEH196642:GEH196647 GOD196642:GOD196647 GXZ196642:GXZ196647 HHV196642:HHV196647 HRR196642:HRR196647 IBN196642:IBN196647 ILJ196642:ILJ196647 IVF196642:IVF196647 JFB196642:JFB196647 JOX196642:JOX196647 JYT196642:JYT196647 KIP196642:KIP196647 KSL196642:KSL196647 LCH196642:LCH196647 LMD196642:LMD196647 LVZ196642:LVZ196647 MFV196642:MFV196647 MPR196642:MPR196647 MZN196642:MZN196647 NJJ196642:NJJ196647 NTF196642:NTF196647 ODB196642:ODB196647 OMX196642:OMX196647 OWT196642:OWT196647 PGP196642:PGP196647 PQL196642:PQL196647 QAH196642:QAH196647 QKD196642:QKD196647 QTZ196642:QTZ196647 RDV196642:RDV196647 RNR196642:RNR196647 RXN196642:RXN196647 SHJ196642:SHJ196647 SRF196642:SRF196647 TBB196642:TBB196647 TKX196642:TKX196647 TUT196642:TUT196647 UEP196642:UEP196647 UOL196642:UOL196647 UYH196642:UYH196647 VID196642:VID196647 VRZ196642:VRZ196647 WBV196642:WBV196647 WLR196642:WLR196647 WVN196642:WVN196647 F262178:F262183 JB262178:JB262183 SX262178:SX262183 ACT262178:ACT262183 AMP262178:AMP262183 AWL262178:AWL262183 BGH262178:BGH262183 BQD262178:BQD262183 BZZ262178:BZZ262183 CJV262178:CJV262183 CTR262178:CTR262183 DDN262178:DDN262183 DNJ262178:DNJ262183 DXF262178:DXF262183 EHB262178:EHB262183 EQX262178:EQX262183 FAT262178:FAT262183 FKP262178:FKP262183 FUL262178:FUL262183 GEH262178:GEH262183 GOD262178:GOD262183 GXZ262178:GXZ262183 HHV262178:HHV262183 HRR262178:HRR262183 IBN262178:IBN262183 ILJ262178:ILJ262183 IVF262178:IVF262183 JFB262178:JFB262183 JOX262178:JOX262183 JYT262178:JYT262183 KIP262178:KIP262183 KSL262178:KSL262183 LCH262178:LCH262183 LMD262178:LMD262183 LVZ262178:LVZ262183 MFV262178:MFV262183 MPR262178:MPR262183 MZN262178:MZN262183 NJJ262178:NJJ262183 NTF262178:NTF262183 ODB262178:ODB262183 OMX262178:OMX262183 OWT262178:OWT262183 PGP262178:PGP262183 PQL262178:PQL262183 QAH262178:QAH262183 QKD262178:QKD262183 QTZ262178:QTZ262183 RDV262178:RDV262183 RNR262178:RNR262183 RXN262178:RXN262183 SHJ262178:SHJ262183 SRF262178:SRF262183 TBB262178:TBB262183 TKX262178:TKX262183 TUT262178:TUT262183 UEP262178:UEP262183 UOL262178:UOL262183 UYH262178:UYH262183 VID262178:VID262183 VRZ262178:VRZ262183 WBV262178:WBV262183 WLR262178:WLR262183 WVN262178:WVN262183 F327714:F327719 JB327714:JB327719 SX327714:SX327719 ACT327714:ACT327719 AMP327714:AMP327719 AWL327714:AWL327719 BGH327714:BGH327719 BQD327714:BQD327719 BZZ327714:BZZ327719 CJV327714:CJV327719 CTR327714:CTR327719 DDN327714:DDN327719 DNJ327714:DNJ327719 DXF327714:DXF327719 EHB327714:EHB327719 EQX327714:EQX327719 FAT327714:FAT327719 FKP327714:FKP327719 FUL327714:FUL327719 GEH327714:GEH327719 GOD327714:GOD327719 GXZ327714:GXZ327719 HHV327714:HHV327719 HRR327714:HRR327719 IBN327714:IBN327719 ILJ327714:ILJ327719 IVF327714:IVF327719 JFB327714:JFB327719 JOX327714:JOX327719 JYT327714:JYT327719 KIP327714:KIP327719 KSL327714:KSL327719 LCH327714:LCH327719 LMD327714:LMD327719 LVZ327714:LVZ327719 MFV327714:MFV327719 MPR327714:MPR327719 MZN327714:MZN327719 NJJ327714:NJJ327719 NTF327714:NTF327719 ODB327714:ODB327719 OMX327714:OMX327719 OWT327714:OWT327719 PGP327714:PGP327719 PQL327714:PQL327719 QAH327714:QAH327719 QKD327714:QKD327719 QTZ327714:QTZ327719 RDV327714:RDV327719 RNR327714:RNR327719 RXN327714:RXN327719 SHJ327714:SHJ327719 SRF327714:SRF327719 TBB327714:TBB327719 TKX327714:TKX327719 TUT327714:TUT327719 UEP327714:UEP327719 UOL327714:UOL327719 UYH327714:UYH327719 VID327714:VID327719 VRZ327714:VRZ327719 WBV327714:WBV327719 WLR327714:WLR327719 WVN327714:WVN327719 F393250:F393255 JB393250:JB393255 SX393250:SX393255 ACT393250:ACT393255 AMP393250:AMP393255 AWL393250:AWL393255 BGH393250:BGH393255 BQD393250:BQD393255 BZZ393250:BZZ393255 CJV393250:CJV393255 CTR393250:CTR393255 DDN393250:DDN393255 DNJ393250:DNJ393255 DXF393250:DXF393255 EHB393250:EHB393255 EQX393250:EQX393255 FAT393250:FAT393255 FKP393250:FKP393255 FUL393250:FUL393255 GEH393250:GEH393255 GOD393250:GOD393255 GXZ393250:GXZ393255 HHV393250:HHV393255 HRR393250:HRR393255 IBN393250:IBN393255 ILJ393250:ILJ393255 IVF393250:IVF393255 JFB393250:JFB393255 JOX393250:JOX393255 JYT393250:JYT393255 KIP393250:KIP393255 KSL393250:KSL393255 LCH393250:LCH393255 LMD393250:LMD393255 LVZ393250:LVZ393255 MFV393250:MFV393255 MPR393250:MPR393255 MZN393250:MZN393255 NJJ393250:NJJ393255 NTF393250:NTF393255 ODB393250:ODB393255 OMX393250:OMX393255 OWT393250:OWT393255 PGP393250:PGP393255 PQL393250:PQL393255 QAH393250:QAH393255 QKD393250:QKD393255 QTZ393250:QTZ393255 RDV393250:RDV393255 RNR393250:RNR393255 RXN393250:RXN393255 SHJ393250:SHJ393255 SRF393250:SRF393255 TBB393250:TBB393255 TKX393250:TKX393255 TUT393250:TUT393255 UEP393250:UEP393255 UOL393250:UOL393255 UYH393250:UYH393255 VID393250:VID393255 VRZ393250:VRZ393255 WBV393250:WBV393255 WLR393250:WLR393255 WVN393250:WVN393255 F458786:F458791 JB458786:JB458791 SX458786:SX458791 ACT458786:ACT458791 AMP458786:AMP458791 AWL458786:AWL458791 BGH458786:BGH458791 BQD458786:BQD458791 BZZ458786:BZZ458791 CJV458786:CJV458791 CTR458786:CTR458791 DDN458786:DDN458791 DNJ458786:DNJ458791 DXF458786:DXF458791 EHB458786:EHB458791 EQX458786:EQX458791 FAT458786:FAT458791 FKP458786:FKP458791 FUL458786:FUL458791 GEH458786:GEH458791 GOD458786:GOD458791 GXZ458786:GXZ458791 HHV458786:HHV458791 HRR458786:HRR458791 IBN458786:IBN458791 ILJ458786:ILJ458791 IVF458786:IVF458791 JFB458786:JFB458791 JOX458786:JOX458791 JYT458786:JYT458791 KIP458786:KIP458791 KSL458786:KSL458791 LCH458786:LCH458791 LMD458786:LMD458791 LVZ458786:LVZ458791 MFV458786:MFV458791 MPR458786:MPR458791 MZN458786:MZN458791 NJJ458786:NJJ458791 NTF458786:NTF458791 ODB458786:ODB458791 OMX458786:OMX458791 OWT458786:OWT458791 PGP458786:PGP458791 PQL458786:PQL458791 QAH458786:QAH458791 QKD458786:QKD458791 QTZ458786:QTZ458791 RDV458786:RDV458791 RNR458786:RNR458791 RXN458786:RXN458791 SHJ458786:SHJ458791 SRF458786:SRF458791 TBB458786:TBB458791 TKX458786:TKX458791 TUT458786:TUT458791 UEP458786:UEP458791 UOL458786:UOL458791 UYH458786:UYH458791 VID458786:VID458791 VRZ458786:VRZ458791 WBV458786:WBV458791 WLR458786:WLR458791 WVN458786:WVN458791 F524322:F524327 JB524322:JB524327 SX524322:SX524327 ACT524322:ACT524327 AMP524322:AMP524327 AWL524322:AWL524327 BGH524322:BGH524327 BQD524322:BQD524327 BZZ524322:BZZ524327 CJV524322:CJV524327 CTR524322:CTR524327 DDN524322:DDN524327 DNJ524322:DNJ524327 DXF524322:DXF524327 EHB524322:EHB524327 EQX524322:EQX524327 FAT524322:FAT524327 FKP524322:FKP524327 FUL524322:FUL524327 GEH524322:GEH524327 GOD524322:GOD524327 GXZ524322:GXZ524327 HHV524322:HHV524327 HRR524322:HRR524327 IBN524322:IBN524327 ILJ524322:ILJ524327 IVF524322:IVF524327 JFB524322:JFB524327 JOX524322:JOX524327 JYT524322:JYT524327 KIP524322:KIP524327 KSL524322:KSL524327 LCH524322:LCH524327 LMD524322:LMD524327 LVZ524322:LVZ524327 MFV524322:MFV524327 MPR524322:MPR524327 MZN524322:MZN524327 NJJ524322:NJJ524327 NTF524322:NTF524327 ODB524322:ODB524327 OMX524322:OMX524327 OWT524322:OWT524327 PGP524322:PGP524327 PQL524322:PQL524327 QAH524322:QAH524327 QKD524322:QKD524327 QTZ524322:QTZ524327 RDV524322:RDV524327 RNR524322:RNR524327 RXN524322:RXN524327 SHJ524322:SHJ524327 SRF524322:SRF524327 TBB524322:TBB524327 TKX524322:TKX524327 TUT524322:TUT524327 UEP524322:UEP524327 UOL524322:UOL524327 UYH524322:UYH524327 VID524322:VID524327 VRZ524322:VRZ524327 WBV524322:WBV524327 WLR524322:WLR524327 WVN524322:WVN524327 F589858:F589863 JB589858:JB589863 SX589858:SX589863 ACT589858:ACT589863 AMP589858:AMP589863 AWL589858:AWL589863 BGH589858:BGH589863 BQD589858:BQD589863 BZZ589858:BZZ589863 CJV589858:CJV589863 CTR589858:CTR589863 DDN589858:DDN589863 DNJ589858:DNJ589863 DXF589858:DXF589863 EHB589858:EHB589863 EQX589858:EQX589863 FAT589858:FAT589863 FKP589858:FKP589863 FUL589858:FUL589863 GEH589858:GEH589863 GOD589858:GOD589863 GXZ589858:GXZ589863 HHV589858:HHV589863 HRR589858:HRR589863 IBN589858:IBN589863 ILJ589858:ILJ589863 IVF589858:IVF589863 JFB589858:JFB589863 JOX589858:JOX589863 JYT589858:JYT589863 KIP589858:KIP589863 KSL589858:KSL589863 LCH589858:LCH589863 LMD589858:LMD589863 LVZ589858:LVZ589863 MFV589858:MFV589863 MPR589858:MPR589863 MZN589858:MZN589863 NJJ589858:NJJ589863 NTF589858:NTF589863 ODB589858:ODB589863 OMX589858:OMX589863 OWT589858:OWT589863 PGP589858:PGP589863 PQL589858:PQL589863 QAH589858:QAH589863 QKD589858:QKD589863 QTZ589858:QTZ589863 RDV589858:RDV589863 RNR589858:RNR589863 RXN589858:RXN589863 SHJ589858:SHJ589863 SRF589858:SRF589863 TBB589858:TBB589863 TKX589858:TKX589863 TUT589858:TUT589863 UEP589858:UEP589863 UOL589858:UOL589863 UYH589858:UYH589863 VID589858:VID589863 VRZ589858:VRZ589863 WBV589858:WBV589863 WLR589858:WLR589863 WVN589858:WVN589863 F655394:F655399 JB655394:JB655399 SX655394:SX655399 ACT655394:ACT655399 AMP655394:AMP655399 AWL655394:AWL655399 BGH655394:BGH655399 BQD655394:BQD655399 BZZ655394:BZZ655399 CJV655394:CJV655399 CTR655394:CTR655399 DDN655394:DDN655399 DNJ655394:DNJ655399 DXF655394:DXF655399 EHB655394:EHB655399 EQX655394:EQX655399 FAT655394:FAT655399 FKP655394:FKP655399 FUL655394:FUL655399 GEH655394:GEH655399 GOD655394:GOD655399 GXZ655394:GXZ655399 HHV655394:HHV655399 HRR655394:HRR655399 IBN655394:IBN655399 ILJ655394:ILJ655399 IVF655394:IVF655399 JFB655394:JFB655399 JOX655394:JOX655399 JYT655394:JYT655399 KIP655394:KIP655399 KSL655394:KSL655399 LCH655394:LCH655399 LMD655394:LMD655399 LVZ655394:LVZ655399 MFV655394:MFV655399 MPR655394:MPR655399 MZN655394:MZN655399 NJJ655394:NJJ655399 NTF655394:NTF655399 ODB655394:ODB655399 OMX655394:OMX655399 OWT655394:OWT655399 PGP655394:PGP655399 PQL655394:PQL655399 QAH655394:QAH655399 QKD655394:QKD655399 QTZ655394:QTZ655399 RDV655394:RDV655399 RNR655394:RNR655399 RXN655394:RXN655399 SHJ655394:SHJ655399 SRF655394:SRF655399 TBB655394:TBB655399 TKX655394:TKX655399 TUT655394:TUT655399 UEP655394:UEP655399 UOL655394:UOL655399 UYH655394:UYH655399 VID655394:VID655399 VRZ655394:VRZ655399 WBV655394:WBV655399 WLR655394:WLR655399 WVN655394:WVN655399 F720930:F720935 JB720930:JB720935 SX720930:SX720935 ACT720930:ACT720935 AMP720930:AMP720935 AWL720930:AWL720935 BGH720930:BGH720935 BQD720930:BQD720935 BZZ720930:BZZ720935 CJV720930:CJV720935 CTR720930:CTR720935 DDN720930:DDN720935 DNJ720930:DNJ720935 DXF720930:DXF720935 EHB720930:EHB720935 EQX720930:EQX720935 FAT720930:FAT720935 FKP720930:FKP720935 FUL720930:FUL720935 GEH720930:GEH720935 GOD720930:GOD720935 GXZ720930:GXZ720935 HHV720930:HHV720935 HRR720930:HRR720935 IBN720930:IBN720935 ILJ720930:ILJ720935 IVF720930:IVF720935 JFB720930:JFB720935 JOX720930:JOX720935 JYT720930:JYT720935 KIP720930:KIP720935 KSL720930:KSL720935 LCH720930:LCH720935 LMD720930:LMD720935 LVZ720930:LVZ720935 MFV720930:MFV720935 MPR720930:MPR720935 MZN720930:MZN720935 NJJ720930:NJJ720935 NTF720930:NTF720935 ODB720930:ODB720935 OMX720930:OMX720935 OWT720930:OWT720935 PGP720930:PGP720935 PQL720930:PQL720935 QAH720930:QAH720935 QKD720930:QKD720935 QTZ720930:QTZ720935 RDV720930:RDV720935 RNR720930:RNR720935 RXN720930:RXN720935 SHJ720930:SHJ720935 SRF720930:SRF720935 TBB720930:TBB720935 TKX720930:TKX720935 TUT720930:TUT720935 UEP720930:UEP720935 UOL720930:UOL720935 UYH720930:UYH720935 VID720930:VID720935 VRZ720930:VRZ720935 WBV720930:WBV720935 WLR720930:WLR720935 WVN720930:WVN720935 F786466:F786471 JB786466:JB786471 SX786466:SX786471 ACT786466:ACT786471 AMP786466:AMP786471 AWL786466:AWL786471 BGH786466:BGH786471 BQD786466:BQD786471 BZZ786466:BZZ786471 CJV786466:CJV786471 CTR786466:CTR786471 DDN786466:DDN786471 DNJ786466:DNJ786471 DXF786466:DXF786471 EHB786466:EHB786471 EQX786466:EQX786471 FAT786466:FAT786471 FKP786466:FKP786471 FUL786466:FUL786471 GEH786466:GEH786471 GOD786466:GOD786471 GXZ786466:GXZ786471 HHV786466:HHV786471 HRR786466:HRR786471 IBN786466:IBN786471 ILJ786466:ILJ786471 IVF786466:IVF786471 JFB786466:JFB786471 JOX786466:JOX786471 JYT786466:JYT786471 KIP786466:KIP786471 KSL786466:KSL786471 LCH786466:LCH786471 LMD786466:LMD786471 LVZ786466:LVZ786471 MFV786466:MFV786471 MPR786466:MPR786471 MZN786466:MZN786471 NJJ786466:NJJ786471 NTF786466:NTF786471 ODB786466:ODB786471 OMX786466:OMX786471 OWT786466:OWT786471 PGP786466:PGP786471 PQL786466:PQL786471 QAH786466:QAH786471 QKD786466:QKD786471 QTZ786466:QTZ786471 RDV786466:RDV786471 RNR786466:RNR786471 RXN786466:RXN786471 SHJ786466:SHJ786471 SRF786466:SRF786471 TBB786466:TBB786471 TKX786466:TKX786471 TUT786466:TUT786471 UEP786466:UEP786471 UOL786466:UOL786471 UYH786466:UYH786471 VID786466:VID786471 VRZ786466:VRZ786471 WBV786466:WBV786471 WLR786466:WLR786471 WVN786466:WVN786471 F852002:F852007 JB852002:JB852007 SX852002:SX852007 ACT852002:ACT852007 AMP852002:AMP852007 AWL852002:AWL852007 BGH852002:BGH852007 BQD852002:BQD852007 BZZ852002:BZZ852007 CJV852002:CJV852007 CTR852002:CTR852007 DDN852002:DDN852007 DNJ852002:DNJ852007 DXF852002:DXF852007 EHB852002:EHB852007 EQX852002:EQX852007 FAT852002:FAT852007 FKP852002:FKP852007 FUL852002:FUL852007 GEH852002:GEH852007 GOD852002:GOD852007 GXZ852002:GXZ852007 HHV852002:HHV852007 HRR852002:HRR852007 IBN852002:IBN852007 ILJ852002:ILJ852007 IVF852002:IVF852007 JFB852002:JFB852007 JOX852002:JOX852007 JYT852002:JYT852007 KIP852002:KIP852007 KSL852002:KSL852007 LCH852002:LCH852007 LMD852002:LMD852007 LVZ852002:LVZ852007 MFV852002:MFV852007 MPR852002:MPR852007 MZN852002:MZN852007 NJJ852002:NJJ852007 NTF852002:NTF852007 ODB852002:ODB852007 OMX852002:OMX852007 OWT852002:OWT852007 PGP852002:PGP852007 PQL852002:PQL852007 QAH852002:QAH852007 QKD852002:QKD852007 QTZ852002:QTZ852007 RDV852002:RDV852007 RNR852002:RNR852007 RXN852002:RXN852007 SHJ852002:SHJ852007 SRF852002:SRF852007 TBB852002:TBB852007 TKX852002:TKX852007 TUT852002:TUT852007 UEP852002:UEP852007 UOL852002:UOL852007 UYH852002:UYH852007 VID852002:VID852007 VRZ852002:VRZ852007 WBV852002:WBV852007 WLR852002:WLR852007 WVN852002:WVN852007 F917538:F917543 JB917538:JB917543 SX917538:SX917543 ACT917538:ACT917543 AMP917538:AMP917543 AWL917538:AWL917543 BGH917538:BGH917543 BQD917538:BQD917543 BZZ917538:BZZ917543 CJV917538:CJV917543 CTR917538:CTR917543 DDN917538:DDN917543 DNJ917538:DNJ917543 DXF917538:DXF917543 EHB917538:EHB917543 EQX917538:EQX917543 FAT917538:FAT917543 FKP917538:FKP917543 FUL917538:FUL917543 GEH917538:GEH917543 GOD917538:GOD917543 GXZ917538:GXZ917543 HHV917538:HHV917543 HRR917538:HRR917543 IBN917538:IBN917543 ILJ917538:ILJ917543 IVF917538:IVF917543 JFB917538:JFB917543 JOX917538:JOX917543 JYT917538:JYT917543 KIP917538:KIP917543 KSL917538:KSL917543 LCH917538:LCH917543 LMD917538:LMD917543 LVZ917538:LVZ917543 MFV917538:MFV917543 MPR917538:MPR917543 MZN917538:MZN917543 NJJ917538:NJJ917543 NTF917538:NTF917543 ODB917538:ODB917543 OMX917538:OMX917543 OWT917538:OWT917543 PGP917538:PGP917543 PQL917538:PQL917543 QAH917538:QAH917543 QKD917538:QKD917543 QTZ917538:QTZ917543 RDV917538:RDV917543 RNR917538:RNR917543 RXN917538:RXN917543 SHJ917538:SHJ917543 SRF917538:SRF917543 TBB917538:TBB917543 TKX917538:TKX917543 TUT917538:TUT917543 UEP917538:UEP917543 UOL917538:UOL917543 UYH917538:UYH917543 VID917538:VID917543 VRZ917538:VRZ917543 WBV917538:WBV917543 WLR917538:WLR917543 WVN917538:WVN917543 F983074:F983079 JB983074:JB983079 SX983074:SX983079 ACT983074:ACT983079 AMP983074:AMP983079 AWL983074:AWL983079 BGH983074:BGH983079 BQD983074:BQD983079 BZZ983074:BZZ983079 CJV983074:CJV983079 CTR983074:CTR983079 DDN983074:DDN983079 DNJ983074:DNJ983079 DXF983074:DXF983079 EHB983074:EHB983079 EQX983074:EQX983079 FAT983074:FAT983079 FKP983074:FKP983079 FUL983074:FUL983079 GEH983074:GEH983079 GOD983074:GOD983079 GXZ983074:GXZ983079 HHV983074:HHV983079 HRR983074:HRR983079 IBN983074:IBN983079 ILJ983074:ILJ983079 IVF983074:IVF983079 JFB983074:JFB983079 JOX983074:JOX983079 JYT983074:JYT983079 KIP983074:KIP983079 KSL983074:KSL983079 LCH983074:LCH983079 LMD983074:LMD983079 LVZ983074:LVZ983079 MFV983074:MFV983079 MPR983074:MPR983079 MZN983074:MZN983079 NJJ983074:NJJ983079 NTF983074:NTF983079 ODB983074:ODB983079 OMX983074:OMX983079 OWT983074:OWT983079 PGP983074:PGP983079 PQL983074:PQL983079 QAH983074:QAH983079 QKD983074:QKD983079 QTZ983074:QTZ983079 RDV983074:RDV983079 RNR983074:RNR983079 RXN983074:RXN983079 SHJ983074:SHJ983079 SRF983074:SRF983079 TBB983074:TBB983079 TKX983074:TKX983079 TUT983074:TUT983079 UEP983074:UEP983079 UOL983074:UOL983079 UYH983074:UYH983079 VID983074:VID983079 VRZ983074:VRZ983079 WBV983074:WBV983079 WLR983074:WLR983079 WVN983074:WVN983079 F24:F32 JB24:JB32 SX24:SX32 ACT24:ACT32 AMP24:AMP32 AWL24:AWL32 BGH24:BGH32 BQD24:BQD32 BZZ24:BZZ32 CJV24:CJV32 CTR24:CTR32 DDN24:DDN32 DNJ24:DNJ32 DXF24:DXF32 EHB24:EHB32 EQX24:EQX32 FAT24:FAT32 FKP24:FKP32 FUL24:FUL32 GEH24:GEH32 GOD24:GOD32 GXZ24:GXZ32 HHV24:HHV32 HRR24:HRR32 IBN24:IBN32 ILJ24:ILJ32 IVF24:IVF32 JFB24:JFB32 JOX24:JOX32 JYT24:JYT32 KIP24:KIP32 KSL24:KSL32 LCH24:LCH32 LMD24:LMD32 LVZ24:LVZ32 MFV24:MFV32 MPR24:MPR32 MZN24:MZN32 NJJ24:NJJ32 NTF24:NTF32 ODB24:ODB32 OMX24:OMX32 OWT24:OWT32 PGP24:PGP32 PQL24:PQL32 QAH24:QAH32 QKD24:QKD32 QTZ24:QTZ32 RDV24:RDV32 RNR24:RNR32 RXN24:RXN32 SHJ24:SHJ32 SRF24:SRF32 TBB24:TBB32 TKX24:TKX32 TUT24:TUT32 UEP24:UEP32 UOL24:UOL32 UYH24:UYH32 VID24:VID32 VRZ24:VRZ32 WBV24:WBV32 WLR24:WLR32 WVN24:WVN32 F65560:F65568 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F131096:F131104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F196632:F196640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F262168:F262176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F327704:F327712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F393240:F393248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F458776:F458784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F524312:F524320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F589848:F589856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F655384:F655392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F720920:F720928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F786456:F786464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F851992:F852000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F917528:F917536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F983064:F983072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M24:M32 JI24:JI32 TE24:TE32 ADA24:ADA32 AMW24:AMW32 AWS24:AWS32 BGO24:BGO32 BQK24:BQK32 CAG24:CAG32 CKC24:CKC32 CTY24:CTY32 DDU24:DDU32 DNQ24:DNQ32 DXM24:DXM32 EHI24:EHI32 ERE24:ERE32 FBA24:FBA32 FKW24:FKW32 FUS24:FUS32 GEO24:GEO32 GOK24:GOK32 GYG24:GYG32 HIC24:HIC32 HRY24:HRY32 IBU24:IBU32 ILQ24:ILQ32 IVM24:IVM32 JFI24:JFI32 JPE24:JPE32 JZA24:JZA32 KIW24:KIW32 KSS24:KSS32 LCO24:LCO32 LMK24:LMK32 LWG24:LWG32 MGC24:MGC32 MPY24:MPY32 MZU24:MZU32 NJQ24:NJQ32 NTM24:NTM32 ODI24:ODI32 ONE24:ONE32 OXA24:OXA32 PGW24:PGW32 PQS24:PQS32 QAO24:QAO32 QKK24:QKK32 QUG24:QUG32 REC24:REC32 RNY24:RNY32 RXU24:RXU32 SHQ24:SHQ32 SRM24:SRM32 TBI24:TBI32 TLE24:TLE32 TVA24:TVA32 UEW24:UEW32 UOS24:UOS32 UYO24:UYO32 VIK24:VIK32 VSG24:VSG32 WCC24:WCC32 WLY24:WLY32 WVU24:WVU32 M65560:M65568 JI65560:JI65568 TE65560:TE65568 ADA65560:ADA65568 AMW65560:AMW65568 AWS65560:AWS65568 BGO65560:BGO65568 BQK65560:BQK65568 CAG65560:CAG65568 CKC65560:CKC65568 CTY65560:CTY65568 DDU65560:DDU65568 DNQ65560:DNQ65568 DXM65560:DXM65568 EHI65560:EHI65568 ERE65560:ERE65568 FBA65560:FBA65568 FKW65560:FKW65568 FUS65560:FUS65568 GEO65560:GEO65568 GOK65560:GOK65568 GYG65560:GYG65568 HIC65560:HIC65568 HRY65560:HRY65568 IBU65560:IBU65568 ILQ65560:ILQ65568 IVM65560:IVM65568 JFI65560:JFI65568 JPE65560:JPE65568 JZA65560:JZA65568 KIW65560:KIW65568 KSS65560:KSS65568 LCO65560:LCO65568 LMK65560:LMK65568 LWG65560:LWG65568 MGC65560:MGC65568 MPY65560:MPY65568 MZU65560:MZU65568 NJQ65560:NJQ65568 NTM65560:NTM65568 ODI65560:ODI65568 ONE65560:ONE65568 OXA65560:OXA65568 PGW65560:PGW65568 PQS65560:PQS65568 QAO65560:QAO65568 QKK65560:QKK65568 QUG65560:QUG65568 REC65560:REC65568 RNY65560:RNY65568 RXU65560:RXU65568 SHQ65560:SHQ65568 SRM65560:SRM65568 TBI65560:TBI65568 TLE65560:TLE65568 TVA65560:TVA65568 UEW65560:UEW65568 UOS65560:UOS65568 UYO65560:UYO65568 VIK65560:VIK65568 VSG65560:VSG65568 WCC65560:WCC65568 WLY65560:WLY65568 WVU65560:WVU65568 M131096:M131104 JI131096:JI131104 TE131096:TE131104 ADA131096:ADA131104 AMW131096:AMW131104 AWS131096:AWS131104 BGO131096:BGO131104 BQK131096:BQK131104 CAG131096:CAG131104 CKC131096:CKC131104 CTY131096:CTY131104 DDU131096:DDU131104 DNQ131096:DNQ131104 DXM131096:DXM131104 EHI131096:EHI131104 ERE131096:ERE131104 FBA131096:FBA131104 FKW131096:FKW131104 FUS131096:FUS131104 GEO131096:GEO131104 GOK131096:GOK131104 GYG131096:GYG131104 HIC131096:HIC131104 HRY131096:HRY131104 IBU131096:IBU131104 ILQ131096:ILQ131104 IVM131096:IVM131104 JFI131096:JFI131104 JPE131096:JPE131104 JZA131096:JZA131104 KIW131096:KIW131104 KSS131096:KSS131104 LCO131096:LCO131104 LMK131096:LMK131104 LWG131096:LWG131104 MGC131096:MGC131104 MPY131096:MPY131104 MZU131096:MZU131104 NJQ131096:NJQ131104 NTM131096:NTM131104 ODI131096:ODI131104 ONE131096:ONE131104 OXA131096:OXA131104 PGW131096:PGW131104 PQS131096:PQS131104 QAO131096:QAO131104 QKK131096:QKK131104 QUG131096:QUG131104 REC131096:REC131104 RNY131096:RNY131104 RXU131096:RXU131104 SHQ131096:SHQ131104 SRM131096:SRM131104 TBI131096:TBI131104 TLE131096:TLE131104 TVA131096:TVA131104 UEW131096:UEW131104 UOS131096:UOS131104 UYO131096:UYO131104 VIK131096:VIK131104 VSG131096:VSG131104 WCC131096:WCC131104 WLY131096:WLY131104 WVU131096:WVU131104 M196632:M196640 JI196632:JI196640 TE196632:TE196640 ADA196632:ADA196640 AMW196632:AMW196640 AWS196632:AWS196640 BGO196632:BGO196640 BQK196632:BQK196640 CAG196632:CAG196640 CKC196632:CKC196640 CTY196632:CTY196640 DDU196632:DDU196640 DNQ196632:DNQ196640 DXM196632:DXM196640 EHI196632:EHI196640 ERE196632:ERE196640 FBA196632:FBA196640 FKW196632:FKW196640 FUS196632:FUS196640 GEO196632:GEO196640 GOK196632:GOK196640 GYG196632:GYG196640 HIC196632:HIC196640 HRY196632:HRY196640 IBU196632:IBU196640 ILQ196632:ILQ196640 IVM196632:IVM196640 JFI196632:JFI196640 JPE196632:JPE196640 JZA196632:JZA196640 KIW196632:KIW196640 KSS196632:KSS196640 LCO196632:LCO196640 LMK196632:LMK196640 LWG196632:LWG196640 MGC196632:MGC196640 MPY196632:MPY196640 MZU196632:MZU196640 NJQ196632:NJQ196640 NTM196632:NTM196640 ODI196632:ODI196640 ONE196632:ONE196640 OXA196632:OXA196640 PGW196632:PGW196640 PQS196632:PQS196640 QAO196632:QAO196640 QKK196632:QKK196640 QUG196632:QUG196640 REC196632:REC196640 RNY196632:RNY196640 RXU196632:RXU196640 SHQ196632:SHQ196640 SRM196632:SRM196640 TBI196632:TBI196640 TLE196632:TLE196640 TVA196632:TVA196640 UEW196632:UEW196640 UOS196632:UOS196640 UYO196632:UYO196640 VIK196632:VIK196640 VSG196632:VSG196640 WCC196632:WCC196640 WLY196632:WLY196640 WVU196632:WVU196640 M262168:M262176 JI262168:JI262176 TE262168:TE262176 ADA262168:ADA262176 AMW262168:AMW262176 AWS262168:AWS262176 BGO262168:BGO262176 BQK262168:BQK262176 CAG262168:CAG262176 CKC262168:CKC262176 CTY262168:CTY262176 DDU262168:DDU262176 DNQ262168:DNQ262176 DXM262168:DXM262176 EHI262168:EHI262176 ERE262168:ERE262176 FBA262168:FBA262176 FKW262168:FKW262176 FUS262168:FUS262176 GEO262168:GEO262176 GOK262168:GOK262176 GYG262168:GYG262176 HIC262168:HIC262176 HRY262168:HRY262176 IBU262168:IBU262176 ILQ262168:ILQ262176 IVM262168:IVM262176 JFI262168:JFI262176 JPE262168:JPE262176 JZA262168:JZA262176 KIW262168:KIW262176 KSS262168:KSS262176 LCO262168:LCO262176 LMK262168:LMK262176 LWG262168:LWG262176 MGC262168:MGC262176 MPY262168:MPY262176 MZU262168:MZU262176 NJQ262168:NJQ262176 NTM262168:NTM262176 ODI262168:ODI262176 ONE262168:ONE262176 OXA262168:OXA262176 PGW262168:PGW262176 PQS262168:PQS262176 QAO262168:QAO262176 QKK262168:QKK262176 QUG262168:QUG262176 REC262168:REC262176 RNY262168:RNY262176 RXU262168:RXU262176 SHQ262168:SHQ262176 SRM262168:SRM262176 TBI262168:TBI262176 TLE262168:TLE262176 TVA262168:TVA262176 UEW262168:UEW262176 UOS262168:UOS262176 UYO262168:UYO262176 VIK262168:VIK262176 VSG262168:VSG262176 WCC262168:WCC262176 WLY262168:WLY262176 WVU262168:WVU262176 M327704:M327712 JI327704:JI327712 TE327704:TE327712 ADA327704:ADA327712 AMW327704:AMW327712 AWS327704:AWS327712 BGO327704:BGO327712 BQK327704:BQK327712 CAG327704:CAG327712 CKC327704:CKC327712 CTY327704:CTY327712 DDU327704:DDU327712 DNQ327704:DNQ327712 DXM327704:DXM327712 EHI327704:EHI327712 ERE327704:ERE327712 FBA327704:FBA327712 FKW327704:FKW327712 FUS327704:FUS327712 GEO327704:GEO327712 GOK327704:GOK327712 GYG327704:GYG327712 HIC327704:HIC327712 HRY327704:HRY327712 IBU327704:IBU327712 ILQ327704:ILQ327712 IVM327704:IVM327712 JFI327704:JFI327712 JPE327704:JPE327712 JZA327704:JZA327712 KIW327704:KIW327712 KSS327704:KSS327712 LCO327704:LCO327712 LMK327704:LMK327712 LWG327704:LWG327712 MGC327704:MGC327712 MPY327704:MPY327712 MZU327704:MZU327712 NJQ327704:NJQ327712 NTM327704:NTM327712 ODI327704:ODI327712 ONE327704:ONE327712 OXA327704:OXA327712 PGW327704:PGW327712 PQS327704:PQS327712 QAO327704:QAO327712 QKK327704:QKK327712 QUG327704:QUG327712 REC327704:REC327712 RNY327704:RNY327712 RXU327704:RXU327712 SHQ327704:SHQ327712 SRM327704:SRM327712 TBI327704:TBI327712 TLE327704:TLE327712 TVA327704:TVA327712 UEW327704:UEW327712 UOS327704:UOS327712 UYO327704:UYO327712 VIK327704:VIK327712 VSG327704:VSG327712 WCC327704:WCC327712 WLY327704:WLY327712 WVU327704:WVU327712 M393240:M393248 JI393240:JI393248 TE393240:TE393248 ADA393240:ADA393248 AMW393240:AMW393248 AWS393240:AWS393248 BGO393240:BGO393248 BQK393240:BQK393248 CAG393240:CAG393248 CKC393240:CKC393248 CTY393240:CTY393248 DDU393240:DDU393248 DNQ393240:DNQ393248 DXM393240:DXM393248 EHI393240:EHI393248 ERE393240:ERE393248 FBA393240:FBA393248 FKW393240:FKW393248 FUS393240:FUS393248 GEO393240:GEO393248 GOK393240:GOK393248 GYG393240:GYG393248 HIC393240:HIC393248 HRY393240:HRY393248 IBU393240:IBU393248 ILQ393240:ILQ393248 IVM393240:IVM393248 JFI393240:JFI393248 JPE393240:JPE393248 JZA393240:JZA393248 KIW393240:KIW393248 KSS393240:KSS393248 LCO393240:LCO393248 LMK393240:LMK393248 LWG393240:LWG393248 MGC393240:MGC393248 MPY393240:MPY393248 MZU393240:MZU393248 NJQ393240:NJQ393248 NTM393240:NTM393248 ODI393240:ODI393248 ONE393240:ONE393248 OXA393240:OXA393248 PGW393240:PGW393248 PQS393240:PQS393248 QAO393240:QAO393248 QKK393240:QKK393248 QUG393240:QUG393248 REC393240:REC393248 RNY393240:RNY393248 RXU393240:RXU393248 SHQ393240:SHQ393248 SRM393240:SRM393248 TBI393240:TBI393248 TLE393240:TLE393248 TVA393240:TVA393248 UEW393240:UEW393248 UOS393240:UOS393248 UYO393240:UYO393248 VIK393240:VIK393248 VSG393240:VSG393248 WCC393240:WCC393248 WLY393240:WLY393248 WVU393240:WVU393248 M458776:M458784 JI458776:JI458784 TE458776:TE458784 ADA458776:ADA458784 AMW458776:AMW458784 AWS458776:AWS458784 BGO458776:BGO458784 BQK458776:BQK458784 CAG458776:CAG458784 CKC458776:CKC458784 CTY458776:CTY458784 DDU458776:DDU458784 DNQ458776:DNQ458784 DXM458776:DXM458784 EHI458776:EHI458784 ERE458776:ERE458784 FBA458776:FBA458784 FKW458776:FKW458784 FUS458776:FUS458784 GEO458776:GEO458784 GOK458776:GOK458784 GYG458776:GYG458784 HIC458776:HIC458784 HRY458776:HRY458784 IBU458776:IBU458784 ILQ458776:ILQ458784 IVM458776:IVM458784 JFI458776:JFI458784 JPE458776:JPE458784 JZA458776:JZA458784 KIW458776:KIW458784 KSS458776:KSS458784 LCO458776:LCO458784 LMK458776:LMK458784 LWG458776:LWG458784 MGC458776:MGC458784 MPY458776:MPY458784 MZU458776:MZU458784 NJQ458776:NJQ458784 NTM458776:NTM458784 ODI458776:ODI458784 ONE458776:ONE458784 OXA458776:OXA458784 PGW458776:PGW458784 PQS458776:PQS458784 QAO458776:QAO458784 QKK458776:QKK458784 QUG458776:QUG458784 REC458776:REC458784 RNY458776:RNY458784 RXU458776:RXU458784 SHQ458776:SHQ458784 SRM458776:SRM458784 TBI458776:TBI458784 TLE458776:TLE458784 TVA458776:TVA458784 UEW458776:UEW458784 UOS458776:UOS458784 UYO458776:UYO458784 VIK458776:VIK458784 VSG458776:VSG458784 WCC458776:WCC458784 WLY458776:WLY458784 WVU458776:WVU458784 M524312:M524320 JI524312:JI524320 TE524312:TE524320 ADA524312:ADA524320 AMW524312:AMW524320 AWS524312:AWS524320 BGO524312:BGO524320 BQK524312:BQK524320 CAG524312:CAG524320 CKC524312:CKC524320 CTY524312:CTY524320 DDU524312:DDU524320 DNQ524312:DNQ524320 DXM524312:DXM524320 EHI524312:EHI524320 ERE524312:ERE524320 FBA524312:FBA524320 FKW524312:FKW524320 FUS524312:FUS524320 GEO524312:GEO524320 GOK524312:GOK524320 GYG524312:GYG524320 HIC524312:HIC524320 HRY524312:HRY524320 IBU524312:IBU524320 ILQ524312:ILQ524320 IVM524312:IVM524320 JFI524312:JFI524320 JPE524312:JPE524320 JZA524312:JZA524320 KIW524312:KIW524320 KSS524312:KSS524320 LCO524312:LCO524320 LMK524312:LMK524320 LWG524312:LWG524320 MGC524312:MGC524320 MPY524312:MPY524320 MZU524312:MZU524320 NJQ524312:NJQ524320 NTM524312:NTM524320 ODI524312:ODI524320 ONE524312:ONE524320 OXA524312:OXA524320 PGW524312:PGW524320 PQS524312:PQS524320 QAO524312:QAO524320 QKK524312:QKK524320 QUG524312:QUG524320 REC524312:REC524320 RNY524312:RNY524320 RXU524312:RXU524320 SHQ524312:SHQ524320 SRM524312:SRM524320 TBI524312:TBI524320 TLE524312:TLE524320 TVA524312:TVA524320 UEW524312:UEW524320 UOS524312:UOS524320 UYO524312:UYO524320 VIK524312:VIK524320 VSG524312:VSG524320 WCC524312:WCC524320 WLY524312:WLY524320 WVU524312:WVU524320 M589848:M589856 JI589848:JI589856 TE589848:TE589856 ADA589848:ADA589856 AMW589848:AMW589856 AWS589848:AWS589856 BGO589848:BGO589856 BQK589848:BQK589856 CAG589848:CAG589856 CKC589848:CKC589856 CTY589848:CTY589856 DDU589848:DDU589856 DNQ589848:DNQ589856 DXM589848:DXM589856 EHI589848:EHI589856 ERE589848:ERE589856 FBA589848:FBA589856 FKW589848:FKW589856 FUS589848:FUS589856 GEO589848:GEO589856 GOK589848:GOK589856 GYG589848:GYG589856 HIC589848:HIC589856 HRY589848:HRY589856 IBU589848:IBU589856 ILQ589848:ILQ589856 IVM589848:IVM589856 JFI589848:JFI589856 JPE589848:JPE589856 JZA589848:JZA589856 KIW589848:KIW589856 KSS589848:KSS589856 LCO589848:LCO589856 LMK589848:LMK589856 LWG589848:LWG589856 MGC589848:MGC589856 MPY589848:MPY589856 MZU589848:MZU589856 NJQ589848:NJQ589856 NTM589848:NTM589856 ODI589848:ODI589856 ONE589848:ONE589856 OXA589848:OXA589856 PGW589848:PGW589856 PQS589848:PQS589856 QAO589848:QAO589856 QKK589848:QKK589856 QUG589848:QUG589856 REC589848:REC589856 RNY589848:RNY589856 RXU589848:RXU589856 SHQ589848:SHQ589856 SRM589848:SRM589856 TBI589848:TBI589856 TLE589848:TLE589856 TVA589848:TVA589856 UEW589848:UEW589856 UOS589848:UOS589856 UYO589848:UYO589856 VIK589848:VIK589856 VSG589848:VSG589856 WCC589848:WCC589856 WLY589848:WLY589856 WVU589848:WVU589856 M655384:M655392 JI655384:JI655392 TE655384:TE655392 ADA655384:ADA655392 AMW655384:AMW655392 AWS655384:AWS655392 BGO655384:BGO655392 BQK655384:BQK655392 CAG655384:CAG655392 CKC655384:CKC655392 CTY655384:CTY655392 DDU655384:DDU655392 DNQ655384:DNQ655392 DXM655384:DXM655392 EHI655384:EHI655392 ERE655384:ERE655392 FBA655384:FBA655392 FKW655384:FKW655392 FUS655384:FUS655392 GEO655384:GEO655392 GOK655384:GOK655392 GYG655384:GYG655392 HIC655384:HIC655392 HRY655384:HRY655392 IBU655384:IBU655392 ILQ655384:ILQ655392 IVM655384:IVM655392 JFI655384:JFI655392 JPE655384:JPE655392 JZA655384:JZA655392 KIW655384:KIW655392 KSS655384:KSS655392 LCO655384:LCO655392 LMK655384:LMK655392 LWG655384:LWG655392 MGC655384:MGC655392 MPY655384:MPY655392 MZU655384:MZU655392 NJQ655384:NJQ655392 NTM655384:NTM655392 ODI655384:ODI655392 ONE655384:ONE655392 OXA655384:OXA655392 PGW655384:PGW655392 PQS655384:PQS655392 QAO655384:QAO655392 QKK655384:QKK655392 QUG655384:QUG655392 REC655384:REC655392 RNY655384:RNY655392 RXU655384:RXU655392 SHQ655384:SHQ655392 SRM655384:SRM655392 TBI655384:TBI655392 TLE655384:TLE655392 TVA655384:TVA655392 UEW655384:UEW655392 UOS655384:UOS655392 UYO655384:UYO655392 VIK655384:VIK655392 VSG655384:VSG655392 WCC655384:WCC655392 WLY655384:WLY655392 WVU655384:WVU655392 M720920:M720928 JI720920:JI720928 TE720920:TE720928 ADA720920:ADA720928 AMW720920:AMW720928 AWS720920:AWS720928 BGO720920:BGO720928 BQK720920:BQK720928 CAG720920:CAG720928 CKC720920:CKC720928 CTY720920:CTY720928 DDU720920:DDU720928 DNQ720920:DNQ720928 DXM720920:DXM720928 EHI720920:EHI720928 ERE720920:ERE720928 FBA720920:FBA720928 FKW720920:FKW720928 FUS720920:FUS720928 GEO720920:GEO720928 GOK720920:GOK720928 GYG720920:GYG720928 HIC720920:HIC720928 HRY720920:HRY720928 IBU720920:IBU720928 ILQ720920:ILQ720928 IVM720920:IVM720928 JFI720920:JFI720928 JPE720920:JPE720928 JZA720920:JZA720928 KIW720920:KIW720928 KSS720920:KSS720928 LCO720920:LCO720928 LMK720920:LMK720928 LWG720920:LWG720928 MGC720920:MGC720928 MPY720920:MPY720928 MZU720920:MZU720928 NJQ720920:NJQ720928 NTM720920:NTM720928 ODI720920:ODI720928 ONE720920:ONE720928 OXA720920:OXA720928 PGW720920:PGW720928 PQS720920:PQS720928 QAO720920:QAO720928 QKK720920:QKK720928 QUG720920:QUG720928 REC720920:REC720928 RNY720920:RNY720928 RXU720920:RXU720928 SHQ720920:SHQ720928 SRM720920:SRM720928 TBI720920:TBI720928 TLE720920:TLE720928 TVA720920:TVA720928 UEW720920:UEW720928 UOS720920:UOS720928 UYO720920:UYO720928 VIK720920:VIK720928 VSG720920:VSG720928 WCC720920:WCC720928 WLY720920:WLY720928 WVU720920:WVU720928 M786456:M786464 JI786456:JI786464 TE786456:TE786464 ADA786456:ADA786464 AMW786456:AMW786464 AWS786456:AWS786464 BGO786456:BGO786464 BQK786456:BQK786464 CAG786456:CAG786464 CKC786456:CKC786464 CTY786456:CTY786464 DDU786456:DDU786464 DNQ786456:DNQ786464 DXM786456:DXM786464 EHI786456:EHI786464 ERE786456:ERE786464 FBA786456:FBA786464 FKW786456:FKW786464 FUS786456:FUS786464 GEO786456:GEO786464 GOK786456:GOK786464 GYG786456:GYG786464 HIC786456:HIC786464 HRY786456:HRY786464 IBU786456:IBU786464 ILQ786456:ILQ786464 IVM786456:IVM786464 JFI786456:JFI786464 JPE786456:JPE786464 JZA786456:JZA786464 KIW786456:KIW786464 KSS786456:KSS786464 LCO786456:LCO786464 LMK786456:LMK786464 LWG786456:LWG786464 MGC786456:MGC786464 MPY786456:MPY786464 MZU786456:MZU786464 NJQ786456:NJQ786464 NTM786456:NTM786464 ODI786456:ODI786464 ONE786456:ONE786464 OXA786456:OXA786464 PGW786456:PGW786464 PQS786456:PQS786464 QAO786456:QAO786464 QKK786456:QKK786464 QUG786456:QUG786464 REC786456:REC786464 RNY786456:RNY786464 RXU786456:RXU786464 SHQ786456:SHQ786464 SRM786456:SRM786464 TBI786456:TBI786464 TLE786456:TLE786464 TVA786456:TVA786464 UEW786456:UEW786464 UOS786456:UOS786464 UYO786456:UYO786464 VIK786456:VIK786464 VSG786456:VSG786464 WCC786456:WCC786464 WLY786456:WLY786464 WVU786456:WVU786464 M851992:M852000 JI851992:JI852000 TE851992:TE852000 ADA851992:ADA852000 AMW851992:AMW852000 AWS851992:AWS852000 BGO851992:BGO852000 BQK851992:BQK852000 CAG851992:CAG852000 CKC851992:CKC852000 CTY851992:CTY852000 DDU851992:DDU852000 DNQ851992:DNQ852000 DXM851992:DXM852000 EHI851992:EHI852000 ERE851992:ERE852000 FBA851992:FBA852000 FKW851992:FKW852000 FUS851992:FUS852000 GEO851992:GEO852000 GOK851992:GOK852000 GYG851992:GYG852000 HIC851992:HIC852000 HRY851992:HRY852000 IBU851992:IBU852000 ILQ851992:ILQ852000 IVM851992:IVM852000 JFI851992:JFI852000 JPE851992:JPE852000 JZA851992:JZA852000 KIW851992:KIW852000 KSS851992:KSS852000 LCO851992:LCO852000 LMK851992:LMK852000 LWG851992:LWG852000 MGC851992:MGC852000 MPY851992:MPY852000 MZU851992:MZU852000 NJQ851992:NJQ852000 NTM851992:NTM852000 ODI851992:ODI852000 ONE851992:ONE852000 OXA851992:OXA852000 PGW851992:PGW852000 PQS851992:PQS852000 QAO851992:QAO852000 QKK851992:QKK852000 QUG851992:QUG852000 REC851992:REC852000 RNY851992:RNY852000 RXU851992:RXU852000 SHQ851992:SHQ852000 SRM851992:SRM852000 TBI851992:TBI852000 TLE851992:TLE852000 TVA851992:TVA852000 UEW851992:UEW852000 UOS851992:UOS852000 UYO851992:UYO852000 VIK851992:VIK852000 VSG851992:VSG852000 WCC851992:WCC852000 WLY851992:WLY852000 WVU851992:WVU852000 M917528:M917536 JI917528:JI917536 TE917528:TE917536 ADA917528:ADA917536 AMW917528:AMW917536 AWS917528:AWS917536 BGO917528:BGO917536 BQK917528:BQK917536 CAG917528:CAG917536 CKC917528:CKC917536 CTY917528:CTY917536 DDU917528:DDU917536 DNQ917528:DNQ917536 DXM917528:DXM917536 EHI917528:EHI917536 ERE917528:ERE917536 FBA917528:FBA917536 FKW917528:FKW917536 FUS917528:FUS917536 GEO917528:GEO917536 GOK917528:GOK917536 GYG917528:GYG917536 HIC917528:HIC917536 HRY917528:HRY917536 IBU917528:IBU917536 ILQ917528:ILQ917536 IVM917528:IVM917536 JFI917528:JFI917536 JPE917528:JPE917536 JZA917528:JZA917536 KIW917528:KIW917536 KSS917528:KSS917536 LCO917528:LCO917536 LMK917528:LMK917536 LWG917528:LWG917536 MGC917528:MGC917536 MPY917528:MPY917536 MZU917528:MZU917536 NJQ917528:NJQ917536 NTM917528:NTM917536 ODI917528:ODI917536 ONE917528:ONE917536 OXA917528:OXA917536 PGW917528:PGW917536 PQS917528:PQS917536 QAO917528:QAO917536 QKK917528:QKK917536 QUG917528:QUG917536 REC917528:REC917536 RNY917528:RNY917536 RXU917528:RXU917536 SHQ917528:SHQ917536 SRM917528:SRM917536 TBI917528:TBI917536 TLE917528:TLE917536 TVA917528:TVA917536 UEW917528:UEW917536 UOS917528:UOS917536 UYO917528:UYO917536 VIK917528:VIK917536 VSG917528:VSG917536 WCC917528:WCC917536 WLY917528:WLY917536 WVU917528:WVU917536 M983064:M983072 JI983064:JI983072 TE983064:TE983072 ADA983064:ADA983072 AMW983064:AMW983072 AWS983064:AWS983072 BGO983064:BGO983072 BQK983064:BQK983072 CAG983064:CAG983072 CKC983064:CKC983072 CTY983064:CTY983072 DDU983064:DDU983072 DNQ983064:DNQ983072 DXM983064:DXM983072 EHI983064:EHI983072 ERE983064:ERE983072 FBA983064:FBA983072 FKW983064:FKW983072 FUS983064:FUS983072 GEO983064:GEO983072 GOK983064:GOK983072 GYG983064:GYG983072 HIC983064:HIC983072 HRY983064:HRY983072 IBU983064:IBU983072 ILQ983064:ILQ983072 IVM983064:IVM983072 JFI983064:JFI983072 JPE983064:JPE983072 JZA983064:JZA983072 KIW983064:KIW983072 KSS983064:KSS983072 LCO983064:LCO983072 LMK983064:LMK983072 LWG983064:LWG983072 MGC983064:MGC983072 MPY983064:MPY983072 MZU983064:MZU983072 NJQ983064:NJQ983072 NTM983064:NTM983072 ODI983064:ODI983072 ONE983064:ONE983072 OXA983064:OXA983072 PGW983064:PGW983072 PQS983064:PQS983072 QAO983064:QAO983072 QKK983064:QKK983072 QUG983064:QUG983072 REC983064:REC983072 RNY983064:RNY983072 RXU983064:RXU983072 SHQ983064:SHQ983072 SRM983064:SRM983072 TBI983064:TBI983072 TLE983064:TLE983072 TVA983064:TVA983072 UEW983064:UEW983072 UOS983064:UOS983072 UYO983064:UYO983072 VIK983064:VIK983072 VSG983064:VSG983072 WCC983064:WCC983072 WLY983064:WLY983072 WVU983064:WVU983072 T24:T32 JP24:JP32 TL24:TL32 ADH24:ADH32 AND24:AND32 AWZ24:AWZ32 BGV24:BGV32 BQR24:BQR32 CAN24:CAN32 CKJ24:CKJ32 CUF24:CUF32 DEB24:DEB32 DNX24:DNX32 DXT24:DXT32 EHP24:EHP32 ERL24:ERL32 FBH24:FBH32 FLD24:FLD32 FUZ24:FUZ32 GEV24:GEV32 GOR24:GOR32 GYN24:GYN32 HIJ24:HIJ32 HSF24:HSF32 ICB24:ICB32 ILX24:ILX32 IVT24:IVT32 JFP24:JFP32 JPL24:JPL32 JZH24:JZH32 KJD24:KJD32 KSZ24:KSZ32 LCV24:LCV32 LMR24:LMR32 LWN24:LWN32 MGJ24:MGJ32 MQF24:MQF32 NAB24:NAB32 NJX24:NJX32 NTT24:NTT32 ODP24:ODP32 ONL24:ONL32 OXH24:OXH32 PHD24:PHD32 PQZ24:PQZ32 QAV24:QAV32 QKR24:QKR32 QUN24:QUN32 REJ24:REJ32 ROF24:ROF32 RYB24:RYB32 SHX24:SHX32 SRT24:SRT32 TBP24:TBP32 TLL24:TLL32 TVH24:TVH32 UFD24:UFD32 UOZ24:UOZ32 UYV24:UYV32 VIR24:VIR32 VSN24:VSN32 WCJ24:WCJ32 WMF24:WMF32 WWB24:WWB32 T65560:T65568 JP65560:JP65568 TL65560:TL65568 ADH65560:ADH65568 AND65560:AND65568 AWZ65560:AWZ65568 BGV65560:BGV65568 BQR65560:BQR65568 CAN65560:CAN65568 CKJ65560:CKJ65568 CUF65560:CUF65568 DEB65560:DEB65568 DNX65560:DNX65568 DXT65560:DXT65568 EHP65560:EHP65568 ERL65560:ERL65568 FBH65560:FBH65568 FLD65560:FLD65568 FUZ65560:FUZ65568 GEV65560:GEV65568 GOR65560:GOR65568 GYN65560:GYN65568 HIJ65560:HIJ65568 HSF65560:HSF65568 ICB65560:ICB65568 ILX65560:ILX65568 IVT65560:IVT65568 JFP65560:JFP65568 JPL65560:JPL65568 JZH65560:JZH65568 KJD65560:KJD65568 KSZ65560:KSZ65568 LCV65560:LCV65568 LMR65560:LMR65568 LWN65560:LWN65568 MGJ65560:MGJ65568 MQF65560:MQF65568 NAB65560:NAB65568 NJX65560:NJX65568 NTT65560:NTT65568 ODP65560:ODP65568 ONL65560:ONL65568 OXH65560:OXH65568 PHD65560:PHD65568 PQZ65560:PQZ65568 QAV65560:QAV65568 QKR65560:QKR65568 QUN65560:QUN65568 REJ65560:REJ65568 ROF65560:ROF65568 RYB65560:RYB65568 SHX65560:SHX65568 SRT65560:SRT65568 TBP65560:TBP65568 TLL65560:TLL65568 TVH65560:TVH65568 UFD65560:UFD65568 UOZ65560:UOZ65568 UYV65560:UYV65568 VIR65560:VIR65568 VSN65560:VSN65568 WCJ65560:WCJ65568 WMF65560:WMF65568 WWB65560:WWB65568 T131096:T131104 JP131096:JP131104 TL131096:TL131104 ADH131096:ADH131104 AND131096:AND131104 AWZ131096:AWZ131104 BGV131096:BGV131104 BQR131096:BQR131104 CAN131096:CAN131104 CKJ131096:CKJ131104 CUF131096:CUF131104 DEB131096:DEB131104 DNX131096:DNX131104 DXT131096:DXT131104 EHP131096:EHP131104 ERL131096:ERL131104 FBH131096:FBH131104 FLD131096:FLD131104 FUZ131096:FUZ131104 GEV131096:GEV131104 GOR131096:GOR131104 GYN131096:GYN131104 HIJ131096:HIJ131104 HSF131096:HSF131104 ICB131096:ICB131104 ILX131096:ILX131104 IVT131096:IVT131104 JFP131096:JFP131104 JPL131096:JPL131104 JZH131096:JZH131104 KJD131096:KJD131104 KSZ131096:KSZ131104 LCV131096:LCV131104 LMR131096:LMR131104 LWN131096:LWN131104 MGJ131096:MGJ131104 MQF131096:MQF131104 NAB131096:NAB131104 NJX131096:NJX131104 NTT131096:NTT131104 ODP131096:ODP131104 ONL131096:ONL131104 OXH131096:OXH131104 PHD131096:PHD131104 PQZ131096:PQZ131104 QAV131096:QAV131104 QKR131096:QKR131104 QUN131096:QUN131104 REJ131096:REJ131104 ROF131096:ROF131104 RYB131096:RYB131104 SHX131096:SHX131104 SRT131096:SRT131104 TBP131096:TBP131104 TLL131096:TLL131104 TVH131096:TVH131104 UFD131096:UFD131104 UOZ131096:UOZ131104 UYV131096:UYV131104 VIR131096:VIR131104 VSN131096:VSN131104 WCJ131096:WCJ131104 WMF131096:WMF131104 WWB131096:WWB131104 T196632:T196640 JP196632:JP196640 TL196632:TL196640 ADH196632:ADH196640 AND196632:AND196640 AWZ196632:AWZ196640 BGV196632:BGV196640 BQR196632:BQR196640 CAN196632:CAN196640 CKJ196632:CKJ196640 CUF196632:CUF196640 DEB196632:DEB196640 DNX196632:DNX196640 DXT196632:DXT196640 EHP196632:EHP196640 ERL196632:ERL196640 FBH196632:FBH196640 FLD196632:FLD196640 FUZ196632:FUZ196640 GEV196632:GEV196640 GOR196632:GOR196640 GYN196632:GYN196640 HIJ196632:HIJ196640 HSF196632:HSF196640 ICB196632:ICB196640 ILX196632:ILX196640 IVT196632:IVT196640 JFP196632:JFP196640 JPL196632:JPL196640 JZH196632:JZH196640 KJD196632:KJD196640 KSZ196632:KSZ196640 LCV196632:LCV196640 LMR196632:LMR196640 LWN196632:LWN196640 MGJ196632:MGJ196640 MQF196632:MQF196640 NAB196632:NAB196640 NJX196632:NJX196640 NTT196632:NTT196640 ODP196632:ODP196640 ONL196632:ONL196640 OXH196632:OXH196640 PHD196632:PHD196640 PQZ196632:PQZ196640 QAV196632:QAV196640 QKR196632:QKR196640 QUN196632:QUN196640 REJ196632:REJ196640 ROF196632:ROF196640 RYB196632:RYB196640 SHX196632:SHX196640 SRT196632:SRT196640 TBP196632:TBP196640 TLL196632:TLL196640 TVH196632:TVH196640 UFD196632:UFD196640 UOZ196632:UOZ196640 UYV196632:UYV196640 VIR196632:VIR196640 VSN196632:VSN196640 WCJ196632:WCJ196640 WMF196632:WMF196640 WWB196632:WWB196640 T262168:T262176 JP262168:JP262176 TL262168:TL262176 ADH262168:ADH262176 AND262168:AND262176 AWZ262168:AWZ262176 BGV262168:BGV262176 BQR262168:BQR262176 CAN262168:CAN262176 CKJ262168:CKJ262176 CUF262168:CUF262176 DEB262168:DEB262176 DNX262168:DNX262176 DXT262168:DXT262176 EHP262168:EHP262176 ERL262168:ERL262176 FBH262168:FBH262176 FLD262168:FLD262176 FUZ262168:FUZ262176 GEV262168:GEV262176 GOR262168:GOR262176 GYN262168:GYN262176 HIJ262168:HIJ262176 HSF262168:HSF262176 ICB262168:ICB262176 ILX262168:ILX262176 IVT262168:IVT262176 JFP262168:JFP262176 JPL262168:JPL262176 JZH262168:JZH262176 KJD262168:KJD262176 KSZ262168:KSZ262176 LCV262168:LCV262176 LMR262168:LMR262176 LWN262168:LWN262176 MGJ262168:MGJ262176 MQF262168:MQF262176 NAB262168:NAB262176 NJX262168:NJX262176 NTT262168:NTT262176 ODP262168:ODP262176 ONL262168:ONL262176 OXH262168:OXH262176 PHD262168:PHD262176 PQZ262168:PQZ262176 QAV262168:QAV262176 QKR262168:QKR262176 QUN262168:QUN262176 REJ262168:REJ262176 ROF262168:ROF262176 RYB262168:RYB262176 SHX262168:SHX262176 SRT262168:SRT262176 TBP262168:TBP262176 TLL262168:TLL262176 TVH262168:TVH262176 UFD262168:UFD262176 UOZ262168:UOZ262176 UYV262168:UYV262176 VIR262168:VIR262176 VSN262168:VSN262176 WCJ262168:WCJ262176 WMF262168:WMF262176 WWB262168:WWB262176 T327704:T327712 JP327704:JP327712 TL327704:TL327712 ADH327704:ADH327712 AND327704:AND327712 AWZ327704:AWZ327712 BGV327704:BGV327712 BQR327704:BQR327712 CAN327704:CAN327712 CKJ327704:CKJ327712 CUF327704:CUF327712 DEB327704:DEB327712 DNX327704:DNX327712 DXT327704:DXT327712 EHP327704:EHP327712 ERL327704:ERL327712 FBH327704:FBH327712 FLD327704:FLD327712 FUZ327704:FUZ327712 GEV327704:GEV327712 GOR327704:GOR327712 GYN327704:GYN327712 HIJ327704:HIJ327712 HSF327704:HSF327712 ICB327704:ICB327712 ILX327704:ILX327712 IVT327704:IVT327712 JFP327704:JFP327712 JPL327704:JPL327712 JZH327704:JZH327712 KJD327704:KJD327712 KSZ327704:KSZ327712 LCV327704:LCV327712 LMR327704:LMR327712 LWN327704:LWN327712 MGJ327704:MGJ327712 MQF327704:MQF327712 NAB327704:NAB327712 NJX327704:NJX327712 NTT327704:NTT327712 ODP327704:ODP327712 ONL327704:ONL327712 OXH327704:OXH327712 PHD327704:PHD327712 PQZ327704:PQZ327712 QAV327704:QAV327712 QKR327704:QKR327712 QUN327704:QUN327712 REJ327704:REJ327712 ROF327704:ROF327712 RYB327704:RYB327712 SHX327704:SHX327712 SRT327704:SRT327712 TBP327704:TBP327712 TLL327704:TLL327712 TVH327704:TVH327712 UFD327704:UFD327712 UOZ327704:UOZ327712 UYV327704:UYV327712 VIR327704:VIR327712 VSN327704:VSN327712 WCJ327704:WCJ327712 WMF327704:WMF327712 WWB327704:WWB327712 T393240:T393248 JP393240:JP393248 TL393240:TL393248 ADH393240:ADH393248 AND393240:AND393248 AWZ393240:AWZ393248 BGV393240:BGV393248 BQR393240:BQR393248 CAN393240:CAN393248 CKJ393240:CKJ393248 CUF393240:CUF393248 DEB393240:DEB393248 DNX393240:DNX393248 DXT393240:DXT393248 EHP393240:EHP393248 ERL393240:ERL393248 FBH393240:FBH393248 FLD393240:FLD393248 FUZ393240:FUZ393248 GEV393240:GEV393248 GOR393240:GOR393248 GYN393240:GYN393248 HIJ393240:HIJ393248 HSF393240:HSF393248 ICB393240:ICB393248 ILX393240:ILX393248 IVT393240:IVT393248 JFP393240:JFP393248 JPL393240:JPL393248 JZH393240:JZH393248 KJD393240:KJD393248 KSZ393240:KSZ393248 LCV393240:LCV393248 LMR393240:LMR393248 LWN393240:LWN393248 MGJ393240:MGJ393248 MQF393240:MQF393248 NAB393240:NAB393248 NJX393240:NJX393248 NTT393240:NTT393248 ODP393240:ODP393248 ONL393240:ONL393248 OXH393240:OXH393248 PHD393240:PHD393248 PQZ393240:PQZ393248 QAV393240:QAV393248 QKR393240:QKR393248 QUN393240:QUN393248 REJ393240:REJ393248 ROF393240:ROF393248 RYB393240:RYB393248 SHX393240:SHX393248 SRT393240:SRT393248 TBP393240:TBP393248 TLL393240:TLL393248 TVH393240:TVH393248 UFD393240:UFD393248 UOZ393240:UOZ393248 UYV393240:UYV393248 VIR393240:VIR393248 VSN393240:VSN393248 WCJ393240:WCJ393248 WMF393240:WMF393248 WWB393240:WWB393248 T458776:T458784 JP458776:JP458784 TL458776:TL458784 ADH458776:ADH458784 AND458776:AND458784 AWZ458776:AWZ458784 BGV458776:BGV458784 BQR458776:BQR458784 CAN458776:CAN458784 CKJ458776:CKJ458784 CUF458776:CUF458784 DEB458776:DEB458784 DNX458776:DNX458784 DXT458776:DXT458784 EHP458776:EHP458784 ERL458776:ERL458784 FBH458776:FBH458784 FLD458776:FLD458784 FUZ458776:FUZ458784 GEV458776:GEV458784 GOR458776:GOR458784 GYN458776:GYN458784 HIJ458776:HIJ458784 HSF458776:HSF458784 ICB458776:ICB458784 ILX458776:ILX458784 IVT458776:IVT458784 JFP458776:JFP458784 JPL458776:JPL458784 JZH458776:JZH458784 KJD458776:KJD458784 KSZ458776:KSZ458784 LCV458776:LCV458784 LMR458776:LMR458784 LWN458776:LWN458784 MGJ458776:MGJ458784 MQF458776:MQF458784 NAB458776:NAB458784 NJX458776:NJX458784 NTT458776:NTT458784 ODP458776:ODP458784 ONL458776:ONL458784 OXH458776:OXH458784 PHD458776:PHD458784 PQZ458776:PQZ458784 QAV458776:QAV458784 QKR458776:QKR458784 QUN458776:QUN458784 REJ458776:REJ458784 ROF458776:ROF458784 RYB458776:RYB458784 SHX458776:SHX458784 SRT458776:SRT458784 TBP458776:TBP458784 TLL458776:TLL458784 TVH458776:TVH458784 UFD458776:UFD458784 UOZ458776:UOZ458784 UYV458776:UYV458784 VIR458776:VIR458784 VSN458776:VSN458784 WCJ458776:WCJ458784 WMF458776:WMF458784 WWB458776:WWB458784 T524312:T524320 JP524312:JP524320 TL524312:TL524320 ADH524312:ADH524320 AND524312:AND524320 AWZ524312:AWZ524320 BGV524312:BGV524320 BQR524312:BQR524320 CAN524312:CAN524320 CKJ524312:CKJ524320 CUF524312:CUF524320 DEB524312:DEB524320 DNX524312:DNX524320 DXT524312:DXT524320 EHP524312:EHP524320 ERL524312:ERL524320 FBH524312:FBH524320 FLD524312:FLD524320 FUZ524312:FUZ524320 GEV524312:GEV524320 GOR524312:GOR524320 GYN524312:GYN524320 HIJ524312:HIJ524320 HSF524312:HSF524320 ICB524312:ICB524320 ILX524312:ILX524320 IVT524312:IVT524320 JFP524312:JFP524320 JPL524312:JPL524320 JZH524312:JZH524320 KJD524312:KJD524320 KSZ524312:KSZ524320 LCV524312:LCV524320 LMR524312:LMR524320 LWN524312:LWN524320 MGJ524312:MGJ524320 MQF524312:MQF524320 NAB524312:NAB524320 NJX524312:NJX524320 NTT524312:NTT524320 ODP524312:ODP524320 ONL524312:ONL524320 OXH524312:OXH524320 PHD524312:PHD524320 PQZ524312:PQZ524320 QAV524312:QAV524320 QKR524312:QKR524320 QUN524312:QUN524320 REJ524312:REJ524320 ROF524312:ROF524320 RYB524312:RYB524320 SHX524312:SHX524320 SRT524312:SRT524320 TBP524312:TBP524320 TLL524312:TLL524320 TVH524312:TVH524320 UFD524312:UFD524320 UOZ524312:UOZ524320 UYV524312:UYV524320 VIR524312:VIR524320 VSN524312:VSN524320 WCJ524312:WCJ524320 WMF524312:WMF524320 WWB524312:WWB524320 T589848:T589856 JP589848:JP589856 TL589848:TL589856 ADH589848:ADH589856 AND589848:AND589856 AWZ589848:AWZ589856 BGV589848:BGV589856 BQR589848:BQR589856 CAN589848:CAN589856 CKJ589848:CKJ589856 CUF589848:CUF589856 DEB589848:DEB589856 DNX589848:DNX589856 DXT589848:DXT589856 EHP589848:EHP589856 ERL589848:ERL589856 FBH589848:FBH589856 FLD589848:FLD589856 FUZ589848:FUZ589856 GEV589848:GEV589856 GOR589848:GOR589856 GYN589848:GYN589856 HIJ589848:HIJ589856 HSF589848:HSF589856 ICB589848:ICB589856 ILX589848:ILX589856 IVT589848:IVT589856 JFP589848:JFP589856 JPL589848:JPL589856 JZH589848:JZH589856 KJD589848:KJD589856 KSZ589848:KSZ589856 LCV589848:LCV589856 LMR589848:LMR589856 LWN589848:LWN589856 MGJ589848:MGJ589856 MQF589848:MQF589856 NAB589848:NAB589856 NJX589848:NJX589856 NTT589848:NTT589856 ODP589848:ODP589856 ONL589848:ONL589856 OXH589848:OXH589856 PHD589848:PHD589856 PQZ589848:PQZ589856 QAV589848:QAV589856 QKR589848:QKR589856 QUN589848:QUN589856 REJ589848:REJ589856 ROF589848:ROF589856 RYB589848:RYB589856 SHX589848:SHX589856 SRT589848:SRT589856 TBP589848:TBP589856 TLL589848:TLL589856 TVH589848:TVH589856 UFD589848:UFD589856 UOZ589848:UOZ589856 UYV589848:UYV589856 VIR589848:VIR589856 VSN589848:VSN589856 WCJ589848:WCJ589856 WMF589848:WMF589856 WWB589848:WWB589856 T655384:T655392 JP655384:JP655392 TL655384:TL655392 ADH655384:ADH655392 AND655384:AND655392 AWZ655384:AWZ655392 BGV655384:BGV655392 BQR655384:BQR655392 CAN655384:CAN655392 CKJ655384:CKJ655392 CUF655384:CUF655392 DEB655384:DEB655392 DNX655384:DNX655392 DXT655384:DXT655392 EHP655384:EHP655392 ERL655384:ERL655392 FBH655384:FBH655392 FLD655384:FLD655392 FUZ655384:FUZ655392 GEV655384:GEV655392 GOR655384:GOR655392 GYN655384:GYN655392 HIJ655384:HIJ655392 HSF655384:HSF655392 ICB655384:ICB655392 ILX655384:ILX655392 IVT655384:IVT655392 JFP655384:JFP655392 JPL655384:JPL655392 JZH655384:JZH655392 KJD655384:KJD655392 KSZ655384:KSZ655392 LCV655384:LCV655392 LMR655384:LMR655392 LWN655384:LWN655392 MGJ655384:MGJ655392 MQF655384:MQF655392 NAB655384:NAB655392 NJX655384:NJX655392 NTT655384:NTT655392 ODP655384:ODP655392 ONL655384:ONL655392 OXH655384:OXH655392 PHD655384:PHD655392 PQZ655384:PQZ655392 QAV655384:QAV655392 QKR655384:QKR655392 QUN655384:QUN655392 REJ655384:REJ655392 ROF655384:ROF655392 RYB655384:RYB655392 SHX655384:SHX655392 SRT655384:SRT655392 TBP655384:TBP655392 TLL655384:TLL655392 TVH655384:TVH655392 UFD655384:UFD655392 UOZ655384:UOZ655392 UYV655384:UYV655392 VIR655384:VIR655392 VSN655384:VSN655392 WCJ655384:WCJ655392 WMF655384:WMF655392 WWB655384:WWB655392 T720920:T720928 JP720920:JP720928 TL720920:TL720928 ADH720920:ADH720928 AND720920:AND720928 AWZ720920:AWZ720928 BGV720920:BGV720928 BQR720920:BQR720928 CAN720920:CAN720928 CKJ720920:CKJ720928 CUF720920:CUF720928 DEB720920:DEB720928 DNX720920:DNX720928 DXT720920:DXT720928 EHP720920:EHP720928 ERL720920:ERL720928 FBH720920:FBH720928 FLD720920:FLD720928 FUZ720920:FUZ720928 GEV720920:GEV720928 GOR720920:GOR720928 GYN720920:GYN720928 HIJ720920:HIJ720928 HSF720920:HSF720928 ICB720920:ICB720928 ILX720920:ILX720928 IVT720920:IVT720928 JFP720920:JFP720928 JPL720920:JPL720928 JZH720920:JZH720928 KJD720920:KJD720928 KSZ720920:KSZ720928 LCV720920:LCV720928 LMR720920:LMR720928 LWN720920:LWN720928 MGJ720920:MGJ720928 MQF720920:MQF720928 NAB720920:NAB720928 NJX720920:NJX720928 NTT720920:NTT720928 ODP720920:ODP720928 ONL720920:ONL720928 OXH720920:OXH720928 PHD720920:PHD720928 PQZ720920:PQZ720928 QAV720920:QAV720928 QKR720920:QKR720928 QUN720920:QUN720928 REJ720920:REJ720928 ROF720920:ROF720928 RYB720920:RYB720928 SHX720920:SHX720928 SRT720920:SRT720928 TBP720920:TBP720928 TLL720920:TLL720928 TVH720920:TVH720928 UFD720920:UFD720928 UOZ720920:UOZ720928 UYV720920:UYV720928 VIR720920:VIR720928 VSN720920:VSN720928 WCJ720920:WCJ720928 WMF720920:WMF720928 WWB720920:WWB720928 T786456:T786464 JP786456:JP786464 TL786456:TL786464 ADH786456:ADH786464 AND786456:AND786464 AWZ786456:AWZ786464 BGV786456:BGV786464 BQR786456:BQR786464 CAN786456:CAN786464 CKJ786456:CKJ786464 CUF786456:CUF786464 DEB786456:DEB786464 DNX786456:DNX786464 DXT786456:DXT786464 EHP786456:EHP786464 ERL786456:ERL786464 FBH786456:FBH786464 FLD786456:FLD786464 FUZ786456:FUZ786464 GEV786456:GEV786464 GOR786456:GOR786464 GYN786456:GYN786464 HIJ786456:HIJ786464 HSF786456:HSF786464 ICB786456:ICB786464 ILX786456:ILX786464 IVT786456:IVT786464 JFP786456:JFP786464 JPL786456:JPL786464 JZH786456:JZH786464 KJD786456:KJD786464 KSZ786456:KSZ786464 LCV786456:LCV786464 LMR786456:LMR786464 LWN786456:LWN786464 MGJ786456:MGJ786464 MQF786456:MQF786464 NAB786456:NAB786464 NJX786456:NJX786464 NTT786456:NTT786464 ODP786456:ODP786464 ONL786456:ONL786464 OXH786456:OXH786464 PHD786456:PHD786464 PQZ786456:PQZ786464 QAV786456:QAV786464 QKR786456:QKR786464 QUN786456:QUN786464 REJ786456:REJ786464 ROF786456:ROF786464 RYB786456:RYB786464 SHX786456:SHX786464 SRT786456:SRT786464 TBP786456:TBP786464 TLL786456:TLL786464 TVH786456:TVH786464 UFD786456:UFD786464 UOZ786456:UOZ786464 UYV786456:UYV786464 VIR786456:VIR786464 VSN786456:VSN786464 WCJ786456:WCJ786464 WMF786456:WMF786464 WWB786456:WWB786464 T851992:T852000 JP851992:JP852000 TL851992:TL852000 ADH851992:ADH852000 AND851992:AND852000 AWZ851992:AWZ852000 BGV851992:BGV852000 BQR851992:BQR852000 CAN851992:CAN852000 CKJ851992:CKJ852000 CUF851992:CUF852000 DEB851992:DEB852000 DNX851992:DNX852000 DXT851992:DXT852000 EHP851992:EHP852000 ERL851992:ERL852000 FBH851992:FBH852000 FLD851992:FLD852000 FUZ851992:FUZ852000 GEV851992:GEV852000 GOR851992:GOR852000 GYN851992:GYN852000 HIJ851992:HIJ852000 HSF851992:HSF852000 ICB851992:ICB852000 ILX851992:ILX852000 IVT851992:IVT852000 JFP851992:JFP852000 JPL851992:JPL852000 JZH851992:JZH852000 KJD851992:KJD852000 KSZ851992:KSZ852000 LCV851992:LCV852000 LMR851992:LMR852000 LWN851992:LWN852000 MGJ851992:MGJ852000 MQF851992:MQF852000 NAB851992:NAB852000 NJX851992:NJX852000 NTT851992:NTT852000 ODP851992:ODP852000 ONL851992:ONL852000 OXH851992:OXH852000 PHD851992:PHD852000 PQZ851992:PQZ852000 QAV851992:QAV852000 QKR851992:QKR852000 QUN851992:QUN852000 REJ851992:REJ852000 ROF851992:ROF852000 RYB851992:RYB852000 SHX851992:SHX852000 SRT851992:SRT852000 TBP851992:TBP852000 TLL851992:TLL852000 TVH851992:TVH852000 UFD851992:UFD852000 UOZ851992:UOZ852000 UYV851992:UYV852000 VIR851992:VIR852000 VSN851992:VSN852000 WCJ851992:WCJ852000 WMF851992:WMF852000 WWB851992:WWB852000 T917528:T917536 JP917528:JP917536 TL917528:TL917536 ADH917528:ADH917536 AND917528:AND917536 AWZ917528:AWZ917536 BGV917528:BGV917536 BQR917528:BQR917536 CAN917528:CAN917536 CKJ917528:CKJ917536 CUF917528:CUF917536 DEB917528:DEB917536 DNX917528:DNX917536 DXT917528:DXT917536 EHP917528:EHP917536 ERL917528:ERL917536 FBH917528:FBH917536 FLD917528:FLD917536 FUZ917528:FUZ917536 GEV917528:GEV917536 GOR917528:GOR917536 GYN917528:GYN917536 HIJ917528:HIJ917536 HSF917528:HSF917536 ICB917528:ICB917536 ILX917528:ILX917536 IVT917528:IVT917536 JFP917528:JFP917536 JPL917528:JPL917536 JZH917528:JZH917536 KJD917528:KJD917536 KSZ917528:KSZ917536 LCV917528:LCV917536 LMR917528:LMR917536 LWN917528:LWN917536 MGJ917528:MGJ917536 MQF917528:MQF917536 NAB917528:NAB917536 NJX917528:NJX917536 NTT917528:NTT917536 ODP917528:ODP917536 ONL917528:ONL917536 OXH917528:OXH917536 PHD917528:PHD917536 PQZ917528:PQZ917536 QAV917528:QAV917536 QKR917528:QKR917536 QUN917528:QUN917536 REJ917528:REJ917536 ROF917528:ROF917536 RYB917528:RYB917536 SHX917528:SHX917536 SRT917528:SRT917536 TBP917528:TBP917536 TLL917528:TLL917536 TVH917528:TVH917536 UFD917528:UFD917536 UOZ917528:UOZ917536 UYV917528:UYV917536 VIR917528:VIR917536 VSN917528:VSN917536 WCJ917528:WCJ917536 WMF917528:WMF917536 WWB917528:WWB917536 T983064:T983072 JP983064:JP983072 TL983064:TL983072 ADH983064:ADH983072 AND983064:AND983072 AWZ983064:AWZ983072 BGV983064:BGV983072 BQR983064:BQR983072 CAN983064:CAN983072 CKJ983064:CKJ983072 CUF983064:CUF983072 DEB983064:DEB983072 DNX983064:DNX983072 DXT983064:DXT983072 EHP983064:EHP983072 ERL983064:ERL983072 FBH983064:FBH983072 FLD983064:FLD983072 FUZ983064:FUZ983072 GEV983064:GEV983072 GOR983064:GOR983072 GYN983064:GYN983072 HIJ983064:HIJ983072 HSF983064:HSF983072 ICB983064:ICB983072 ILX983064:ILX983072 IVT983064:IVT983072 JFP983064:JFP983072 JPL983064:JPL983072 JZH983064:JZH983072 KJD983064:KJD983072 KSZ983064:KSZ983072 LCV983064:LCV983072 LMR983064:LMR983072 LWN983064:LWN983072 MGJ983064:MGJ983072 MQF983064:MQF983072 NAB983064:NAB983072 NJX983064:NJX983072 NTT983064:NTT983072 ODP983064:ODP983072 ONL983064:ONL983072 OXH983064:OXH983072 PHD983064:PHD983072 PQZ983064:PQZ983072 QAV983064:QAV983072 QKR983064:QKR983072 QUN983064:QUN983072 REJ983064:REJ983072 ROF983064:ROF983072 RYB983064:RYB983072 SHX983064:SHX983072 SRT983064:SRT983072 TBP983064:TBP983072 TLL983064:TLL983072 TVH983064:TVH983072 UFD983064:UFD983072 UOZ983064:UOZ983072 UYV983064:UYV983072 VIR983064:VIR983072 VSN983064:VSN983072 WCJ983064:WCJ983072 WMF983064:WMF983072 WWB983064:WWB983072 T34:T39 JP34:JP39 TL34:TL39 ADH34:ADH39 AND34:AND39 AWZ34:AWZ39 BGV34:BGV39 BQR34:BQR39 CAN34:CAN39 CKJ34:CKJ39 CUF34:CUF39 DEB34:DEB39 DNX34:DNX39 DXT34:DXT39 EHP34:EHP39 ERL34:ERL39 FBH34:FBH39 FLD34:FLD39 FUZ34:FUZ39 GEV34:GEV39 GOR34:GOR39 GYN34:GYN39 HIJ34:HIJ39 HSF34:HSF39 ICB34:ICB39 ILX34:ILX39 IVT34:IVT39 JFP34:JFP39 JPL34:JPL39 JZH34:JZH39 KJD34:KJD39 KSZ34:KSZ39 LCV34:LCV39 LMR34:LMR39 LWN34:LWN39 MGJ34:MGJ39 MQF34:MQF39 NAB34:NAB39 NJX34:NJX39 NTT34:NTT39 ODP34:ODP39 ONL34:ONL39 OXH34:OXH39 PHD34:PHD39 PQZ34:PQZ39 QAV34:QAV39 QKR34:QKR39 QUN34:QUN39 REJ34:REJ39 ROF34:ROF39 RYB34:RYB39 SHX34:SHX39 SRT34:SRT39 TBP34:TBP39 TLL34:TLL39 TVH34:TVH39 UFD34:UFD39 UOZ34:UOZ39 UYV34:UYV39 VIR34:VIR39 VSN34:VSN39 WCJ34:WCJ39 WMF34:WMF39 WWB34:WWB39 T65570:T65575 JP65570:JP65575 TL65570:TL65575 ADH65570:ADH65575 AND65570:AND65575 AWZ65570:AWZ65575 BGV65570:BGV65575 BQR65570:BQR65575 CAN65570:CAN65575 CKJ65570:CKJ65575 CUF65570:CUF65575 DEB65570:DEB65575 DNX65570:DNX65575 DXT65570:DXT65575 EHP65570:EHP65575 ERL65570:ERL65575 FBH65570:FBH65575 FLD65570:FLD65575 FUZ65570:FUZ65575 GEV65570:GEV65575 GOR65570:GOR65575 GYN65570:GYN65575 HIJ65570:HIJ65575 HSF65570:HSF65575 ICB65570:ICB65575 ILX65570:ILX65575 IVT65570:IVT65575 JFP65570:JFP65575 JPL65570:JPL65575 JZH65570:JZH65575 KJD65570:KJD65575 KSZ65570:KSZ65575 LCV65570:LCV65575 LMR65570:LMR65575 LWN65570:LWN65575 MGJ65570:MGJ65575 MQF65570:MQF65575 NAB65570:NAB65575 NJX65570:NJX65575 NTT65570:NTT65575 ODP65570:ODP65575 ONL65570:ONL65575 OXH65570:OXH65575 PHD65570:PHD65575 PQZ65570:PQZ65575 QAV65570:QAV65575 QKR65570:QKR65575 QUN65570:QUN65575 REJ65570:REJ65575 ROF65570:ROF65575 RYB65570:RYB65575 SHX65570:SHX65575 SRT65570:SRT65575 TBP65570:TBP65575 TLL65570:TLL65575 TVH65570:TVH65575 UFD65570:UFD65575 UOZ65570:UOZ65575 UYV65570:UYV65575 VIR65570:VIR65575 VSN65570:VSN65575 WCJ65570:WCJ65575 WMF65570:WMF65575 WWB65570:WWB65575 T131106:T131111 JP131106:JP131111 TL131106:TL131111 ADH131106:ADH131111 AND131106:AND131111 AWZ131106:AWZ131111 BGV131106:BGV131111 BQR131106:BQR131111 CAN131106:CAN131111 CKJ131106:CKJ131111 CUF131106:CUF131111 DEB131106:DEB131111 DNX131106:DNX131111 DXT131106:DXT131111 EHP131106:EHP131111 ERL131106:ERL131111 FBH131106:FBH131111 FLD131106:FLD131111 FUZ131106:FUZ131111 GEV131106:GEV131111 GOR131106:GOR131111 GYN131106:GYN131111 HIJ131106:HIJ131111 HSF131106:HSF131111 ICB131106:ICB131111 ILX131106:ILX131111 IVT131106:IVT131111 JFP131106:JFP131111 JPL131106:JPL131111 JZH131106:JZH131111 KJD131106:KJD131111 KSZ131106:KSZ131111 LCV131106:LCV131111 LMR131106:LMR131111 LWN131106:LWN131111 MGJ131106:MGJ131111 MQF131106:MQF131111 NAB131106:NAB131111 NJX131106:NJX131111 NTT131106:NTT131111 ODP131106:ODP131111 ONL131106:ONL131111 OXH131106:OXH131111 PHD131106:PHD131111 PQZ131106:PQZ131111 QAV131106:QAV131111 QKR131106:QKR131111 QUN131106:QUN131111 REJ131106:REJ131111 ROF131106:ROF131111 RYB131106:RYB131111 SHX131106:SHX131111 SRT131106:SRT131111 TBP131106:TBP131111 TLL131106:TLL131111 TVH131106:TVH131111 UFD131106:UFD131111 UOZ131106:UOZ131111 UYV131106:UYV131111 VIR131106:VIR131111 VSN131106:VSN131111 WCJ131106:WCJ131111 WMF131106:WMF131111 WWB131106:WWB131111 T196642:T196647 JP196642:JP196647 TL196642:TL196647 ADH196642:ADH196647 AND196642:AND196647 AWZ196642:AWZ196647 BGV196642:BGV196647 BQR196642:BQR196647 CAN196642:CAN196647 CKJ196642:CKJ196647 CUF196642:CUF196647 DEB196642:DEB196647 DNX196642:DNX196647 DXT196642:DXT196647 EHP196642:EHP196647 ERL196642:ERL196647 FBH196642:FBH196647 FLD196642:FLD196647 FUZ196642:FUZ196647 GEV196642:GEV196647 GOR196642:GOR196647 GYN196642:GYN196647 HIJ196642:HIJ196647 HSF196642:HSF196647 ICB196642:ICB196647 ILX196642:ILX196647 IVT196642:IVT196647 JFP196642:JFP196647 JPL196642:JPL196647 JZH196642:JZH196647 KJD196642:KJD196647 KSZ196642:KSZ196647 LCV196642:LCV196647 LMR196642:LMR196647 LWN196642:LWN196647 MGJ196642:MGJ196647 MQF196642:MQF196647 NAB196642:NAB196647 NJX196642:NJX196647 NTT196642:NTT196647 ODP196642:ODP196647 ONL196642:ONL196647 OXH196642:OXH196647 PHD196642:PHD196647 PQZ196642:PQZ196647 QAV196642:QAV196647 QKR196642:QKR196647 QUN196642:QUN196647 REJ196642:REJ196647 ROF196642:ROF196647 RYB196642:RYB196647 SHX196642:SHX196647 SRT196642:SRT196647 TBP196642:TBP196647 TLL196642:TLL196647 TVH196642:TVH196647 UFD196642:UFD196647 UOZ196642:UOZ196647 UYV196642:UYV196647 VIR196642:VIR196647 VSN196642:VSN196647 WCJ196642:WCJ196647 WMF196642:WMF196647 WWB196642:WWB196647 T262178:T262183 JP262178:JP262183 TL262178:TL262183 ADH262178:ADH262183 AND262178:AND262183 AWZ262178:AWZ262183 BGV262178:BGV262183 BQR262178:BQR262183 CAN262178:CAN262183 CKJ262178:CKJ262183 CUF262178:CUF262183 DEB262178:DEB262183 DNX262178:DNX262183 DXT262178:DXT262183 EHP262178:EHP262183 ERL262178:ERL262183 FBH262178:FBH262183 FLD262178:FLD262183 FUZ262178:FUZ262183 GEV262178:GEV262183 GOR262178:GOR262183 GYN262178:GYN262183 HIJ262178:HIJ262183 HSF262178:HSF262183 ICB262178:ICB262183 ILX262178:ILX262183 IVT262178:IVT262183 JFP262178:JFP262183 JPL262178:JPL262183 JZH262178:JZH262183 KJD262178:KJD262183 KSZ262178:KSZ262183 LCV262178:LCV262183 LMR262178:LMR262183 LWN262178:LWN262183 MGJ262178:MGJ262183 MQF262178:MQF262183 NAB262178:NAB262183 NJX262178:NJX262183 NTT262178:NTT262183 ODP262178:ODP262183 ONL262178:ONL262183 OXH262178:OXH262183 PHD262178:PHD262183 PQZ262178:PQZ262183 QAV262178:QAV262183 QKR262178:QKR262183 QUN262178:QUN262183 REJ262178:REJ262183 ROF262178:ROF262183 RYB262178:RYB262183 SHX262178:SHX262183 SRT262178:SRT262183 TBP262178:TBP262183 TLL262178:TLL262183 TVH262178:TVH262183 UFD262178:UFD262183 UOZ262178:UOZ262183 UYV262178:UYV262183 VIR262178:VIR262183 VSN262178:VSN262183 WCJ262178:WCJ262183 WMF262178:WMF262183 WWB262178:WWB262183 T327714:T327719 JP327714:JP327719 TL327714:TL327719 ADH327714:ADH327719 AND327714:AND327719 AWZ327714:AWZ327719 BGV327714:BGV327719 BQR327714:BQR327719 CAN327714:CAN327719 CKJ327714:CKJ327719 CUF327714:CUF327719 DEB327714:DEB327719 DNX327714:DNX327719 DXT327714:DXT327719 EHP327714:EHP327719 ERL327714:ERL327719 FBH327714:FBH327719 FLD327714:FLD327719 FUZ327714:FUZ327719 GEV327714:GEV327719 GOR327714:GOR327719 GYN327714:GYN327719 HIJ327714:HIJ327719 HSF327714:HSF327719 ICB327714:ICB327719 ILX327714:ILX327719 IVT327714:IVT327719 JFP327714:JFP327719 JPL327714:JPL327719 JZH327714:JZH327719 KJD327714:KJD327719 KSZ327714:KSZ327719 LCV327714:LCV327719 LMR327714:LMR327719 LWN327714:LWN327719 MGJ327714:MGJ327719 MQF327714:MQF327719 NAB327714:NAB327719 NJX327714:NJX327719 NTT327714:NTT327719 ODP327714:ODP327719 ONL327714:ONL327719 OXH327714:OXH327719 PHD327714:PHD327719 PQZ327714:PQZ327719 QAV327714:QAV327719 QKR327714:QKR327719 QUN327714:QUN327719 REJ327714:REJ327719 ROF327714:ROF327719 RYB327714:RYB327719 SHX327714:SHX327719 SRT327714:SRT327719 TBP327714:TBP327719 TLL327714:TLL327719 TVH327714:TVH327719 UFD327714:UFD327719 UOZ327714:UOZ327719 UYV327714:UYV327719 VIR327714:VIR327719 VSN327714:VSN327719 WCJ327714:WCJ327719 WMF327714:WMF327719 WWB327714:WWB327719 T393250:T393255 JP393250:JP393255 TL393250:TL393255 ADH393250:ADH393255 AND393250:AND393255 AWZ393250:AWZ393255 BGV393250:BGV393255 BQR393250:BQR393255 CAN393250:CAN393255 CKJ393250:CKJ393255 CUF393250:CUF393255 DEB393250:DEB393255 DNX393250:DNX393255 DXT393250:DXT393255 EHP393250:EHP393255 ERL393250:ERL393255 FBH393250:FBH393255 FLD393250:FLD393255 FUZ393250:FUZ393255 GEV393250:GEV393255 GOR393250:GOR393255 GYN393250:GYN393255 HIJ393250:HIJ393255 HSF393250:HSF393255 ICB393250:ICB393255 ILX393250:ILX393255 IVT393250:IVT393255 JFP393250:JFP393255 JPL393250:JPL393255 JZH393250:JZH393255 KJD393250:KJD393255 KSZ393250:KSZ393255 LCV393250:LCV393255 LMR393250:LMR393255 LWN393250:LWN393255 MGJ393250:MGJ393255 MQF393250:MQF393255 NAB393250:NAB393255 NJX393250:NJX393255 NTT393250:NTT393255 ODP393250:ODP393255 ONL393250:ONL393255 OXH393250:OXH393255 PHD393250:PHD393255 PQZ393250:PQZ393255 QAV393250:QAV393255 QKR393250:QKR393255 QUN393250:QUN393255 REJ393250:REJ393255 ROF393250:ROF393255 RYB393250:RYB393255 SHX393250:SHX393255 SRT393250:SRT393255 TBP393250:TBP393255 TLL393250:TLL393255 TVH393250:TVH393255 UFD393250:UFD393255 UOZ393250:UOZ393255 UYV393250:UYV393255 VIR393250:VIR393255 VSN393250:VSN393255 WCJ393250:WCJ393255 WMF393250:WMF393255 WWB393250:WWB393255 T458786:T458791 JP458786:JP458791 TL458786:TL458791 ADH458786:ADH458791 AND458786:AND458791 AWZ458786:AWZ458791 BGV458786:BGV458791 BQR458786:BQR458791 CAN458786:CAN458791 CKJ458786:CKJ458791 CUF458786:CUF458791 DEB458786:DEB458791 DNX458786:DNX458791 DXT458786:DXT458791 EHP458786:EHP458791 ERL458786:ERL458791 FBH458786:FBH458791 FLD458786:FLD458791 FUZ458786:FUZ458791 GEV458786:GEV458791 GOR458786:GOR458791 GYN458786:GYN458791 HIJ458786:HIJ458791 HSF458786:HSF458791 ICB458786:ICB458791 ILX458786:ILX458791 IVT458786:IVT458791 JFP458786:JFP458791 JPL458786:JPL458791 JZH458786:JZH458791 KJD458786:KJD458791 KSZ458786:KSZ458791 LCV458786:LCV458791 LMR458786:LMR458791 LWN458786:LWN458791 MGJ458786:MGJ458791 MQF458786:MQF458791 NAB458786:NAB458791 NJX458786:NJX458791 NTT458786:NTT458791 ODP458786:ODP458791 ONL458786:ONL458791 OXH458786:OXH458791 PHD458786:PHD458791 PQZ458786:PQZ458791 QAV458786:QAV458791 QKR458786:QKR458791 QUN458786:QUN458791 REJ458786:REJ458791 ROF458786:ROF458791 RYB458786:RYB458791 SHX458786:SHX458791 SRT458786:SRT458791 TBP458786:TBP458791 TLL458786:TLL458791 TVH458786:TVH458791 UFD458786:UFD458791 UOZ458786:UOZ458791 UYV458786:UYV458791 VIR458786:VIR458791 VSN458786:VSN458791 WCJ458786:WCJ458791 WMF458786:WMF458791 WWB458786:WWB458791 T524322:T524327 JP524322:JP524327 TL524322:TL524327 ADH524322:ADH524327 AND524322:AND524327 AWZ524322:AWZ524327 BGV524322:BGV524327 BQR524322:BQR524327 CAN524322:CAN524327 CKJ524322:CKJ524327 CUF524322:CUF524327 DEB524322:DEB524327 DNX524322:DNX524327 DXT524322:DXT524327 EHP524322:EHP524327 ERL524322:ERL524327 FBH524322:FBH524327 FLD524322:FLD524327 FUZ524322:FUZ524327 GEV524322:GEV524327 GOR524322:GOR524327 GYN524322:GYN524327 HIJ524322:HIJ524327 HSF524322:HSF524327 ICB524322:ICB524327 ILX524322:ILX524327 IVT524322:IVT524327 JFP524322:JFP524327 JPL524322:JPL524327 JZH524322:JZH524327 KJD524322:KJD524327 KSZ524322:KSZ524327 LCV524322:LCV524327 LMR524322:LMR524327 LWN524322:LWN524327 MGJ524322:MGJ524327 MQF524322:MQF524327 NAB524322:NAB524327 NJX524322:NJX524327 NTT524322:NTT524327 ODP524322:ODP524327 ONL524322:ONL524327 OXH524322:OXH524327 PHD524322:PHD524327 PQZ524322:PQZ524327 QAV524322:QAV524327 QKR524322:QKR524327 QUN524322:QUN524327 REJ524322:REJ524327 ROF524322:ROF524327 RYB524322:RYB524327 SHX524322:SHX524327 SRT524322:SRT524327 TBP524322:TBP524327 TLL524322:TLL524327 TVH524322:TVH524327 UFD524322:UFD524327 UOZ524322:UOZ524327 UYV524322:UYV524327 VIR524322:VIR524327 VSN524322:VSN524327 WCJ524322:WCJ524327 WMF524322:WMF524327 WWB524322:WWB524327 T589858:T589863 JP589858:JP589863 TL589858:TL589863 ADH589858:ADH589863 AND589858:AND589863 AWZ589858:AWZ589863 BGV589858:BGV589863 BQR589858:BQR589863 CAN589858:CAN589863 CKJ589858:CKJ589863 CUF589858:CUF589863 DEB589858:DEB589863 DNX589858:DNX589863 DXT589858:DXT589863 EHP589858:EHP589863 ERL589858:ERL589863 FBH589858:FBH589863 FLD589858:FLD589863 FUZ589858:FUZ589863 GEV589858:GEV589863 GOR589858:GOR589863 GYN589858:GYN589863 HIJ589858:HIJ589863 HSF589858:HSF589863 ICB589858:ICB589863 ILX589858:ILX589863 IVT589858:IVT589863 JFP589858:JFP589863 JPL589858:JPL589863 JZH589858:JZH589863 KJD589858:KJD589863 KSZ589858:KSZ589863 LCV589858:LCV589863 LMR589858:LMR589863 LWN589858:LWN589863 MGJ589858:MGJ589863 MQF589858:MQF589863 NAB589858:NAB589863 NJX589858:NJX589863 NTT589858:NTT589863 ODP589858:ODP589863 ONL589858:ONL589863 OXH589858:OXH589863 PHD589858:PHD589863 PQZ589858:PQZ589863 QAV589858:QAV589863 QKR589858:QKR589863 QUN589858:QUN589863 REJ589858:REJ589863 ROF589858:ROF589863 RYB589858:RYB589863 SHX589858:SHX589863 SRT589858:SRT589863 TBP589858:TBP589863 TLL589858:TLL589863 TVH589858:TVH589863 UFD589858:UFD589863 UOZ589858:UOZ589863 UYV589858:UYV589863 VIR589858:VIR589863 VSN589858:VSN589863 WCJ589858:WCJ589863 WMF589858:WMF589863 WWB589858:WWB589863 T655394:T655399 JP655394:JP655399 TL655394:TL655399 ADH655394:ADH655399 AND655394:AND655399 AWZ655394:AWZ655399 BGV655394:BGV655399 BQR655394:BQR655399 CAN655394:CAN655399 CKJ655394:CKJ655399 CUF655394:CUF655399 DEB655394:DEB655399 DNX655394:DNX655399 DXT655394:DXT655399 EHP655394:EHP655399 ERL655394:ERL655399 FBH655394:FBH655399 FLD655394:FLD655399 FUZ655394:FUZ655399 GEV655394:GEV655399 GOR655394:GOR655399 GYN655394:GYN655399 HIJ655394:HIJ655399 HSF655394:HSF655399 ICB655394:ICB655399 ILX655394:ILX655399 IVT655394:IVT655399 JFP655394:JFP655399 JPL655394:JPL655399 JZH655394:JZH655399 KJD655394:KJD655399 KSZ655394:KSZ655399 LCV655394:LCV655399 LMR655394:LMR655399 LWN655394:LWN655399 MGJ655394:MGJ655399 MQF655394:MQF655399 NAB655394:NAB655399 NJX655394:NJX655399 NTT655394:NTT655399 ODP655394:ODP655399 ONL655394:ONL655399 OXH655394:OXH655399 PHD655394:PHD655399 PQZ655394:PQZ655399 QAV655394:QAV655399 QKR655394:QKR655399 QUN655394:QUN655399 REJ655394:REJ655399 ROF655394:ROF655399 RYB655394:RYB655399 SHX655394:SHX655399 SRT655394:SRT655399 TBP655394:TBP655399 TLL655394:TLL655399 TVH655394:TVH655399 UFD655394:UFD655399 UOZ655394:UOZ655399 UYV655394:UYV655399 VIR655394:VIR655399 VSN655394:VSN655399 WCJ655394:WCJ655399 WMF655394:WMF655399 WWB655394:WWB655399 T720930:T720935 JP720930:JP720935 TL720930:TL720935 ADH720930:ADH720935 AND720930:AND720935 AWZ720930:AWZ720935 BGV720930:BGV720935 BQR720930:BQR720935 CAN720930:CAN720935 CKJ720930:CKJ720935 CUF720930:CUF720935 DEB720930:DEB720935 DNX720930:DNX720935 DXT720930:DXT720935 EHP720930:EHP720935 ERL720930:ERL720935 FBH720930:FBH720935 FLD720930:FLD720935 FUZ720930:FUZ720935 GEV720930:GEV720935 GOR720930:GOR720935 GYN720930:GYN720935 HIJ720930:HIJ720935 HSF720930:HSF720935 ICB720930:ICB720935 ILX720930:ILX720935 IVT720930:IVT720935 JFP720930:JFP720935 JPL720930:JPL720935 JZH720930:JZH720935 KJD720930:KJD720935 KSZ720930:KSZ720935 LCV720930:LCV720935 LMR720930:LMR720935 LWN720930:LWN720935 MGJ720930:MGJ720935 MQF720930:MQF720935 NAB720930:NAB720935 NJX720930:NJX720935 NTT720930:NTT720935 ODP720930:ODP720935 ONL720930:ONL720935 OXH720930:OXH720935 PHD720930:PHD720935 PQZ720930:PQZ720935 QAV720930:QAV720935 QKR720930:QKR720935 QUN720930:QUN720935 REJ720930:REJ720935 ROF720930:ROF720935 RYB720930:RYB720935 SHX720930:SHX720935 SRT720930:SRT720935 TBP720930:TBP720935 TLL720930:TLL720935 TVH720930:TVH720935 UFD720930:UFD720935 UOZ720930:UOZ720935 UYV720930:UYV720935 VIR720930:VIR720935 VSN720930:VSN720935 WCJ720930:WCJ720935 WMF720930:WMF720935 WWB720930:WWB720935 T786466:T786471 JP786466:JP786471 TL786466:TL786471 ADH786466:ADH786471 AND786466:AND786471 AWZ786466:AWZ786471 BGV786466:BGV786471 BQR786466:BQR786471 CAN786466:CAN786471 CKJ786466:CKJ786471 CUF786466:CUF786471 DEB786466:DEB786471 DNX786466:DNX786471 DXT786466:DXT786471 EHP786466:EHP786471 ERL786466:ERL786471 FBH786466:FBH786471 FLD786466:FLD786471 FUZ786466:FUZ786471 GEV786466:GEV786471 GOR786466:GOR786471 GYN786466:GYN786471 HIJ786466:HIJ786471 HSF786466:HSF786471 ICB786466:ICB786471 ILX786466:ILX786471 IVT786466:IVT786471 JFP786466:JFP786471 JPL786466:JPL786471 JZH786466:JZH786471 KJD786466:KJD786471 KSZ786466:KSZ786471 LCV786466:LCV786471 LMR786466:LMR786471 LWN786466:LWN786471 MGJ786466:MGJ786471 MQF786466:MQF786471 NAB786466:NAB786471 NJX786466:NJX786471 NTT786466:NTT786471 ODP786466:ODP786471 ONL786466:ONL786471 OXH786466:OXH786471 PHD786466:PHD786471 PQZ786466:PQZ786471 QAV786466:QAV786471 QKR786466:QKR786471 QUN786466:QUN786471 REJ786466:REJ786471 ROF786466:ROF786471 RYB786466:RYB786471 SHX786466:SHX786471 SRT786466:SRT786471 TBP786466:TBP786471 TLL786466:TLL786471 TVH786466:TVH786471 UFD786466:UFD786471 UOZ786466:UOZ786471 UYV786466:UYV786471 VIR786466:VIR786471 VSN786466:VSN786471 WCJ786466:WCJ786471 WMF786466:WMF786471 WWB786466:WWB786471 T852002:T852007 JP852002:JP852007 TL852002:TL852007 ADH852002:ADH852007 AND852002:AND852007 AWZ852002:AWZ852007 BGV852002:BGV852007 BQR852002:BQR852007 CAN852002:CAN852007 CKJ852002:CKJ852007 CUF852002:CUF852007 DEB852002:DEB852007 DNX852002:DNX852007 DXT852002:DXT852007 EHP852002:EHP852007 ERL852002:ERL852007 FBH852002:FBH852007 FLD852002:FLD852007 FUZ852002:FUZ852007 GEV852002:GEV852007 GOR852002:GOR852007 GYN852002:GYN852007 HIJ852002:HIJ852007 HSF852002:HSF852007 ICB852002:ICB852007 ILX852002:ILX852007 IVT852002:IVT852007 JFP852002:JFP852007 JPL852002:JPL852007 JZH852002:JZH852007 KJD852002:KJD852007 KSZ852002:KSZ852007 LCV852002:LCV852007 LMR852002:LMR852007 LWN852002:LWN852007 MGJ852002:MGJ852007 MQF852002:MQF852007 NAB852002:NAB852007 NJX852002:NJX852007 NTT852002:NTT852007 ODP852002:ODP852007 ONL852002:ONL852007 OXH852002:OXH852007 PHD852002:PHD852007 PQZ852002:PQZ852007 QAV852002:QAV852007 QKR852002:QKR852007 QUN852002:QUN852007 REJ852002:REJ852007 ROF852002:ROF852007 RYB852002:RYB852007 SHX852002:SHX852007 SRT852002:SRT852007 TBP852002:TBP852007 TLL852002:TLL852007 TVH852002:TVH852007 UFD852002:UFD852007 UOZ852002:UOZ852007 UYV852002:UYV852007 VIR852002:VIR852007 VSN852002:VSN852007 WCJ852002:WCJ852007 WMF852002:WMF852007 WWB852002:WWB852007 T917538:T917543 JP917538:JP917543 TL917538:TL917543 ADH917538:ADH917543 AND917538:AND917543 AWZ917538:AWZ917543 BGV917538:BGV917543 BQR917538:BQR917543 CAN917538:CAN917543 CKJ917538:CKJ917543 CUF917538:CUF917543 DEB917538:DEB917543 DNX917538:DNX917543 DXT917538:DXT917543 EHP917538:EHP917543 ERL917538:ERL917543 FBH917538:FBH917543 FLD917538:FLD917543 FUZ917538:FUZ917543 GEV917538:GEV917543 GOR917538:GOR917543 GYN917538:GYN917543 HIJ917538:HIJ917543 HSF917538:HSF917543 ICB917538:ICB917543 ILX917538:ILX917543 IVT917538:IVT917543 JFP917538:JFP917543 JPL917538:JPL917543 JZH917538:JZH917543 KJD917538:KJD917543 KSZ917538:KSZ917543 LCV917538:LCV917543 LMR917538:LMR917543 LWN917538:LWN917543 MGJ917538:MGJ917543 MQF917538:MQF917543 NAB917538:NAB917543 NJX917538:NJX917543 NTT917538:NTT917543 ODP917538:ODP917543 ONL917538:ONL917543 OXH917538:OXH917543 PHD917538:PHD917543 PQZ917538:PQZ917543 QAV917538:QAV917543 QKR917538:QKR917543 QUN917538:QUN917543 REJ917538:REJ917543 ROF917538:ROF917543 RYB917538:RYB917543 SHX917538:SHX917543 SRT917538:SRT917543 TBP917538:TBP917543 TLL917538:TLL917543 TVH917538:TVH917543 UFD917538:UFD917543 UOZ917538:UOZ917543 UYV917538:UYV917543 VIR917538:VIR917543 VSN917538:VSN917543 WCJ917538:WCJ917543 WMF917538:WMF917543 WWB917538:WWB917543 T983074:T983079 JP983074:JP983079 TL983074:TL983079 ADH983074:ADH983079 AND983074:AND983079 AWZ983074:AWZ983079 BGV983074:BGV983079 BQR983074:BQR983079 CAN983074:CAN983079 CKJ983074:CKJ983079 CUF983074:CUF983079 DEB983074:DEB983079 DNX983074:DNX983079 DXT983074:DXT983079 EHP983074:EHP983079 ERL983074:ERL983079 FBH983074:FBH983079 FLD983074:FLD983079 FUZ983074:FUZ983079 GEV983074:GEV983079 GOR983074:GOR983079 GYN983074:GYN983079 HIJ983074:HIJ983079 HSF983074:HSF983079 ICB983074:ICB983079 ILX983074:ILX983079 IVT983074:IVT983079 JFP983074:JFP983079 JPL983074:JPL983079 JZH983074:JZH983079 KJD983074:KJD983079 KSZ983074:KSZ983079 LCV983074:LCV983079 LMR983074:LMR983079 LWN983074:LWN983079 MGJ983074:MGJ983079 MQF983074:MQF983079 NAB983074:NAB983079 NJX983074:NJX983079 NTT983074:NTT983079 ODP983074:ODP983079 ONL983074:ONL983079 OXH983074:OXH983079 PHD983074:PHD983079 PQZ983074:PQZ983079 QAV983074:QAV983079 QKR983074:QKR983079 QUN983074:QUN983079 REJ983074:REJ983079 ROF983074:ROF983079 RYB983074:RYB983079 SHX983074:SHX983079 SRT983074:SRT983079 TBP983074:TBP983079 TLL983074:TLL983079 TVH983074:TVH983079 UFD983074:UFD983079 UOZ983074:UOZ983079 UYV983074:UYV983079 VIR983074:VIR983079 VSN983074:VSN983079 WCJ983074:WCJ983079 WMF983074:WMF983079 WWB983074:WWB983079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EBC5-1068-4B23-B82F-FAC807828446}">
  <sheetPr>
    <tabColor rgb="FFFFFF00"/>
  </sheetPr>
  <dimension ref="A1:AE16"/>
  <sheetViews>
    <sheetView view="pageBreakPreview" zoomScaleNormal="100" zoomScaleSheetLayoutView="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s="399" customFormat="1" ht="17.100000000000001" customHeight="1">
      <c r="A1" s="2311" t="s">
        <v>3399</v>
      </c>
      <c r="B1" s="2311"/>
      <c r="C1" s="2311"/>
      <c r="D1" s="2311"/>
      <c r="E1" s="2311"/>
      <c r="F1" s="2311"/>
      <c r="G1" s="2311"/>
      <c r="H1" s="2311"/>
      <c r="I1" s="2311"/>
      <c r="J1" s="2311"/>
      <c r="K1" s="2311"/>
      <c r="L1" s="2311"/>
      <c r="M1" s="2311"/>
      <c r="N1" s="2311"/>
      <c r="O1" s="2311"/>
      <c r="P1" s="2311"/>
      <c r="Q1" s="2311"/>
      <c r="R1" s="2311"/>
      <c r="S1" s="2311"/>
      <c r="T1" s="2311"/>
      <c r="U1" s="2311"/>
      <c r="V1" s="2311"/>
      <c r="W1" s="2311"/>
      <c r="X1" s="2311"/>
      <c r="Y1" s="2311"/>
      <c r="Z1" s="2311"/>
      <c r="AA1" s="2311"/>
      <c r="AB1" s="2311"/>
      <c r="AC1" s="2311"/>
      <c r="AE1" s="581"/>
    </row>
    <row r="2" spans="1:31" s="399" customFormat="1" ht="17.100000000000001" customHeight="1">
      <c r="A2" s="585" t="s">
        <v>3400</v>
      </c>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31" s="399" customFormat="1" ht="17.100000000000001" customHeight="1">
      <c r="B3" s="399" t="s">
        <v>3401</v>
      </c>
      <c r="E3" s="577"/>
      <c r="F3" s="577"/>
      <c r="G3" s="572"/>
      <c r="H3" s="572"/>
      <c r="I3" s="2312">
        <v>1</v>
      </c>
      <c r="J3" s="2312"/>
      <c r="K3" s="2312"/>
      <c r="L3" s="572"/>
      <c r="M3" s="572"/>
      <c r="N3" s="572"/>
      <c r="O3" s="572"/>
      <c r="P3" s="572"/>
      <c r="Q3" s="572"/>
      <c r="R3" s="572"/>
    </row>
    <row r="4" spans="1:31" s="399" customFormat="1" ht="17.100000000000001" customHeight="1">
      <c r="B4" s="399" t="s">
        <v>3402</v>
      </c>
      <c r="G4" s="577"/>
      <c r="I4" s="399" t="s">
        <v>3403</v>
      </c>
      <c r="M4" s="399" t="s">
        <v>2806</v>
      </c>
      <c r="N4" s="588" t="s">
        <v>2823</v>
      </c>
      <c r="O4" s="618" t="s">
        <v>2858</v>
      </c>
      <c r="Q4" s="592"/>
      <c r="R4" s="588" t="s">
        <v>2823</v>
      </c>
      <c r="S4" s="618" t="s">
        <v>3404</v>
      </c>
      <c r="U4" s="618"/>
      <c r="V4" s="588" t="s">
        <v>2823</v>
      </c>
      <c r="W4" s="618" t="s">
        <v>3405</v>
      </c>
      <c r="Y4" s="618"/>
      <c r="Z4" s="399" t="s">
        <v>2807</v>
      </c>
    </row>
    <row r="5" spans="1:31" s="399" customFormat="1" ht="17.100000000000001" customHeight="1">
      <c r="G5" s="577"/>
      <c r="I5" s="399" t="s">
        <v>3406</v>
      </c>
      <c r="M5" s="399" t="s">
        <v>2806</v>
      </c>
      <c r="N5" s="364"/>
      <c r="O5" s="364"/>
      <c r="P5" s="592"/>
      <c r="Q5" s="592"/>
      <c r="R5" s="588" t="s">
        <v>2823</v>
      </c>
      <c r="S5" s="618" t="s">
        <v>3404</v>
      </c>
      <c r="U5" s="618"/>
      <c r="V5" s="588" t="s">
        <v>2823</v>
      </c>
      <c r="W5" s="618" t="s">
        <v>3405</v>
      </c>
      <c r="Y5" s="618"/>
      <c r="Z5" s="399" t="s">
        <v>2807</v>
      </c>
    </row>
    <row r="6" spans="1:31" s="399" customFormat="1" ht="17.100000000000001" customHeight="1">
      <c r="B6" s="399" t="s">
        <v>3407</v>
      </c>
      <c r="G6" s="577"/>
      <c r="H6" s="588" t="s">
        <v>2823</v>
      </c>
      <c r="I6" s="591" t="s">
        <v>3408</v>
      </c>
      <c r="J6" s="591"/>
      <c r="K6" s="591"/>
      <c r="O6" s="588" t="s">
        <v>2823</v>
      </c>
      <c r="P6" s="618" t="s">
        <v>3409</v>
      </c>
      <c r="Q6" s="592"/>
      <c r="S6" s="590"/>
      <c r="U6" s="588" t="s">
        <v>2823</v>
      </c>
      <c r="V6" s="592" t="s">
        <v>3410</v>
      </c>
      <c r="W6" s="592"/>
      <c r="X6" s="592"/>
      <c r="Y6" s="592"/>
      <c r="Z6" s="592"/>
      <c r="AA6" s="592"/>
      <c r="AB6" s="592"/>
    </row>
    <row r="7" spans="1:31" s="399" customFormat="1" ht="17.100000000000001" customHeight="1">
      <c r="H7" s="588" t="s">
        <v>2823</v>
      </c>
      <c r="I7" s="592" t="s">
        <v>3411</v>
      </c>
      <c r="J7" s="592"/>
      <c r="K7" s="592"/>
      <c r="L7" s="592"/>
      <c r="M7" s="592"/>
      <c r="N7" s="592"/>
      <c r="O7" s="592"/>
      <c r="P7" s="588" t="s">
        <v>2823</v>
      </c>
      <c r="Q7" s="591" t="s">
        <v>3412</v>
      </c>
      <c r="R7" s="590"/>
      <c r="S7" s="590"/>
      <c r="T7" s="592"/>
      <c r="U7" s="591"/>
      <c r="V7" s="591"/>
      <c r="AC7" s="592"/>
    </row>
    <row r="8" spans="1:31" s="399" customFormat="1" ht="17.100000000000001" customHeight="1">
      <c r="B8" s="399" t="s">
        <v>3413</v>
      </c>
      <c r="E8" s="577"/>
      <c r="H8" s="588" t="s">
        <v>2823</v>
      </c>
      <c r="I8" s="591" t="s">
        <v>3414</v>
      </c>
      <c r="K8" s="591"/>
      <c r="L8" s="591"/>
      <c r="M8" s="591"/>
      <c r="N8" s="588" t="s">
        <v>2823</v>
      </c>
      <c r="O8" s="592" t="s">
        <v>3415</v>
      </c>
      <c r="Q8" s="592"/>
      <c r="R8" s="592"/>
      <c r="S8" s="592"/>
      <c r="T8" s="588" t="s">
        <v>2823</v>
      </c>
      <c r="U8" s="592" t="s">
        <v>3416</v>
      </c>
      <c r="W8" s="592"/>
      <c r="X8" s="592"/>
      <c r="Y8" s="592"/>
    </row>
    <row r="9" spans="1:31" s="399" customFormat="1" ht="17.100000000000001" customHeight="1">
      <c r="B9" s="399" t="s">
        <v>3417</v>
      </c>
      <c r="F9" s="586"/>
      <c r="G9" s="588" t="s">
        <v>2823</v>
      </c>
      <c r="H9" s="403" t="s">
        <v>3418</v>
      </c>
      <c r="I9" s="577"/>
      <c r="J9" s="577"/>
      <c r="K9" s="577"/>
      <c r="M9" s="588" t="s">
        <v>2823</v>
      </c>
      <c r="N9" s="592" t="s">
        <v>3419</v>
      </c>
      <c r="P9" s="592"/>
      <c r="Q9" s="592"/>
      <c r="S9" s="588" t="s">
        <v>2823</v>
      </c>
      <c r="T9" s="592" t="s">
        <v>3420</v>
      </c>
      <c r="V9" s="592"/>
      <c r="W9" s="592"/>
    </row>
    <row r="10" spans="1:31" s="399" customFormat="1" ht="17.100000000000001" customHeight="1">
      <c r="B10" s="399" t="s">
        <v>3421</v>
      </c>
      <c r="F10" s="586"/>
      <c r="G10" s="588" t="s">
        <v>2823</v>
      </c>
      <c r="H10" s="403" t="s">
        <v>3422</v>
      </c>
      <c r="I10" s="577"/>
      <c r="J10" s="577"/>
      <c r="K10" s="577"/>
      <c r="M10" s="588" t="s">
        <v>2823</v>
      </c>
      <c r="N10" s="403" t="s">
        <v>3423</v>
      </c>
      <c r="O10" s="592"/>
      <c r="P10" s="592"/>
      <c r="Q10" s="592"/>
      <c r="S10" s="588" t="s">
        <v>2823</v>
      </c>
      <c r="T10" s="403" t="s">
        <v>3424</v>
      </c>
      <c r="U10" s="592"/>
      <c r="V10" s="592"/>
      <c r="W10" s="592"/>
      <c r="Y10" s="592"/>
      <c r="Z10" s="592"/>
      <c r="AA10" s="592"/>
    </row>
    <row r="11" spans="1:31" s="399" customFormat="1" ht="17.100000000000001" customHeight="1">
      <c r="B11" s="399" t="s">
        <v>3425</v>
      </c>
      <c r="E11" s="577"/>
      <c r="G11" s="588" t="s">
        <v>2823</v>
      </c>
      <c r="H11" s="619" t="s">
        <v>3426</v>
      </c>
      <c r="J11" s="619"/>
      <c r="L11" s="588" t="s">
        <v>2823</v>
      </c>
      <c r="M11" s="364" t="s">
        <v>3427</v>
      </c>
      <c r="N11" s="364"/>
      <c r="R11" s="588" t="s">
        <v>2823</v>
      </c>
      <c r="S11" s="592" t="s">
        <v>3428</v>
      </c>
      <c r="T11" s="620"/>
      <c r="V11" s="620"/>
      <c r="W11" s="620"/>
      <c r="X11" s="588" t="s">
        <v>2823</v>
      </c>
      <c r="Y11" s="592" t="s">
        <v>3429</v>
      </c>
      <c r="Z11" s="620"/>
    </row>
    <row r="12" spans="1:31" s="399" customFormat="1" ht="17.100000000000001" customHeight="1">
      <c r="B12" s="399" t="s">
        <v>3430</v>
      </c>
      <c r="E12" s="577"/>
      <c r="G12" s="619" t="s">
        <v>2806</v>
      </c>
      <c r="H12" s="2312"/>
      <c r="I12" s="2312"/>
      <c r="J12" s="2312"/>
      <c r="K12" s="1315" t="s">
        <v>3431</v>
      </c>
      <c r="L12" s="1315"/>
      <c r="M12" s="2312"/>
      <c r="N12" s="2312"/>
      <c r="O12" s="2312"/>
      <c r="P12" s="1315" t="s">
        <v>3432</v>
      </c>
      <c r="Q12" s="1315"/>
      <c r="R12" s="2312"/>
      <c r="S12" s="2312"/>
      <c r="T12" s="2312"/>
      <c r="U12" s="577" t="s">
        <v>3433</v>
      </c>
      <c r="V12" s="621" t="s">
        <v>3222</v>
      </c>
      <c r="W12" s="399" t="s">
        <v>2806</v>
      </c>
      <c r="X12" s="2312"/>
      <c r="Y12" s="2312"/>
      <c r="Z12" s="2312"/>
      <c r="AA12" s="577" t="s">
        <v>3433</v>
      </c>
      <c r="AB12" s="399" t="s">
        <v>2807</v>
      </c>
    </row>
    <row r="13" spans="1:31" s="399" customFormat="1" ht="17.100000000000001" customHeight="1">
      <c r="B13" s="399" t="s">
        <v>3434</v>
      </c>
      <c r="E13" s="622"/>
      <c r="G13" s="619" t="s">
        <v>2806</v>
      </c>
      <c r="H13" s="2310"/>
      <c r="I13" s="2310"/>
      <c r="J13" s="2310"/>
      <c r="K13" s="1315" t="s">
        <v>3435</v>
      </c>
      <c r="L13" s="1315"/>
      <c r="M13" s="2310"/>
      <c r="N13" s="2310"/>
      <c r="O13" s="2310"/>
      <c r="P13" s="1315" t="s">
        <v>3435</v>
      </c>
      <c r="Q13" s="1315"/>
      <c r="R13" s="2312"/>
      <c r="S13" s="2312"/>
      <c r="T13" s="2312"/>
      <c r="U13" s="622" t="s">
        <v>47</v>
      </c>
      <c r="V13" s="621" t="s">
        <v>3222</v>
      </c>
      <c r="W13" s="399" t="s">
        <v>2806</v>
      </c>
      <c r="X13" s="2310"/>
      <c r="Y13" s="2310"/>
      <c r="Z13" s="2310"/>
      <c r="AA13" s="622" t="s">
        <v>47</v>
      </c>
      <c r="AB13" s="399" t="s">
        <v>2807</v>
      </c>
    </row>
    <row r="14" spans="1:31" s="399" customFormat="1" ht="17.100000000000001" customHeight="1">
      <c r="A14" s="407"/>
      <c r="B14" s="407" t="s">
        <v>3436</v>
      </c>
      <c r="C14" s="407"/>
      <c r="D14" s="407"/>
      <c r="E14" s="407"/>
      <c r="F14" s="407"/>
      <c r="G14" s="407"/>
      <c r="H14" s="407"/>
      <c r="I14" s="407"/>
      <c r="J14" s="407"/>
      <c r="K14" s="407"/>
      <c r="L14" s="407"/>
      <c r="M14" s="407"/>
      <c r="N14" s="407"/>
      <c r="O14" s="407"/>
      <c r="P14" s="407"/>
      <c r="Q14" s="407"/>
      <c r="R14" s="407"/>
      <c r="S14" s="407"/>
      <c r="T14" s="407"/>
      <c r="U14" s="407"/>
      <c r="V14" s="623"/>
      <c r="W14" s="407"/>
      <c r="X14" s="407"/>
      <c r="Y14" s="407"/>
      <c r="Z14" s="407"/>
      <c r="AA14" s="407"/>
      <c r="AB14" s="407"/>
      <c r="AC14" s="407"/>
    </row>
    <row r="15" spans="1:31" ht="15" customHeight="1">
      <c r="A15" s="399"/>
      <c r="B15" s="399"/>
    </row>
    <row r="16" spans="1:31">
      <c r="A16" s="399"/>
      <c r="B16" s="399"/>
    </row>
  </sheetData>
  <mergeCells count="14">
    <mergeCell ref="X13:Z13"/>
    <mergeCell ref="A1:AC1"/>
    <mergeCell ref="I3:K3"/>
    <mergeCell ref="H12:J12"/>
    <mergeCell ref="K12:L12"/>
    <mergeCell ref="M12:O12"/>
    <mergeCell ref="P12:Q12"/>
    <mergeCell ref="R12:T12"/>
    <mergeCell ref="X12:Z12"/>
    <mergeCell ref="H13:J13"/>
    <mergeCell ref="K13:L13"/>
    <mergeCell ref="M13:O13"/>
    <mergeCell ref="P13:Q13"/>
    <mergeCell ref="R13:T13"/>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B0D85B-4907-40A9-8771-6A5A448F1347}">
          <x14:formula1>
            <xm:f>"■,□"</xm:f>
          </x14:formula1>
          <xm: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R4:R5 JN4:JN5 TJ4:TJ5 ADF4:ADF5 ANB4:ANB5 AWX4:AWX5 BGT4:BGT5 BQP4:BQP5 CAL4:CAL5 CKH4:CKH5 CUD4:CUD5 DDZ4:DDZ5 DNV4:DNV5 DXR4:DXR5 EHN4:EHN5 ERJ4:ERJ5 FBF4:FBF5 FLB4:FLB5 FUX4:FUX5 GET4:GET5 GOP4:GOP5 GYL4:GYL5 HIH4:HIH5 HSD4:HSD5 IBZ4:IBZ5 ILV4:ILV5 IVR4:IVR5 JFN4:JFN5 JPJ4:JPJ5 JZF4:JZF5 KJB4:KJB5 KSX4:KSX5 LCT4:LCT5 LMP4:LMP5 LWL4:LWL5 MGH4:MGH5 MQD4:MQD5 MZZ4:MZZ5 NJV4:NJV5 NTR4:NTR5 ODN4:ODN5 ONJ4:ONJ5 OXF4:OXF5 PHB4:PHB5 PQX4:PQX5 QAT4:QAT5 QKP4:QKP5 QUL4:QUL5 REH4:REH5 ROD4:ROD5 RXZ4:RXZ5 SHV4:SHV5 SRR4:SRR5 TBN4:TBN5 TLJ4:TLJ5 TVF4:TVF5 UFB4:UFB5 UOX4:UOX5 UYT4:UYT5 VIP4:VIP5 VSL4:VSL5 WCH4:WCH5 WMD4:WMD5 WVZ4:WVZ5 R65540:R65541 JN65540:JN65541 TJ65540:TJ65541 ADF65540:ADF65541 ANB65540:ANB65541 AWX65540:AWX65541 BGT65540:BGT65541 BQP65540:BQP65541 CAL65540:CAL65541 CKH65540:CKH65541 CUD65540:CUD65541 DDZ65540:DDZ65541 DNV65540:DNV65541 DXR65540:DXR65541 EHN65540:EHN65541 ERJ65540:ERJ65541 FBF65540:FBF65541 FLB65540:FLB65541 FUX65540:FUX65541 GET65540:GET65541 GOP65540:GOP65541 GYL65540:GYL65541 HIH65540:HIH65541 HSD65540:HSD65541 IBZ65540:IBZ65541 ILV65540:ILV65541 IVR65540:IVR65541 JFN65540:JFN65541 JPJ65540:JPJ65541 JZF65540:JZF65541 KJB65540:KJB65541 KSX65540:KSX65541 LCT65540:LCT65541 LMP65540:LMP65541 LWL65540:LWL65541 MGH65540:MGH65541 MQD65540:MQD65541 MZZ65540:MZZ65541 NJV65540:NJV65541 NTR65540:NTR65541 ODN65540:ODN65541 ONJ65540:ONJ65541 OXF65540:OXF65541 PHB65540:PHB65541 PQX65540:PQX65541 QAT65540:QAT65541 QKP65540:QKP65541 QUL65540:QUL65541 REH65540:REH65541 ROD65540:ROD65541 RXZ65540:RXZ65541 SHV65540:SHV65541 SRR65540:SRR65541 TBN65540:TBN65541 TLJ65540:TLJ65541 TVF65540:TVF65541 UFB65540:UFB65541 UOX65540:UOX65541 UYT65540:UYT65541 VIP65540:VIP65541 VSL65540:VSL65541 WCH65540:WCH65541 WMD65540:WMD65541 WVZ65540:WVZ65541 R131076:R131077 JN131076:JN131077 TJ131076:TJ131077 ADF131076:ADF131077 ANB131076:ANB131077 AWX131076:AWX131077 BGT131076:BGT131077 BQP131076:BQP131077 CAL131076:CAL131077 CKH131076:CKH131077 CUD131076:CUD131077 DDZ131076:DDZ131077 DNV131076:DNV131077 DXR131076:DXR131077 EHN131076:EHN131077 ERJ131076:ERJ131077 FBF131076:FBF131077 FLB131076:FLB131077 FUX131076:FUX131077 GET131076:GET131077 GOP131076:GOP131077 GYL131076:GYL131077 HIH131076:HIH131077 HSD131076:HSD131077 IBZ131076:IBZ131077 ILV131076:ILV131077 IVR131076:IVR131077 JFN131076:JFN131077 JPJ131076:JPJ131077 JZF131076:JZF131077 KJB131076:KJB131077 KSX131076:KSX131077 LCT131076:LCT131077 LMP131076:LMP131077 LWL131076:LWL131077 MGH131076:MGH131077 MQD131076:MQD131077 MZZ131076:MZZ131077 NJV131076:NJV131077 NTR131076:NTR131077 ODN131076:ODN131077 ONJ131076:ONJ131077 OXF131076:OXF131077 PHB131076:PHB131077 PQX131076:PQX131077 QAT131076:QAT131077 QKP131076:QKP131077 QUL131076:QUL131077 REH131076:REH131077 ROD131076:ROD131077 RXZ131076:RXZ131077 SHV131076:SHV131077 SRR131076:SRR131077 TBN131076:TBN131077 TLJ131076:TLJ131077 TVF131076:TVF131077 UFB131076:UFB131077 UOX131076:UOX131077 UYT131076:UYT131077 VIP131076:VIP131077 VSL131076:VSL131077 WCH131076:WCH131077 WMD131076:WMD131077 WVZ131076:WVZ131077 R196612:R196613 JN196612:JN196613 TJ196612:TJ196613 ADF196612:ADF196613 ANB196612:ANB196613 AWX196612:AWX196613 BGT196612:BGT196613 BQP196612:BQP196613 CAL196612:CAL196613 CKH196612:CKH196613 CUD196612:CUD196613 DDZ196612:DDZ196613 DNV196612:DNV196613 DXR196612:DXR196613 EHN196612:EHN196613 ERJ196612:ERJ196613 FBF196612:FBF196613 FLB196612:FLB196613 FUX196612:FUX196613 GET196612:GET196613 GOP196612:GOP196613 GYL196612:GYL196613 HIH196612:HIH196613 HSD196612:HSD196613 IBZ196612:IBZ196613 ILV196612:ILV196613 IVR196612:IVR196613 JFN196612:JFN196613 JPJ196612:JPJ196613 JZF196612:JZF196613 KJB196612:KJB196613 KSX196612:KSX196613 LCT196612:LCT196613 LMP196612:LMP196613 LWL196612:LWL196613 MGH196612:MGH196613 MQD196612:MQD196613 MZZ196612:MZZ196613 NJV196612:NJV196613 NTR196612:NTR196613 ODN196612:ODN196613 ONJ196612:ONJ196613 OXF196612:OXF196613 PHB196612:PHB196613 PQX196612:PQX196613 QAT196612:QAT196613 QKP196612:QKP196613 QUL196612:QUL196613 REH196612:REH196613 ROD196612:ROD196613 RXZ196612:RXZ196613 SHV196612:SHV196613 SRR196612:SRR196613 TBN196612:TBN196613 TLJ196612:TLJ196613 TVF196612:TVF196613 UFB196612:UFB196613 UOX196612:UOX196613 UYT196612:UYT196613 VIP196612:VIP196613 VSL196612:VSL196613 WCH196612:WCH196613 WMD196612:WMD196613 WVZ196612:WVZ196613 R262148:R262149 JN262148:JN262149 TJ262148:TJ262149 ADF262148:ADF262149 ANB262148:ANB262149 AWX262148:AWX262149 BGT262148:BGT262149 BQP262148:BQP262149 CAL262148:CAL262149 CKH262148:CKH262149 CUD262148:CUD262149 DDZ262148:DDZ262149 DNV262148:DNV262149 DXR262148:DXR262149 EHN262148:EHN262149 ERJ262148:ERJ262149 FBF262148:FBF262149 FLB262148:FLB262149 FUX262148:FUX262149 GET262148:GET262149 GOP262148:GOP262149 GYL262148:GYL262149 HIH262148:HIH262149 HSD262148:HSD262149 IBZ262148:IBZ262149 ILV262148:ILV262149 IVR262148:IVR262149 JFN262148:JFN262149 JPJ262148:JPJ262149 JZF262148:JZF262149 KJB262148:KJB262149 KSX262148:KSX262149 LCT262148:LCT262149 LMP262148:LMP262149 LWL262148:LWL262149 MGH262148:MGH262149 MQD262148:MQD262149 MZZ262148:MZZ262149 NJV262148:NJV262149 NTR262148:NTR262149 ODN262148:ODN262149 ONJ262148:ONJ262149 OXF262148:OXF262149 PHB262148:PHB262149 PQX262148:PQX262149 QAT262148:QAT262149 QKP262148:QKP262149 QUL262148:QUL262149 REH262148:REH262149 ROD262148:ROD262149 RXZ262148:RXZ262149 SHV262148:SHV262149 SRR262148:SRR262149 TBN262148:TBN262149 TLJ262148:TLJ262149 TVF262148:TVF262149 UFB262148:UFB262149 UOX262148:UOX262149 UYT262148:UYT262149 VIP262148:VIP262149 VSL262148:VSL262149 WCH262148:WCH262149 WMD262148:WMD262149 WVZ262148:WVZ262149 R327684:R327685 JN327684:JN327685 TJ327684:TJ327685 ADF327684:ADF327685 ANB327684:ANB327685 AWX327684:AWX327685 BGT327684:BGT327685 BQP327684:BQP327685 CAL327684:CAL327685 CKH327684:CKH327685 CUD327684:CUD327685 DDZ327684:DDZ327685 DNV327684:DNV327685 DXR327684:DXR327685 EHN327684:EHN327685 ERJ327684:ERJ327685 FBF327684:FBF327685 FLB327684:FLB327685 FUX327684:FUX327685 GET327684:GET327685 GOP327684:GOP327685 GYL327684:GYL327685 HIH327684:HIH327685 HSD327684:HSD327685 IBZ327684:IBZ327685 ILV327684:ILV327685 IVR327684:IVR327685 JFN327684:JFN327685 JPJ327684:JPJ327685 JZF327684:JZF327685 KJB327684:KJB327685 KSX327684:KSX327685 LCT327684:LCT327685 LMP327684:LMP327685 LWL327684:LWL327685 MGH327684:MGH327685 MQD327684:MQD327685 MZZ327684:MZZ327685 NJV327684:NJV327685 NTR327684:NTR327685 ODN327684:ODN327685 ONJ327684:ONJ327685 OXF327684:OXF327685 PHB327684:PHB327685 PQX327684:PQX327685 QAT327684:QAT327685 QKP327684:QKP327685 QUL327684:QUL327685 REH327684:REH327685 ROD327684:ROD327685 RXZ327684:RXZ327685 SHV327684:SHV327685 SRR327684:SRR327685 TBN327684:TBN327685 TLJ327684:TLJ327685 TVF327684:TVF327685 UFB327684:UFB327685 UOX327684:UOX327685 UYT327684:UYT327685 VIP327684:VIP327685 VSL327684:VSL327685 WCH327684:WCH327685 WMD327684:WMD327685 WVZ327684:WVZ327685 R393220:R393221 JN393220:JN393221 TJ393220:TJ393221 ADF393220:ADF393221 ANB393220:ANB393221 AWX393220:AWX393221 BGT393220:BGT393221 BQP393220:BQP393221 CAL393220:CAL393221 CKH393220:CKH393221 CUD393220:CUD393221 DDZ393220:DDZ393221 DNV393220:DNV393221 DXR393220:DXR393221 EHN393220:EHN393221 ERJ393220:ERJ393221 FBF393220:FBF393221 FLB393220:FLB393221 FUX393220:FUX393221 GET393220:GET393221 GOP393220:GOP393221 GYL393220:GYL393221 HIH393220:HIH393221 HSD393220:HSD393221 IBZ393220:IBZ393221 ILV393220:ILV393221 IVR393220:IVR393221 JFN393220:JFN393221 JPJ393220:JPJ393221 JZF393220:JZF393221 KJB393220:KJB393221 KSX393220:KSX393221 LCT393220:LCT393221 LMP393220:LMP393221 LWL393220:LWL393221 MGH393220:MGH393221 MQD393220:MQD393221 MZZ393220:MZZ393221 NJV393220:NJV393221 NTR393220:NTR393221 ODN393220:ODN393221 ONJ393220:ONJ393221 OXF393220:OXF393221 PHB393220:PHB393221 PQX393220:PQX393221 QAT393220:QAT393221 QKP393220:QKP393221 QUL393220:QUL393221 REH393220:REH393221 ROD393220:ROD393221 RXZ393220:RXZ393221 SHV393220:SHV393221 SRR393220:SRR393221 TBN393220:TBN393221 TLJ393220:TLJ393221 TVF393220:TVF393221 UFB393220:UFB393221 UOX393220:UOX393221 UYT393220:UYT393221 VIP393220:VIP393221 VSL393220:VSL393221 WCH393220:WCH393221 WMD393220:WMD393221 WVZ393220:WVZ393221 R458756:R458757 JN458756:JN458757 TJ458756:TJ458757 ADF458756:ADF458757 ANB458756:ANB458757 AWX458756:AWX458757 BGT458756:BGT458757 BQP458756:BQP458757 CAL458756:CAL458757 CKH458756:CKH458757 CUD458756:CUD458757 DDZ458756:DDZ458757 DNV458756:DNV458757 DXR458756:DXR458757 EHN458756:EHN458757 ERJ458756:ERJ458757 FBF458756:FBF458757 FLB458756:FLB458757 FUX458756:FUX458757 GET458756:GET458757 GOP458756:GOP458757 GYL458756:GYL458757 HIH458756:HIH458757 HSD458756:HSD458757 IBZ458756:IBZ458757 ILV458756:ILV458757 IVR458756:IVR458757 JFN458756:JFN458757 JPJ458756:JPJ458757 JZF458756:JZF458757 KJB458756:KJB458757 KSX458756:KSX458757 LCT458756:LCT458757 LMP458756:LMP458757 LWL458756:LWL458757 MGH458756:MGH458757 MQD458756:MQD458757 MZZ458756:MZZ458757 NJV458756:NJV458757 NTR458756:NTR458757 ODN458756:ODN458757 ONJ458756:ONJ458757 OXF458756:OXF458757 PHB458756:PHB458757 PQX458756:PQX458757 QAT458756:QAT458757 QKP458756:QKP458757 QUL458756:QUL458757 REH458756:REH458757 ROD458756:ROD458757 RXZ458756:RXZ458757 SHV458756:SHV458757 SRR458756:SRR458757 TBN458756:TBN458757 TLJ458756:TLJ458757 TVF458756:TVF458757 UFB458756:UFB458757 UOX458756:UOX458757 UYT458756:UYT458757 VIP458756:VIP458757 VSL458756:VSL458757 WCH458756:WCH458757 WMD458756:WMD458757 WVZ458756:WVZ458757 R524292:R524293 JN524292:JN524293 TJ524292:TJ524293 ADF524292:ADF524293 ANB524292:ANB524293 AWX524292:AWX524293 BGT524292:BGT524293 BQP524292:BQP524293 CAL524292:CAL524293 CKH524292:CKH524293 CUD524292:CUD524293 DDZ524292:DDZ524293 DNV524292:DNV524293 DXR524292:DXR524293 EHN524292:EHN524293 ERJ524292:ERJ524293 FBF524292:FBF524293 FLB524292:FLB524293 FUX524292:FUX524293 GET524292:GET524293 GOP524292:GOP524293 GYL524292:GYL524293 HIH524292:HIH524293 HSD524292:HSD524293 IBZ524292:IBZ524293 ILV524292:ILV524293 IVR524292:IVR524293 JFN524292:JFN524293 JPJ524292:JPJ524293 JZF524292:JZF524293 KJB524292:KJB524293 KSX524292:KSX524293 LCT524292:LCT524293 LMP524292:LMP524293 LWL524292:LWL524293 MGH524292:MGH524293 MQD524292:MQD524293 MZZ524292:MZZ524293 NJV524292:NJV524293 NTR524292:NTR524293 ODN524292:ODN524293 ONJ524292:ONJ524293 OXF524292:OXF524293 PHB524292:PHB524293 PQX524292:PQX524293 QAT524292:QAT524293 QKP524292:QKP524293 QUL524292:QUL524293 REH524292:REH524293 ROD524292:ROD524293 RXZ524292:RXZ524293 SHV524292:SHV524293 SRR524292:SRR524293 TBN524292:TBN524293 TLJ524292:TLJ524293 TVF524292:TVF524293 UFB524292:UFB524293 UOX524292:UOX524293 UYT524292:UYT524293 VIP524292:VIP524293 VSL524292:VSL524293 WCH524292:WCH524293 WMD524292:WMD524293 WVZ524292:WVZ524293 R589828:R589829 JN589828:JN589829 TJ589828:TJ589829 ADF589828:ADF589829 ANB589828:ANB589829 AWX589828:AWX589829 BGT589828:BGT589829 BQP589828:BQP589829 CAL589828:CAL589829 CKH589828:CKH589829 CUD589828:CUD589829 DDZ589828:DDZ589829 DNV589828:DNV589829 DXR589828:DXR589829 EHN589828:EHN589829 ERJ589828:ERJ589829 FBF589828:FBF589829 FLB589828:FLB589829 FUX589828:FUX589829 GET589828:GET589829 GOP589828:GOP589829 GYL589828:GYL589829 HIH589828:HIH589829 HSD589828:HSD589829 IBZ589828:IBZ589829 ILV589828:ILV589829 IVR589828:IVR589829 JFN589828:JFN589829 JPJ589828:JPJ589829 JZF589828:JZF589829 KJB589828:KJB589829 KSX589828:KSX589829 LCT589828:LCT589829 LMP589828:LMP589829 LWL589828:LWL589829 MGH589828:MGH589829 MQD589828:MQD589829 MZZ589828:MZZ589829 NJV589828:NJV589829 NTR589828:NTR589829 ODN589828:ODN589829 ONJ589828:ONJ589829 OXF589828:OXF589829 PHB589828:PHB589829 PQX589828:PQX589829 QAT589828:QAT589829 QKP589828:QKP589829 QUL589828:QUL589829 REH589828:REH589829 ROD589828:ROD589829 RXZ589828:RXZ589829 SHV589828:SHV589829 SRR589828:SRR589829 TBN589828:TBN589829 TLJ589828:TLJ589829 TVF589828:TVF589829 UFB589828:UFB589829 UOX589828:UOX589829 UYT589828:UYT589829 VIP589828:VIP589829 VSL589828:VSL589829 WCH589828:WCH589829 WMD589828:WMD589829 WVZ589828:WVZ589829 R655364:R655365 JN655364:JN655365 TJ655364:TJ655365 ADF655364:ADF655365 ANB655364:ANB655365 AWX655364:AWX655365 BGT655364:BGT655365 BQP655364:BQP655365 CAL655364:CAL655365 CKH655364:CKH655365 CUD655364:CUD655365 DDZ655364:DDZ655365 DNV655364:DNV655365 DXR655364:DXR655365 EHN655364:EHN655365 ERJ655364:ERJ655365 FBF655364:FBF655365 FLB655364:FLB655365 FUX655364:FUX655365 GET655364:GET655365 GOP655364:GOP655365 GYL655364:GYL655365 HIH655364:HIH655365 HSD655364:HSD655365 IBZ655364:IBZ655365 ILV655364:ILV655365 IVR655364:IVR655365 JFN655364:JFN655365 JPJ655364:JPJ655365 JZF655364:JZF655365 KJB655364:KJB655365 KSX655364:KSX655365 LCT655364:LCT655365 LMP655364:LMP655365 LWL655364:LWL655365 MGH655364:MGH655365 MQD655364:MQD655365 MZZ655364:MZZ655365 NJV655364:NJV655365 NTR655364:NTR655365 ODN655364:ODN655365 ONJ655364:ONJ655365 OXF655364:OXF655365 PHB655364:PHB655365 PQX655364:PQX655365 QAT655364:QAT655365 QKP655364:QKP655365 QUL655364:QUL655365 REH655364:REH655365 ROD655364:ROD655365 RXZ655364:RXZ655365 SHV655364:SHV655365 SRR655364:SRR655365 TBN655364:TBN655365 TLJ655364:TLJ655365 TVF655364:TVF655365 UFB655364:UFB655365 UOX655364:UOX655365 UYT655364:UYT655365 VIP655364:VIP655365 VSL655364:VSL655365 WCH655364:WCH655365 WMD655364:WMD655365 WVZ655364:WVZ655365 R720900:R720901 JN720900:JN720901 TJ720900:TJ720901 ADF720900:ADF720901 ANB720900:ANB720901 AWX720900:AWX720901 BGT720900:BGT720901 BQP720900:BQP720901 CAL720900:CAL720901 CKH720900:CKH720901 CUD720900:CUD720901 DDZ720900:DDZ720901 DNV720900:DNV720901 DXR720900:DXR720901 EHN720900:EHN720901 ERJ720900:ERJ720901 FBF720900:FBF720901 FLB720900:FLB720901 FUX720900:FUX720901 GET720900:GET720901 GOP720900:GOP720901 GYL720900:GYL720901 HIH720900:HIH720901 HSD720900:HSD720901 IBZ720900:IBZ720901 ILV720900:ILV720901 IVR720900:IVR720901 JFN720900:JFN720901 JPJ720900:JPJ720901 JZF720900:JZF720901 KJB720900:KJB720901 KSX720900:KSX720901 LCT720900:LCT720901 LMP720900:LMP720901 LWL720900:LWL720901 MGH720900:MGH720901 MQD720900:MQD720901 MZZ720900:MZZ720901 NJV720900:NJV720901 NTR720900:NTR720901 ODN720900:ODN720901 ONJ720900:ONJ720901 OXF720900:OXF720901 PHB720900:PHB720901 PQX720900:PQX720901 QAT720900:QAT720901 QKP720900:QKP720901 QUL720900:QUL720901 REH720900:REH720901 ROD720900:ROD720901 RXZ720900:RXZ720901 SHV720900:SHV720901 SRR720900:SRR720901 TBN720900:TBN720901 TLJ720900:TLJ720901 TVF720900:TVF720901 UFB720900:UFB720901 UOX720900:UOX720901 UYT720900:UYT720901 VIP720900:VIP720901 VSL720900:VSL720901 WCH720900:WCH720901 WMD720900:WMD720901 WVZ720900:WVZ720901 R786436:R786437 JN786436:JN786437 TJ786436:TJ786437 ADF786436:ADF786437 ANB786436:ANB786437 AWX786436:AWX786437 BGT786436:BGT786437 BQP786436:BQP786437 CAL786436:CAL786437 CKH786436:CKH786437 CUD786436:CUD786437 DDZ786436:DDZ786437 DNV786436:DNV786437 DXR786436:DXR786437 EHN786436:EHN786437 ERJ786436:ERJ786437 FBF786436:FBF786437 FLB786436:FLB786437 FUX786436:FUX786437 GET786436:GET786437 GOP786436:GOP786437 GYL786436:GYL786437 HIH786436:HIH786437 HSD786436:HSD786437 IBZ786436:IBZ786437 ILV786436:ILV786437 IVR786436:IVR786437 JFN786436:JFN786437 JPJ786436:JPJ786437 JZF786436:JZF786437 KJB786436:KJB786437 KSX786436:KSX786437 LCT786436:LCT786437 LMP786436:LMP786437 LWL786436:LWL786437 MGH786436:MGH786437 MQD786436:MQD786437 MZZ786436:MZZ786437 NJV786436:NJV786437 NTR786436:NTR786437 ODN786436:ODN786437 ONJ786436:ONJ786437 OXF786436:OXF786437 PHB786436:PHB786437 PQX786436:PQX786437 QAT786436:QAT786437 QKP786436:QKP786437 QUL786436:QUL786437 REH786436:REH786437 ROD786436:ROD786437 RXZ786436:RXZ786437 SHV786436:SHV786437 SRR786436:SRR786437 TBN786436:TBN786437 TLJ786436:TLJ786437 TVF786436:TVF786437 UFB786436:UFB786437 UOX786436:UOX786437 UYT786436:UYT786437 VIP786436:VIP786437 VSL786436:VSL786437 WCH786436:WCH786437 WMD786436:WMD786437 WVZ786436:WVZ786437 R851972:R851973 JN851972:JN851973 TJ851972:TJ851973 ADF851972:ADF851973 ANB851972:ANB851973 AWX851972:AWX851973 BGT851972:BGT851973 BQP851972:BQP851973 CAL851972:CAL851973 CKH851972:CKH851973 CUD851972:CUD851973 DDZ851972:DDZ851973 DNV851972:DNV851973 DXR851972:DXR851973 EHN851972:EHN851973 ERJ851972:ERJ851973 FBF851972:FBF851973 FLB851972:FLB851973 FUX851972:FUX851973 GET851972:GET851973 GOP851972:GOP851973 GYL851972:GYL851973 HIH851972:HIH851973 HSD851972:HSD851973 IBZ851972:IBZ851973 ILV851972:ILV851973 IVR851972:IVR851973 JFN851972:JFN851973 JPJ851972:JPJ851973 JZF851972:JZF851973 KJB851972:KJB851973 KSX851972:KSX851973 LCT851972:LCT851973 LMP851972:LMP851973 LWL851972:LWL851973 MGH851972:MGH851973 MQD851972:MQD851973 MZZ851972:MZZ851973 NJV851972:NJV851973 NTR851972:NTR851973 ODN851972:ODN851973 ONJ851972:ONJ851973 OXF851972:OXF851973 PHB851972:PHB851973 PQX851972:PQX851973 QAT851972:QAT851973 QKP851972:QKP851973 QUL851972:QUL851973 REH851972:REH851973 ROD851972:ROD851973 RXZ851972:RXZ851973 SHV851972:SHV851973 SRR851972:SRR851973 TBN851972:TBN851973 TLJ851972:TLJ851973 TVF851972:TVF851973 UFB851972:UFB851973 UOX851972:UOX851973 UYT851972:UYT851973 VIP851972:VIP851973 VSL851972:VSL851973 WCH851972:WCH851973 WMD851972:WMD851973 WVZ851972:WVZ851973 R917508:R917509 JN917508:JN917509 TJ917508:TJ917509 ADF917508:ADF917509 ANB917508:ANB917509 AWX917508:AWX917509 BGT917508:BGT917509 BQP917508:BQP917509 CAL917508:CAL917509 CKH917508:CKH917509 CUD917508:CUD917509 DDZ917508:DDZ917509 DNV917508:DNV917509 DXR917508:DXR917509 EHN917508:EHN917509 ERJ917508:ERJ917509 FBF917508:FBF917509 FLB917508:FLB917509 FUX917508:FUX917509 GET917508:GET917509 GOP917508:GOP917509 GYL917508:GYL917509 HIH917508:HIH917509 HSD917508:HSD917509 IBZ917508:IBZ917509 ILV917508:ILV917509 IVR917508:IVR917509 JFN917508:JFN917509 JPJ917508:JPJ917509 JZF917508:JZF917509 KJB917508:KJB917509 KSX917508:KSX917509 LCT917508:LCT917509 LMP917508:LMP917509 LWL917508:LWL917509 MGH917508:MGH917509 MQD917508:MQD917509 MZZ917508:MZZ917509 NJV917508:NJV917509 NTR917508:NTR917509 ODN917508:ODN917509 ONJ917508:ONJ917509 OXF917508:OXF917509 PHB917508:PHB917509 PQX917508:PQX917509 QAT917508:QAT917509 QKP917508:QKP917509 QUL917508:QUL917509 REH917508:REH917509 ROD917508:ROD917509 RXZ917508:RXZ917509 SHV917508:SHV917509 SRR917508:SRR917509 TBN917508:TBN917509 TLJ917508:TLJ917509 TVF917508:TVF917509 UFB917508:UFB917509 UOX917508:UOX917509 UYT917508:UYT917509 VIP917508:VIP917509 VSL917508:VSL917509 WCH917508:WCH917509 WMD917508:WMD917509 WVZ917508:WVZ917509 R983044:R983045 JN983044:JN983045 TJ983044:TJ983045 ADF983044:ADF983045 ANB983044:ANB983045 AWX983044:AWX983045 BGT983044:BGT983045 BQP983044:BQP983045 CAL983044:CAL983045 CKH983044:CKH983045 CUD983044:CUD983045 DDZ983044:DDZ983045 DNV983044:DNV983045 DXR983044:DXR983045 EHN983044:EHN983045 ERJ983044:ERJ983045 FBF983044:FBF983045 FLB983044:FLB983045 FUX983044:FUX983045 GET983044:GET983045 GOP983044:GOP983045 GYL983044:GYL983045 HIH983044:HIH983045 HSD983044:HSD983045 IBZ983044:IBZ983045 ILV983044:ILV983045 IVR983044:IVR983045 JFN983044:JFN983045 JPJ983044:JPJ983045 JZF983044:JZF983045 KJB983044:KJB983045 KSX983044:KSX983045 LCT983044:LCT983045 LMP983044:LMP983045 LWL983044:LWL983045 MGH983044:MGH983045 MQD983044:MQD983045 MZZ983044:MZZ983045 NJV983044:NJV983045 NTR983044:NTR983045 ODN983044:ODN983045 ONJ983044:ONJ983045 OXF983044:OXF983045 PHB983044:PHB983045 PQX983044:PQX983045 QAT983044:QAT983045 QKP983044:QKP983045 QUL983044:QUL983045 REH983044:REH983045 ROD983044:ROD983045 RXZ983044:RXZ983045 SHV983044:SHV983045 SRR983044:SRR983045 TBN983044:TBN983045 TLJ983044:TLJ983045 TVF983044:TVF983045 UFB983044:UFB983045 UOX983044:UOX983045 UYT983044:UYT983045 VIP983044:VIP983045 VSL983044:VSL983045 WCH983044:WCH983045 WMD983044:WMD983045 WVZ983044:WVZ983045 V4:V5 JR4:JR5 TN4:TN5 ADJ4:ADJ5 ANF4:ANF5 AXB4:AXB5 BGX4:BGX5 BQT4:BQT5 CAP4:CAP5 CKL4:CKL5 CUH4:CUH5 DED4:DED5 DNZ4:DNZ5 DXV4:DXV5 EHR4:EHR5 ERN4:ERN5 FBJ4:FBJ5 FLF4:FLF5 FVB4:FVB5 GEX4:GEX5 GOT4:GOT5 GYP4:GYP5 HIL4:HIL5 HSH4:HSH5 ICD4:ICD5 ILZ4:ILZ5 IVV4:IVV5 JFR4:JFR5 JPN4:JPN5 JZJ4:JZJ5 KJF4:KJF5 KTB4:KTB5 LCX4:LCX5 LMT4:LMT5 LWP4:LWP5 MGL4:MGL5 MQH4:MQH5 NAD4:NAD5 NJZ4:NJZ5 NTV4:NTV5 ODR4:ODR5 ONN4:ONN5 OXJ4:OXJ5 PHF4:PHF5 PRB4:PRB5 QAX4:QAX5 QKT4:QKT5 QUP4:QUP5 REL4:REL5 ROH4:ROH5 RYD4:RYD5 SHZ4:SHZ5 SRV4:SRV5 TBR4:TBR5 TLN4:TLN5 TVJ4:TVJ5 UFF4:UFF5 UPB4:UPB5 UYX4:UYX5 VIT4:VIT5 VSP4:VSP5 WCL4:WCL5 WMH4:WMH5 WWD4:WWD5 V65540:V65541 JR65540:JR65541 TN65540:TN65541 ADJ65540:ADJ65541 ANF65540:ANF65541 AXB65540:AXB65541 BGX65540:BGX65541 BQT65540:BQT65541 CAP65540:CAP65541 CKL65540:CKL65541 CUH65540:CUH65541 DED65540:DED65541 DNZ65540:DNZ65541 DXV65540:DXV65541 EHR65540:EHR65541 ERN65540:ERN65541 FBJ65540:FBJ65541 FLF65540:FLF65541 FVB65540:FVB65541 GEX65540:GEX65541 GOT65540:GOT65541 GYP65540:GYP65541 HIL65540:HIL65541 HSH65540:HSH65541 ICD65540:ICD65541 ILZ65540:ILZ65541 IVV65540:IVV65541 JFR65540:JFR65541 JPN65540:JPN65541 JZJ65540:JZJ65541 KJF65540:KJF65541 KTB65540:KTB65541 LCX65540:LCX65541 LMT65540:LMT65541 LWP65540:LWP65541 MGL65540:MGL65541 MQH65540:MQH65541 NAD65540:NAD65541 NJZ65540:NJZ65541 NTV65540:NTV65541 ODR65540:ODR65541 ONN65540:ONN65541 OXJ65540:OXJ65541 PHF65540:PHF65541 PRB65540:PRB65541 QAX65540:QAX65541 QKT65540:QKT65541 QUP65540:QUP65541 REL65540:REL65541 ROH65540:ROH65541 RYD65540:RYD65541 SHZ65540:SHZ65541 SRV65540:SRV65541 TBR65540:TBR65541 TLN65540:TLN65541 TVJ65540:TVJ65541 UFF65540:UFF65541 UPB65540:UPB65541 UYX65540:UYX65541 VIT65540:VIT65541 VSP65540:VSP65541 WCL65540:WCL65541 WMH65540:WMH65541 WWD65540:WWD65541 V131076:V131077 JR131076:JR131077 TN131076:TN131077 ADJ131076:ADJ131077 ANF131076:ANF131077 AXB131076:AXB131077 BGX131076:BGX131077 BQT131076:BQT131077 CAP131076:CAP131077 CKL131076:CKL131077 CUH131076:CUH131077 DED131076:DED131077 DNZ131076:DNZ131077 DXV131076:DXV131077 EHR131076:EHR131077 ERN131076:ERN131077 FBJ131076:FBJ131077 FLF131076:FLF131077 FVB131076:FVB131077 GEX131076:GEX131077 GOT131076:GOT131077 GYP131076:GYP131077 HIL131076:HIL131077 HSH131076:HSH131077 ICD131076:ICD131077 ILZ131076:ILZ131077 IVV131076:IVV131077 JFR131076:JFR131077 JPN131076:JPN131077 JZJ131076:JZJ131077 KJF131076:KJF131077 KTB131076:KTB131077 LCX131076:LCX131077 LMT131076:LMT131077 LWP131076:LWP131077 MGL131076:MGL131077 MQH131076:MQH131077 NAD131076:NAD131077 NJZ131076:NJZ131077 NTV131076:NTV131077 ODR131076:ODR131077 ONN131076:ONN131077 OXJ131076:OXJ131077 PHF131076:PHF131077 PRB131076:PRB131077 QAX131076:QAX131077 QKT131076:QKT131077 QUP131076:QUP131077 REL131076:REL131077 ROH131076:ROH131077 RYD131076:RYD131077 SHZ131076:SHZ131077 SRV131076:SRV131077 TBR131076:TBR131077 TLN131076:TLN131077 TVJ131076:TVJ131077 UFF131076:UFF131077 UPB131076:UPB131077 UYX131076:UYX131077 VIT131076:VIT131077 VSP131076:VSP131077 WCL131076:WCL131077 WMH131076:WMH131077 WWD131076:WWD131077 V196612:V196613 JR196612:JR196613 TN196612:TN196613 ADJ196612:ADJ196613 ANF196612:ANF196613 AXB196612:AXB196613 BGX196612:BGX196613 BQT196612:BQT196613 CAP196612:CAP196613 CKL196612:CKL196613 CUH196612:CUH196613 DED196612:DED196613 DNZ196612:DNZ196613 DXV196612:DXV196613 EHR196612:EHR196613 ERN196612:ERN196613 FBJ196612:FBJ196613 FLF196612:FLF196613 FVB196612:FVB196613 GEX196612:GEX196613 GOT196612:GOT196613 GYP196612:GYP196613 HIL196612:HIL196613 HSH196612:HSH196613 ICD196612:ICD196613 ILZ196612:ILZ196613 IVV196612:IVV196613 JFR196612:JFR196613 JPN196612:JPN196613 JZJ196612:JZJ196613 KJF196612:KJF196613 KTB196612:KTB196613 LCX196612:LCX196613 LMT196612:LMT196613 LWP196612:LWP196613 MGL196612:MGL196613 MQH196612:MQH196613 NAD196612:NAD196613 NJZ196612:NJZ196613 NTV196612:NTV196613 ODR196612:ODR196613 ONN196612:ONN196613 OXJ196612:OXJ196613 PHF196612:PHF196613 PRB196612:PRB196613 QAX196612:QAX196613 QKT196612:QKT196613 QUP196612:QUP196613 REL196612:REL196613 ROH196612:ROH196613 RYD196612:RYD196613 SHZ196612:SHZ196613 SRV196612:SRV196613 TBR196612:TBR196613 TLN196612:TLN196613 TVJ196612:TVJ196613 UFF196612:UFF196613 UPB196612:UPB196613 UYX196612:UYX196613 VIT196612:VIT196613 VSP196612:VSP196613 WCL196612:WCL196613 WMH196612:WMH196613 WWD196612:WWD196613 V262148:V262149 JR262148:JR262149 TN262148:TN262149 ADJ262148:ADJ262149 ANF262148:ANF262149 AXB262148:AXB262149 BGX262148:BGX262149 BQT262148:BQT262149 CAP262148:CAP262149 CKL262148:CKL262149 CUH262148:CUH262149 DED262148:DED262149 DNZ262148:DNZ262149 DXV262148:DXV262149 EHR262148:EHR262149 ERN262148:ERN262149 FBJ262148:FBJ262149 FLF262148:FLF262149 FVB262148:FVB262149 GEX262148:GEX262149 GOT262148:GOT262149 GYP262148:GYP262149 HIL262148:HIL262149 HSH262148:HSH262149 ICD262148:ICD262149 ILZ262148:ILZ262149 IVV262148:IVV262149 JFR262148:JFR262149 JPN262148:JPN262149 JZJ262148:JZJ262149 KJF262148:KJF262149 KTB262148:KTB262149 LCX262148:LCX262149 LMT262148:LMT262149 LWP262148:LWP262149 MGL262148:MGL262149 MQH262148:MQH262149 NAD262148:NAD262149 NJZ262148:NJZ262149 NTV262148:NTV262149 ODR262148:ODR262149 ONN262148:ONN262149 OXJ262148:OXJ262149 PHF262148:PHF262149 PRB262148:PRB262149 QAX262148:QAX262149 QKT262148:QKT262149 QUP262148:QUP262149 REL262148:REL262149 ROH262148:ROH262149 RYD262148:RYD262149 SHZ262148:SHZ262149 SRV262148:SRV262149 TBR262148:TBR262149 TLN262148:TLN262149 TVJ262148:TVJ262149 UFF262148:UFF262149 UPB262148:UPB262149 UYX262148:UYX262149 VIT262148:VIT262149 VSP262148:VSP262149 WCL262148:WCL262149 WMH262148:WMH262149 WWD262148:WWD262149 V327684:V327685 JR327684:JR327685 TN327684:TN327685 ADJ327684:ADJ327685 ANF327684:ANF327685 AXB327684:AXB327685 BGX327684:BGX327685 BQT327684:BQT327685 CAP327684:CAP327685 CKL327684:CKL327685 CUH327684:CUH327685 DED327684:DED327685 DNZ327684:DNZ327685 DXV327684:DXV327685 EHR327684:EHR327685 ERN327684:ERN327685 FBJ327684:FBJ327685 FLF327684:FLF327685 FVB327684:FVB327685 GEX327684:GEX327685 GOT327684:GOT327685 GYP327684:GYP327685 HIL327684:HIL327685 HSH327684:HSH327685 ICD327684:ICD327685 ILZ327684:ILZ327685 IVV327684:IVV327685 JFR327684:JFR327685 JPN327684:JPN327685 JZJ327684:JZJ327685 KJF327684:KJF327685 KTB327684:KTB327685 LCX327684:LCX327685 LMT327684:LMT327685 LWP327684:LWP327685 MGL327684:MGL327685 MQH327684:MQH327685 NAD327684:NAD327685 NJZ327684:NJZ327685 NTV327684:NTV327685 ODR327684:ODR327685 ONN327684:ONN327685 OXJ327684:OXJ327685 PHF327684:PHF327685 PRB327684:PRB327685 QAX327684:QAX327685 QKT327684:QKT327685 QUP327684:QUP327685 REL327684:REL327685 ROH327684:ROH327685 RYD327684:RYD327685 SHZ327684:SHZ327685 SRV327684:SRV327685 TBR327684:TBR327685 TLN327684:TLN327685 TVJ327684:TVJ327685 UFF327684:UFF327685 UPB327684:UPB327685 UYX327684:UYX327685 VIT327684:VIT327685 VSP327684:VSP327685 WCL327684:WCL327685 WMH327684:WMH327685 WWD327684:WWD327685 V393220:V393221 JR393220:JR393221 TN393220:TN393221 ADJ393220:ADJ393221 ANF393220:ANF393221 AXB393220:AXB393221 BGX393220:BGX393221 BQT393220:BQT393221 CAP393220:CAP393221 CKL393220:CKL393221 CUH393220:CUH393221 DED393220:DED393221 DNZ393220:DNZ393221 DXV393220:DXV393221 EHR393220:EHR393221 ERN393220:ERN393221 FBJ393220:FBJ393221 FLF393220:FLF393221 FVB393220:FVB393221 GEX393220:GEX393221 GOT393220:GOT393221 GYP393220:GYP393221 HIL393220:HIL393221 HSH393220:HSH393221 ICD393220:ICD393221 ILZ393220:ILZ393221 IVV393220:IVV393221 JFR393220:JFR393221 JPN393220:JPN393221 JZJ393220:JZJ393221 KJF393220:KJF393221 KTB393220:KTB393221 LCX393220:LCX393221 LMT393220:LMT393221 LWP393220:LWP393221 MGL393220:MGL393221 MQH393220:MQH393221 NAD393220:NAD393221 NJZ393220:NJZ393221 NTV393220:NTV393221 ODR393220:ODR393221 ONN393220:ONN393221 OXJ393220:OXJ393221 PHF393220:PHF393221 PRB393220:PRB393221 QAX393220:QAX393221 QKT393220:QKT393221 QUP393220:QUP393221 REL393220:REL393221 ROH393220:ROH393221 RYD393220:RYD393221 SHZ393220:SHZ393221 SRV393220:SRV393221 TBR393220:TBR393221 TLN393220:TLN393221 TVJ393220:TVJ393221 UFF393220:UFF393221 UPB393220:UPB393221 UYX393220:UYX393221 VIT393220:VIT393221 VSP393220:VSP393221 WCL393220:WCL393221 WMH393220:WMH393221 WWD393220:WWD393221 V458756:V458757 JR458756:JR458757 TN458756:TN458757 ADJ458756:ADJ458757 ANF458756:ANF458757 AXB458756:AXB458757 BGX458756:BGX458757 BQT458756:BQT458757 CAP458756:CAP458757 CKL458756:CKL458757 CUH458756:CUH458757 DED458756:DED458757 DNZ458756:DNZ458757 DXV458756:DXV458757 EHR458756:EHR458757 ERN458756:ERN458757 FBJ458756:FBJ458757 FLF458756:FLF458757 FVB458756:FVB458757 GEX458756:GEX458757 GOT458756:GOT458757 GYP458756:GYP458757 HIL458756:HIL458757 HSH458756:HSH458757 ICD458756:ICD458757 ILZ458756:ILZ458757 IVV458756:IVV458757 JFR458756:JFR458757 JPN458756:JPN458757 JZJ458756:JZJ458757 KJF458756:KJF458757 KTB458756:KTB458757 LCX458756:LCX458757 LMT458756:LMT458757 LWP458756:LWP458757 MGL458756:MGL458757 MQH458756:MQH458757 NAD458756:NAD458757 NJZ458756:NJZ458757 NTV458756:NTV458757 ODR458756:ODR458757 ONN458756:ONN458757 OXJ458756:OXJ458757 PHF458756:PHF458757 PRB458756:PRB458757 QAX458756:QAX458757 QKT458756:QKT458757 QUP458756:QUP458757 REL458756:REL458757 ROH458756:ROH458757 RYD458756:RYD458757 SHZ458756:SHZ458757 SRV458756:SRV458757 TBR458756:TBR458757 TLN458756:TLN458757 TVJ458756:TVJ458757 UFF458756:UFF458757 UPB458756:UPB458757 UYX458756:UYX458757 VIT458756:VIT458757 VSP458756:VSP458757 WCL458756:WCL458757 WMH458756:WMH458757 WWD458756:WWD458757 V524292:V524293 JR524292:JR524293 TN524292:TN524293 ADJ524292:ADJ524293 ANF524292:ANF524293 AXB524292:AXB524293 BGX524292:BGX524293 BQT524292:BQT524293 CAP524292:CAP524293 CKL524292:CKL524293 CUH524292:CUH524293 DED524292:DED524293 DNZ524292:DNZ524293 DXV524292:DXV524293 EHR524292:EHR524293 ERN524292:ERN524293 FBJ524292:FBJ524293 FLF524292:FLF524293 FVB524292:FVB524293 GEX524292:GEX524293 GOT524292:GOT524293 GYP524292:GYP524293 HIL524292:HIL524293 HSH524292:HSH524293 ICD524292:ICD524293 ILZ524292:ILZ524293 IVV524292:IVV524293 JFR524292:JFR524293 JPN524292:JPN524293 JZJ524292:JZJ524293 KJF524292:KJF524293 KTB524292:KTB524293 LCX524292:LCX524293 LMT524292:LMT524293 LWP524292:LWP524293 MGL524292:MGL524293 MQH524292:MQH524293 NAD524292:NAD524293 NJZ524292:NJZ524293 NTV524292:NTV524293 ODR524292:ODR524293 ONN524292:ONN524293 OXJ524292:OXJ524293 PHF524292:PHF524293 PRB524292:PRB524293 QAX524292:QAX524293 QKT524292:QKT524293 QUP524292:QUP524293 REL524292:REL524293 ROH524292:ROH524293 RYD524292:RYD524293 SHZ524292:SHZ524293 SRV524292:SRV524293 TBR524292:TBR524293 TLN524292:TLN524293 TVJ524292:TVJ524293 UFF524292:UFF524293 UPB524292:UPB524293 UYX524292:UYX524293 VIT524292:VIT524293 VSP524292:VSP524293 WCL524292:WCL524293 WMH524292:WMH524293 WWD524292:WWD524293 V589828:V589829 JR589828:JR589829 TN589828:TN589829 ADJ589828:ADJ589829 ANF589828:ANF589829 AXB589828:AXB589829 BGX589828:BGX589829 BQT589828:BQT589829 CAP589828:CAP589829 CKL589828:CKL589829 CUH589828:CUH589829 DED589828:DED589829 DNZ589828:DNZ589829 DXV589828:DXV589829 EHR589828:EHR589829 ERN589828:ERN589829 FBJ589828:FBJ589829 FLF589828:FLF589829 FVB589828:FVB589829 GEX589828:GEX589829 GOT589828:GOT589829 GYP589828:GYP589829 HIL589828:HIL589829 HSH589828:HSH589829 ICD589828:ICD589829 ILZ589828:ILZ589829 IVV589828:IVV589829 JFR589828:JFR589829 JPN589828:JPN589829 JZJ589828:JZJ589829 KJF589828:KJF589829 KTB589828:KTB589829 LCX589828:LCX589829 LMT589828:LMT589829 LWP589828:LWP589829 MGL589828:MGL589829 MQH589828:MQH589829 NAD589828:NAD589829 NJZ589828:NJZ589829 NTV589828:NTV589829 ODR589828:ODR589829 ONN589828:ONN589829 OXJ589828:OXJ589829 PHF589828:PHF589829 PRB589828:PRB589829 QAX589828:QAX589829 QKT589828:QKT589829 QUP589828:QUP589829 REL589828:REL589829 ROH589828:ROH589829 RYD589828:RYD589829 SHZ589828:SHZ589829 SRV589828:SRV589829 TBR589828:TBR589829 TLN589828:TLN589829 TVJ589828:TVJ589829 UFF589828:UFF589829 UPB589828:UPB589829 UYX589828:UYX589829 VIT589828:VIT589829 VSP589828:VSP589829 WCL589828:WCL589829 WMH589828:WMH589829 WWD589828:WWD589829 V655364:V655365 JR655364:JR655365 TN655364:TN655365 ADJ655364:ADJ655365 ANF655364:ANF655365 AXB655364:AXB655365 BGX655364:BGX655365 BQT655364:BQT655365 CAP655364:CAP655365 CKL655364:CKL655365 CUH655364:CUH655365 DED655364:DED655365 DNZ655364:DNZ655365 DXV655364:DXV655365 EHR655364:EHR655365 ERN655364:ERN655365 FBJ655364:FBJ655365 FLF655364:FLF655365 FVB655364:FVB655365 GEX655364:GEX655365 GOT655364:GOT655365 GYP655364:GYP655365 HIL655364:HIL655365 HSH655364:HSH655365 ICD655364:ICD655365 ILZ655364:ILZ655365 IVV655364:IVV655365 JFR655364:JFR655365 JPN655364:JPN655365 JZJ655364:JZJ655365 KJF655364:KJF655365 KTB655364:KTB655365 LCX655364:LCX655365 LMT655364:LMT655365 LWP655364:LWP655365 MGL655364:MGL655365 MQH655364:MQH655365 NAD655364:NAD655365 NJZ655364:NJZ655365 NTV655364:NTV655365 ODR655364:ODR655365 ONN655364:ONN655365 OXJ655364:OXJ655365 PHF655364:PHF655365 PRB655364:PRB655365 QAX655364:QAX655365 QKT655364:QKT655365 QUP655364:QUP655365 REL655364:REL655365 ROH655364:ROH655365 RYD655364:RYD655365 SHZ655364:SHZ655365 SRV655364:SRV655365 TBR655364:TBR655365 TLN655364:TLN655365 TVJ655364:TVJ655365 UFF655364:UFF655365 UPB655364:UPB655365 UYX655364:UYX655365 VIT655364:VIT655365 VSP655364:VSP655365 WCL655364:WCL655365 WMH655364:WMH655365 WWD655364:WWD655365 V720900:V720901 JR720900:JR720901 TN720900:TN720901 ADJ720900:ADJ720901 ANF720900:ANF720901 AXB720900:AXB720901 BGX720900:BGX720901 BQT720900:BQT720901 CAP720900:CAP720901 CKL720900:CKL720901 CUH720900:CUH720901 DED720900:DED720901 DNZ720900:DNZ720901 DXV720900:DXV720901 EHR720900:EHR720901 ERN720900:ERN720901 FBJ720900:FBJ720901 FLF720900:FLF720901 FVB720900:FVB720901 GEX720900:GEX720901 GOT720900:GOT720901 GYP720900:GYP720901 HIL720900:HIL720901 HSH720900:HSH720901 ICD720900:ICD720901 ILZ720900:ILZ720901 IVV720900:IVV720901 JFR720900:JFR720901 JPN720900:JPN720901 JZJ720900:JZJ720901 KJF720900:KJF720901 KTB720900:KTB720901 LCX720900:LCX720901 LMT720900:LMT720901 LWP720900:LWP720901 MGL720900:MGL720901 MQH720900:MQH720901 NAD720900:NAD720901 NJZ720900:NJZ720901 NTV720900:NTV720901 ODR720900:ODR720901 ONN720900:ONN720901 OXJ720900:OXJ720901 PHF720900:PHF720901 PRB720900:PRB720901 QAX720900:QAX720901 QKT720900:QKT720901 QUP720900:QUP720901 REL720900:REL720901 ROH720900:ROH720901 RYD720900:RYD720901 SHZ720900:SHZ720901 SRV720900:SRV720901 TBR720900:TBR720901 TLN720900:TLN720901 TVJ720900:TVJ720901 UFF720900:UFF720901 UPB720900:UPB720901 UYX720900:UYX720901 VIT720900:VIT720901 VSP720900:VSP720901 WCL720900:WCL720901 WMH720900:WMH720901 WWD720900:WWD720901 V786436:V786437 JR786436:JR786437 TN786436:TN786437 ADJ786436:ADJ786437 ANF786436:ANF786437 AXB786436:AXB786437 BGX786436:BGX786437 BQT786436:BQT786437 CAP786436:CAP786437 CKL786436:CKL786437 CUH786436:CUH786437 DED786436:DED786437 DNZ786436:DNZ786437 DXV786436:DXV786437 EHR786436:EHR786437 ERN786436:ERN786437 FBJ786436:FBJ786437 FLF786436:FLF786437 FVB786436:FVB786437 GEX786436:GEX786437 GOT786436:GOT786437 GYP786436:GYP786437 HIL786436:HIL786437 HSH786436:HSH786437 ICD786436:ICD786437 ILZ786436:ILZ786437 IVV786436:IVV786437 JFR786436:JFR786437 JPN786436:JPN786437 JZJ786436:JZJ786437 KJF786436:KJF786437 KTB786436:KTB786437 LCX786436:LCX786437 LMT786436:LMT786437 LWP786436:LWP786437 MGL786436:MGL786437 MQH786436:MQH786437 NAD786436:NAD786437 NJZ786436:NJZ786437 NTV786436:NTV786437 ODR786436:ODR786437 ONN786436:ONN786437 OXJ786436:OXJ786437 PHF786436:PHF786437 PRB786436:PRB786437 QAX786436:QAX786437 QKT786436:QKT786437 QUP786436:QUP786437 REL786436:REL786437 ROH786436:ROH786437 RYD786436:RYD786437 SHZ786436:SHZ786437 SRV786436:SRV786437 TBR786436:TBR786437 TLN786436:TLN786437 TVJ786436:TVJ786437 UFF786436:UFF786437 UPB786436:UPB786437 UYX786436:UYX786437 VIT786436:VIT786437 VSP786436:VSP786437 WCL786436:WCL786437 WMH786436:WMH786437 WWD786436:WWD786437 V851972:V851973 JR851972:JR851973 TN851972:TN851973 ADJ851972:ADJ851973 ANF851972:ANF851973 AXB851972:AXB851973 BGX851972:BGX851973 BQT851972:BQT851973 CAP851972:CAP851973 CKL851972:CKL851973 CUH851972:CUH851973 DED851972:DED851973 DNZ851972:DNZ851973 DXV851972:DXV851973 EHR851972:EHR851973 ERN851972:ERN851973 FBJ851972:FBJ851973 FLF851972:FLF851973 FVB851972:FVB851973 GEX851972:GEX851973 GOT851972:GOT851973 GYP851972:GYP851973 HIL851972:HIL851973 HSH851972:HSH851973 ICD851972:ICD851973 ILZ851972:ILZ851973 IVV851972:IVV851973 JFR851972:JFR851973 JPN851972:JPN851973 JZJ851972:JZJ851973 KJF851972:KJF851973 KTB851972:KTB851973 LCX851972:LCX851973 LMT851972:LMT851973 LWP851972:LWP851973 MGL851972:MGL851973 MQH851972:MQH851973 NAD851972:NAD851973 NJZ851972:NJZ851973 NTV851972:NTV851973 ODR851972:ODR851973 ONN851972:ONN851973 OXJ851972:OXJ851973 PHF851972:PHF851973 PRB851972:PRB851973 QAX851972:QAX851973 QKT851972:QKT851973 QUP851972:QUP851973 REL851972:REL851973 ROH851972:ROH851973 RYD851972:RYD851973 SHZ851972:SHZ851973 SRV851972:SRV851973 TBR851972:TBR851973 TLN851972:TLN851973 TVJ851972:TVJ851973 UFF851972:UFF851973 UPB851972:UPB851973 UYX851972:UYX851973 VIT851972:VIT851973 VSP851972:VSP851973 WCL851972:WCL851973 WMH851972:WMH851973 WWD851972:WWD851973 V917508:V917509 JR917508:JR917509 TN917508:TN917509 ADJ917508:ADJ917509 ANF917508:ANF917509 AXB917508:AXB917509 BGX917508:BGX917509 BQT917508:BQT917509 CAP917508:CAP917509 CKL917508:CKL917509 CUH917508:CUH917509 DED917508:DED917509 DNZ917508:DNZ917509 DXV917508:DXV917509 EHR917508:EHR917509 ERN917508:ERN917509 FBJ917508:FBJ917509 FLF917508:FLF917509 FVB917508:FVB917509 GEX917508:GEX917509 GOT917508:GOT917509 GYP917508:GYP917509 HIL917508:HIL917509 HSH917508:HSH917509 ICD917508:ICD917509 ILZ917508:ILZ917509 IVV917508:IVV917509 JFR917508:JFR917509 JPN917508:JPN917509 JZJ917508:JZJ917509 KJF917508:KJF917509 KTB917508:KTB917509 LCX917508:LCX917509 LMT917508:LMT917509 LWP917508:LWP917509 MGL917508:MGL917509 MQH917508:MQH917509 NAD917508:NAD917509 NJZ917508:NJZ917509 NTV917508:NTV917509 ODR917508:ODR917509 ONN917508:ONN917509 OXJ917508:OXJ917509 PHF917508:PHF917509 PRB917508:PRB917509 QAX917508:QAX917509 QKT917508:QKT917509 QUP917508:QUP917509 REL917508:REL917509 ROH917508:ROH917509 RYD917508:RYD917509 SHZ917508:SHZ917509 SRV917508:SRV917509 TBR917508:TBR917509 TLN917508:TLN917509 TVJ917508:TVJ917509 UFF917508:UFF917509 UPB917508:UPB917509 UYX917508:UYX917509 VIT917508:VIT917509 VSP917508:VSP917509 WCL917508:WCL917509 WMH917508:WMH917509 WWD917508:WWD917509 V983044:V983045 JR983044:JR983045 TN983044:TN983045 ADJ983044:ADJ983045 ANF983044:ANF983045 AXB983044:AXB983045 BGX983044:BGX983045 BQT983044:BQT983045 CAP983044:CAP983045 CKL983044:CKL983045 CUH983044:CUH983045 DED983044:DED983045 DNZ983044:DNZ983045 DXV983044:DXV983045 EHR983044:EHR983045 ERN983044:ERN983045 FBJ983044:FBJ983045 FLF983044:FLF983045 FVB983044:FVB983045 GEX983044:GEX983045 GOT983044:GOT983045 GYP983044:GYP983045 HIL983044:HIL983045 HSH983044:HSH983045 ICD983044:ICD983045 ILZ983044:ILZ983045 IVV983044:IVV983045 JFR983044:JFR983045 JPN983044:JPN983045 JZJ983044:JZJ983045 KJF983044:KJF983045 KTB983044:KTB983045 LCX983044:LCX983045 LMT983044:LMT983045 LWP983044:LWP983045 MGL983044:MGL983045 MQH983044:MQH983045 NAD983044:NAD983045 NJZ983044:NJZ983045 NTV983044:NTV983045 ODR983044:ODR983045 ONN983044:ONN983045 OXJ983044:OXJ983045 PHF983044:PHF983045 PRB983044:PRB983045 QAX983044:QAX983045 QKT983044:QKT983045 QUP983044:QUP983045 REL983044:REL983045 ROH983044:ROH983045 RYD983044:RYD983045 SHZ983044:SHZ983045 SRV983044:SRV983045 TBR983044:TBR983045 TLN983044:TLN983045 TVJ983044:TVJ983045 UFF983044:UFF983045 UPB983044:UPB983045 UYX983044:UYX983045 VIT983044:VIT983045 VSP983044:VSP983045 WCL983044:WCL983045 WMH983044:WMH983045 WWD983044:WWD983045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U6 JQ6 TM6 ADI6 ANE6 AXA6 BGW6 BQS6 CAO6 CKK6 CUG6 DEC6 DNY6 DXU6 EHQ6 ERM6 FBI6 FLE6 FVA6 GEW6 GOS6 GYO6 HIK6 HSG6 ICC6 ILY6 IVU6 JFQ6 JPM6 JZI6 KJE6 KTA6 LCW6 LMS6 LWO6 MGK6 MQG6 NAC6 NJY6 NTU6 ODQ6 ONM6 OXI6 PHE6 PRA6 QAW6 QKS6 QUO6 REK6 ROG6 RYC6 SHY6 SRU6 TBQ6 TLM6 TVI6 UFE6 UPA6 UYW6 VIS6 VSO6 WCK6 WMG6 WWC6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WWC983046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H6:H8 JD6:JD8 SZ6:SZ8 ACV6:ACV8 AMR6:AMR8 AWN6:AWN8 BGJ6:BGJ8 BQF6:BQF8 CAB6:CAB8 CJX6:CJX8 CTT6:CTT8 DDP6:DDP8 DNL6:DNL8 DXH6:DXH8 EHD6:EHD8 EQZ6:EQZ8 FAV6:FAV8 FKR6:FKR8 FUN6:FUN8 GEJ6:GEJ8 GOF6:GOF8 GYB6:GYB8 HHX6:HHX8 HRT6:HRT8 IBP6:IBP8 ILL6:ILL8 IVH6:IVH8 JFD6:JFD8 JOZ6:JOZ8 JYV6:JYV8 KIR6:KIR8 KSN6:KSN8 LCJ6:LCJ8 LMF6:LMF8 LWB6:LWB8 MFX6:MFX8 MPT6:MPT8 MZP6:MZP8 NJL6:NJL8 NTH6:NTH8 ODD6:ODD8 OMZ6:OMZ8 OWV6:OWV8 PGR6:PGR8 PQN6:PQN8 QAJ6:QAJ8 QKF6:QKF8 QUB6:QUB8 RDX6:RDX8 RNT6:RNT8 RXP6:RXP8 SHL6:SHL8 SRH6:SRH8 TBD6:TBD8 TKZ6:TKZ8 TUV6:TUV8 UER6:UER8 UON6:UON8 UYJ6:UYJ8 VIF6:VIF8 VSB6:VSB8 WBX6:WBX8 WLT6:WLT8 WVP6:WVP8 H65542:H65544 JD65542:JD65544 SZ65542:SZ65544 ACV65542:ACV65544 AMR65542:AMR65544 AWN65542:AWN65544 BGJ65542:BGJ65544 BQF65542:BQF65544 CAB65542:CAB65544 CJX65542:CJX65544 CTT65542:CTT65544 DDP65542:DDP65544 DNL65542:DNL65544 DXH65542:DXH65544 EHD65542:EHD65544 EQZ65542:EQZ65544 FAV65542:FAV65544 FKR65542:FKR65544 FUN65542:FUN65544 GEJ65542:GEJ65544 GOF65542:GOF65544 GYB65542:GYB65544 HHX65542:HHX65544 HRT65542:HRT65544 IBP65542:IBP65544 ILL65542:ILL65544 IVH65542:IVH65544 JFD65542:JFD65544 JOZ65542:JOZ65544 JYV65542:JYV65544 KIR65542:KIR65544 KSN65542:KSN65544 LCJ65542:LCJ65544 LMF65542:LMF65544 LWB65542:LWB65544 MFX65542:MFX65544 MPT65542:MPT65544 MZP65542:MZP65544 NJL65542:NJL65544 NTH65542:NTH65544 ODD65542:ODD65544 OMZ65542:OMZ65544 OWV65542:OWV65544 PGR65542:PGR65544 PQN65542:PQN65544 QAJ65542:QAJ65544 QKF65542:QKF65544 QUB65542:QUB65544 RDX65542:RDX65544 RNT65542:RNT65544 RXP65542:RXP65544 SHL65542:SHL65544 SRH65542:SRH65544 TBD65542:TBD65544 TKZ65542:TKZ65544 TUV65542:TUV65544 UER65542:UER65544 UON65542:UON65544 UYJ65542:UYJ65544 VIF65542:VIF65544 VSB65542:VSB65544 WBX65542:WBX65544 WLT65542:WLT65544 WVP65542:WVP65544 H131078:H131080 JD131078:JD131080 SZ131078:SZ131080 ACV131078:ACV131080 AMR131078:AMR131080 AWN131078:AWN131080 BGJ131078:BGJ131080 BQF131078:BQF131080 CAB131078:CAB131080 CJX131078:CJX131080 CTT131078:CTT131080 DDP131078:DDP131080 DNL131078:DNL131080 DXH131078:DXH131080 EHD131078:EHD131080 EQZ131078:EQZ131080 FAV131078:FAV131080 FKR131078:FKR131080 FUN131078:FUN131080 GEJ131078:GEJ131080 GOF131078:GOF131080 GYB131078:GYB131080 HHX131078:HHX131080 HRT131078:HRT131080 IBP131078:IBP131080 ILL131078:ILL131080 IVH131078:IVH131080 JFD131078:JFD131080 JOZ131078:JOZ131080 JYV131078:JYV131080 KIR131078:KIR131080 KSN131078:KSN131080 LCJ131078:LCJ131080 LMF131078:LMF131080 LWB131078:LWB131080 MFX131078:MFX131080 MPT131078:MPT131080 MZP131078:MZP131080 NJL131078:NJL131080 NTH131078:NTH131080 ODD131078:ODD131080 OMZ131078:OMZ131080 OWV131078:OWV131080 PGR131078:PGR131080 PQN131078:PQN131080 QAJ131078:QAJ131080 QKF131078:QKF131080 QUB131078:QUB131080 RDX131078:RDX131080 RNT131078:RNT131080 RXP131078:RXP131080 SHL131078:SHL131080 SRH131078:SRH131080 TBD131078:TBD131080 TKZ131078:TKZ131080 TUV131078:TUV131080 UER131078:UER131080 UON131078:UON131080 UYJ131078:UYJ131080 VIF131078:VIF131080 VSB131078:VSB131080 WBX131078:WBX131080 WLT131078:WLT131080 WVP131078:WVP131080 H196614:H196616 JD196614:JD196616 SZ196614:SZ196616 ACV196614:ACV196616 AMR196614:AMR196616 AWN196614:AWN196616 BGJ196614:BGJ196616 BQF196614:BQF196616 CAB196614:CAB196616 CJX196614:CJX196616 CTT196614:CTT196616 DDP196614:DDP196616 DNL196614:DNL196616 DXH196614:DXH196616 EHD196614:EHD196616 EQZ196614:EQZ196616 FAV196614:FAV196616 FKR196614:FKR196616 FUN196614:FUN196616 GEJ196614:GEJ196616 GOF196614:GOF196616 GYB196614:GYB196616 HHX196614:HHX196616 HRT196614:HRT196616 IBP196614:IBP196616 ILL196614:ILL196616 IVH196614:IVH196616 JFD196614:JFD196616 JOZ196614:JOZ196616 JYV196614:JYV196616 KIR196614:KIR196616 KSN196614:KSN196616 LCJ196614:LCJ196616 LMF196614:LMF196616 LWB196614:LWB196616 MFX196614:MFX196616 MPT196614:MPT196616 MZP196614:MZP196616 NJL196614:NJL196616 NTH196614:NTH196616 ODD196614:ODD196616 OMZ196614:OMZ196616 OWV196614:OWV196616 PGR196614:PGR196616 PQN196614:PQN196616 QAJ196614:QAJ196616 QKF196614:QKF196616 QUB196614:QUB196616 RDX196614:RDX196616 RNT196614:RNT196616 RXP196614:RXP196616 SHL196614:SHL196616 SRH196614:SRH196616 TBD196614:TBD196616 TKZ196614:TKZ196616 TUV196614:TUV196616 UER196614:UER196616 UON196614:UON196616 UYJ196614:UYJ196616 VIF196614:VIF196616 VSB196614:VSB196616 WBX196614:WBX196616 WLT196614:WLT196616 WVP196614:WVP196616 H262150:H262152 JD262150:JD262152 SZ262150:SZ262152 ACV262150:ACV262152 AMR262150:AMR262152 AWN262150:AWN262152 BGJ262150:BGJ262152 BQF262150:BQF262152 CAB262150:CAB262152 CJX262150:CJX262152 CTT262150:CTT262152 DDP262150:DDP262152 DNL262150:DNL262152 DXH262150:DXH262152 EHD262150:EHD262152 EQZ262150:EQZ262152 FAV262150:FAV262152 FKR262150:FKR262152 FUN262150:FUN262152 GEJ262150:GEJ262152 GOF262150:GOF262152 GYB262150:GYB262152 HHX262150:HHX262152 HRT262150:HRT262152 IBP262150:IBP262152 ILL262150:ILL262152 IVH262150:IVH262152 JFD262150:JFD262152 JOZ262150:JOZ262152 JYV262150:JYV262152 KIR262150:KIR262152 KSN262150:KSN262152 LCJ262150:LCJ262152 LMF262150:LMF262152 LWB262150:LWB262152 MFX262150:MFX262152 MPT262150:MPT262152 MZP262150:MZP262152 NJL262150:NJL262152 NTH262150:NTH262152 ODD262150:ODD262152 OMZ262150:OMZ262152 OWV262150:OWV262152 PGR262150:PGR262152 PQN262150:PQN262152 QAJ262150:QAJ262152 QKF262150:QKF262152 QUB262150:QUB262152 RDX262150:RDX262152 RNT262150:RNT262152 RXP262150:RXP262152 SHL262150:SHL262152 SRH262150:SRH262152 TBD262150:TBD262152 TKZ262150:TKZ262152 TUV262150:TUV262152 UER262150:UER262152 UON262150:UON262152 UYJ262150:UYJ262152 VIF262150:VIF262152 VSB262150:VSB262152 WBX262150:WBX262152 WLT262150:WLT262152 WVP262150:WVP262152 H327686:H327688 JD327686:JD327688 SZ327686:SZ327688 ACV327686:ACV327688 AMR327686:AMR327688 AWN327686:AWN327688 BGJ327686:BGJ327688 BQF327686:BQF327688 CAB327686:CAB327688 CJX327686:CJX327688 CTT327686:CTT327688 DDP327686:DDP327688 DNL327686:DNL327688 DXH327686:DXH327688 EHD327686:EHD327688 EQZ327686:EQZ327688 FAV327686:FAV327688 FKR327686:FKR327688 FUN327686:FUN327688 GEJ327686:GEJ327688 GOF327686:GOF327688 GYB327686:GYB327688 HHX327686:HHX327688 HRT327686:HRT327688 IBP327686:IBP327688 ILL327686:ILL327688 IVH327686:IVH327688 JFD327686:JFD327688 JOZ327686:JOZ327688 JYV327686:JYV327688 KIR327686:KIR327688 KSN327686:KSN327688 LCJ327686:LCJ327688 LMF327686:LMF327688 LWB327686:LWB327688 MFX327686:MFX327688 MPT327686:MPT327688 MZP327686:MZP327688 NJL327686:NJL327688 NTH327686:NTH327688 ODD327686:ODD327688 OMZ327686:OMZ327688 OWV327686:OWV327688 PGR327686:PGR327688 PQN327686:PQN327688 QAJ327686:QAJ327688 QKF327686:QKF327688 QUB327686:QUB327688 RDX327686:RDX327688 RNT327686:RNT327688 RXP327686:RXP327688 SHL327686:SHL327688 SRH327686:SRH327688 TBD327686:TBD327688 TKZ327686:TKZ327688 TUV327686:TUV327688 UER327686:UER327688 UON327686:UON327688 UYJ327686:UYJ327688 VIF327686:VIF327688 VSB327686:VSB327688 WBX327686:WBX327688 WLT327686:WLT327688 WVP327686:WVP327688 H393222:H393224 JD393222:JD393224 SZ393222:SZ393224 ACV393222:ACV393224 AMR393222:AMR393224 AWN393222:AWN393224 BGJ393222:BGJ393224 BQF393222:BQF393224 CAB393222:CAB393224 CJX393222:CJX393224 CTT393222:CTT393224 DDP393222:DDP393224 DNL393222:DNL393224 DXH393222:DXH393224 EHD393222:EHD393224 EQZ393222:EQZ393224 FAV393222:FAV393224 FKR393222:FKR393224 FUN393222:FUN393224 GEJ393222:GEJ393224 GOF393222:GOF393224 GYB393222:GYB393224 HHX393222:HHX393224 HRT393222:HRT393224 IBP393222:IBP393224 ILL393222:ILL393224 IVH393222:IVH393224 JFD393222:JFD393224 JOZ393222:JOZ393224 JYV393222:JYV393224 KIR393222:KIR393224 KSN393222:KSN393224 LCJ393222:LCJ393224 LMF393222:LMF393224 LWB393222:LWB393224 MFX393222:MFX393224 MPT393222:MPT393224 MZP393222:MZP393224 NJL393222:NJL393224 NTH393222:NTH393224 ODD393222:ODD393224 OMZ393222:OMZ393224 OWV393222:OWV393224 PGR393222:PGR393224 PQN393222:PQN393224 QAJ393222:QAJ393224 QKF393222:QKF393224 QUB393222:QUB393224 RDX393222:RDX393224 RNT393222:RNT393224 RXP393222:RXP393224 SHL393222:SHL393224 SRH393222:SRH393224 TBD393222:TBD393224 TKZ393222:TKZ393224 TUV393222:TUV393224 UER393222:UER393224 UON393222:UON393224 UYJ393222:UYJ393224 VIF393222:VIF393224 VSB393222:VSB393224 WBX393222:WBX393224 WLT393222:WLT393224 WVP393222:WVP393224 H458758:H458760 JD458758:JD458760 SZ458758:SZ458760 ACV458758:ACV458760 AMR458758:AMR458760 AWN458758:AWN458760 BGJ458758:BGJ458760 BQF458758:BQF458760 CAB458758:CAB458760 CJX458758:CJX458760 CTT458758:CTT458760 DDP458758:DDP458760 DNL458758:DNL458760 DXH458758:DXH458760 EHD458758:EHD458760 EQZ458758:EQZ458760 FAV458758:FAV458760 FKR458758:FKR458760 FUN458758:FUN458760 GEJ458758:GEJ458760 GOF458758:GOF458760 GYB458758:GYB458760 HHX458758:HHX458760 HRT458758:HRT458760 IBP458758:IBP458760 ILL458758:ILL458760 IVH458758:IVH458760 JFD458758:JFD458760 JOZ458758:JOZ458760 JYV458758:JYV458760 KIR458758:KIR458760 KSN458758:KSN458760 LCJ458758:LCJ458760 LMF458758:LMF458760 LWB458758:LWB458760 MFX458758:MFX458760 MPT458758:MPT458760 MZP458758:MZP458760 NJL458758:NJL458760 NTH458758:NTH458760 ODD458758:ODD458760 OMZ458758:OMZ458760 OWV458758:OWV458760 PGR458758:PGR458760 PQN458758:PQN458760 QAJ458758:QAJ458760 QKF458758:QKF458760 QUB458758:QUB458760 RDX458758:RDX458760 RNT458758:RNT458760 RXP458758:RXP458760 SHL458758:SHL458760 SRH458758:SRH458760 TBD458758:TBD458760 TKZ458758:TKZ458760 TUV458758:TUV458760 UER458758:UER458760 UON458758:UON458760 UYJ458758:UYJ458760 VIF458758:VIF458760 VSB458758:VSB458760 WBX458758:WBX458760 WLT458758:WLT458760 WVP458758:WVP458760 H524294:H524296 JD524294:JD524296 SZ524294:SZ524296 ACV524294:ACV524296 AMR524294:AMR524296 AWN524294:AWN524296 BGJ524294:BGJ524296 BQF524294:BQF524296 CAB524294:CAB524296 CJX524294:CJX524296 CTT524294:CTT524296 DDP524294:DDP524296 DNL524294:DNL524296 DXH524294:DXH524296 EHD524294:EHD524296 EQZ524294:EQZ524296 FAV524294:FAV524296 FKR524294:FKR524296 FUN524294:FUN524296 GEJ524294:GEJ524296 GOF524294:GOF524296 GYB524294:GYB524296 HHX524294:HHX524296 HRT524294:HRT524296 IBP524294:IBP524296 ILL524294:ILL524296 IVH524294:IVH524296 JFD524294:JFD524296 JOZ524294:JOZ524296 JYV524294:JYV524296 KIR524294:KIR524296 KSN524294:KSN524296 LCJ524294:LCJ524296 LMF524294:LMF524296 LWB524294:LWB524296 MFX524294:MFX524296 MPT524294:MPT524296 MZP524294:MZP524296 NJL524294:NJL524296 NTH524294:NTH524296 ODD524294:ODD524296 OMZ524294:OMZ524296 OWV524294:OWV524296 PGR524294:PGR524296 PQN524294:PQN524296 QAJ524294:QAJ524296 QKF524294:QKF524296 QUB524294:QUB524296 RDX524294:RDX524296 RNT524294:RNT524296 RXP524294:RXP524296 SHL524294:SHL524296 SRH524294:SRH524296 TBD524294:TBD524296 TKZ524294:TKZ524296 TUV524294:TUV524296 UER524294:UER524296 UON524294:UON524296 UYJ524294:UYJ524296 VIF524294:VIF524296 VSB524294:VSB524296 WBX524294:WBX524296 WLT524294:WLT524296 WVP524294:WVP524296 H589830:H589832 JD589830:JD589832 SZ589830:SZ589832 ACV589830:ACV589832 AMR589830:AMR589832 AWN589830:AWN589832 BGJ589830:BGJ589832 BQF589830:BQF589832 CAB589830:CAB589832 CJX589830:CJX589832 CTT589830:CTT589832 DDP589830:DDP589832 DNL589830:DNL589832 DXH589830:DXH589832 EHD589830:EHD589832 EQZ589830:EQZ589832 FAV589830:FAV589832 FKR589830:FKR589832 FUN589830:FUN589832 GEJ589830:GEJ589832 GOF589830:GOF589832 GYB589830:GYB589832 HHX589830:HHX589832 HRT589830:HRT589832 IBP589830:IBP589832 ILL589830:ILL589832 IVH589830:IVH589832 JFD589830:JFD589832 JOZ589830:JOZ589832 JYV589830:JYV589832 KIR589830:KIR589832 KSN589830:KSN589832 LCJ589830:LCJ589832 LMF589830:LMF589832 LWB589830:LWB589832 MFX589830:MFX589832 MPT589830:MPT589832 MZP589830:MZP589832 NJL589830:NJL589832 NTH589830:NTH589832 ODD589830:ODD589832 OMZ589830:OMZ589832 OWV589830:OWV589832 PGR589830:PGR589832 PQN589830:PQN589832 QAJ589830:QAJ589832 QKF589830:QKF589832 QUB589830:QUB589832 RDX589830:RDX589832 RNT589830:RNT589832 RXP589830:RXP589832 SHL589830:SHL589832 SRH589830:SRH589832 TBD589830:TBD589832 TKZ589830:TKZ589832 TUV589830:TUV589832 UER589830:UER589832 UON589830:UON589832 UYJ589830:UYJ589832 VIF589830:VIF589832 VSB589830:VSB589832 WBX589830:WBX589832 WLT589830:WLT589832 WVP589830:WVP589832 H655366:H655368 JD655366:JD655368 SZ655366:SZ655368 ACV655366:ACV655368 AMR655366:AMR655368 AWN655366:AWN655368 BGJ655366:BGJ655368 BQF655366:BQF655368 CAB655366:CAB655368 CJX655366:CJX655368 CTT655366:CTT655368 DDP655366:DDP655368 DNL655366:DNL655368 DXH655366:DXH655368 EHD655366:EHD655368 EQZ655366:EQZ655368 FAV655366:FAV655368 FKR655366:FKR655368 FUN655366:FUN655368 GEJ655366:GEJ655368 GOF655366:GOF655368 GYB655366:GYB655368 HHX655366:HHX655368 HRT655366:HRT655368 IBP655366:IBP655368 ILL655366:ILL655368 IVH655366:IVH655368 JFD655366:JFD655368 JOZ655366:JOZ655368 JYV655366:JYV655368 KIR655366:KIR655368 KSN655366:KSN655368 LCJ655366:LCJ655368 LMF655366:LMF655368 LWB655366:LWB655368 MFX655366:MFX655368 MPT655366:MPT655368 MZP655366:MZP655368 NJL655366:NJL655368 NTH655366:NTH655368 ODD655366:ODD655368 OMZ655366:OMZ655368 OWV655366:OWV655368 PGR655366:PGR655368 PQN655366:PQN655368 QAJ655366:QAJ655368 QKF655366:QKF655368 QUB655366:QUB655368 RDX655366:RDX655368 RNT655366:RNT655368 RXP655366:RXP655368 SHL655366:SHL655368 SRH655366:SRH655368 TBD655366:TBD655368 TKZ655366:TKZ655368 TUV655366:TUV655368 UER655366:UER655368 UON655366:UON655368 UYJ655366:UYJ655368 VIF655366:VIF655368 VSB655366:VSB655368 WBX655366:WBX655368 WLT655366:WLT655368 WVP655366:WVP655368 H720902:H720904 JD720902:JD720904 SZ720902:SZ720904 ACV720902:ACV720904 AMR720902:AMR720904 AWN720902:AWN720904 BGJ720902:BGJ720904 BQF720902:BQF720904 CAB720902:CAB720904 CJX720902:CJX720904 CTT720902:CTT720904 DDP720902:DDP720904 DNL720902:DNL720904 DXH720902:DXH720904 EHD720902:EHD720904 EQZ720902:EQZ720904 FAV720902:FAV720904 FKR720902:FKR720904 FUN720902:FUN720904 GEJ720902:GEJ720904 GOF720902:GOF720904 GYB720902:GYB720904 HHX720902:HHX720904 HRT720902:HRT720904 IBP720902:IBP720904 ILL720902:ILL720904 IVH720902:IVH720904 JFD720902:JFD720904 JOZ720902:JOZ720904 JYV720902:JYV720904 KIR720902:KIR720904 KSN720902:KSN720904 LCJ720902:LCJ720904 LMF720902:LMF720904 LWB720902:LWB720904 MFX720902:MFX720904 MPT720902:MPT720904 MZP720902:MZP720904 NJL720902:NJL720904 NTH720902:NTH720904 ODD720902:ODD720904 OMZ720902:OMZ720904 OWV720902:OWV720904 PGR720902:PGR720904 PQN720902:PQN720904 QAJ720902:QAJ720904 QKF720902:QKF720904 QUB720902:QUB720904 RDX720902:RDX720904 RNT720902:RNT720904 RXP720902:RXP720904 SHL720902:SHL720904 SRH720902:SRH720904 TBD720902:TBD720904 TKZ720902:TKZ720904 TUV720902:TUV720904 UER720902:UER720904 UON720902:UON720904 UYJ720902:UYJ720904 VIF720902:VIF720904 VSB720902:VSB720904 WBX720902:WBX720904 WLT720902:WLT720904 WVP720902:WVP720904 H786438:H786440 JD786438:JD786440 SZ786438:SZ786440 ACV786438:ACV786440 AMR786438:AMR786440 AWN786438:AWN786440 BGJ786438:BGJ786440 BQF786438:BQF786440 CAB786438:CAB786440 CJX786438:CJX786440 CTT786438:CTT786440 DDP786438:DDP786440 DNL786438:DNL786440 DXH786438:DXH786440 EHD786438:EHD786440 EQZ786438:EQZ786440 FAV786438:FAV786440 FKR786438:FKR786440 FUN786438:FUN786440 GEJ786438:GEJ786440 GOF786438:GOF786440 GYB786438:GYB786440 HHX786438:HHX786440 HRT786438:HRT786440 IBP786438:IBP786440 ILL786438:ILL786440 IVH786438:IVH786440 JFD786438:JFD786440 JOZ786438:JOZ786440 JYV786438:JYV786440 KIR786438:KIR786440 KSN786438:KSN786440 LCJ786438:LCJ786440 LMF786438:LMF786440 LWB786438:LWB786440 MFX786438:MFX786440 MPT786438:MPT786440 MZP786438:MZP786440 NJL786438:NJL786440 NTH786438:NTH786440 ODD786438:ODD786440 OMZ786438:OMZ786440 OWV786438:OWV786440 PGR786438:PGR786440 PQN786438:PQN786440 QAJ786438:QAJ786440 QKF786438:QKF786440 QUB786438:QUB786440 RDX786438:RDX786440 RNT786438:RNT786440 RXP786438:RXP786440 SHL786438:SHL786440 SRH786438:SRH786440 TBD786438:TBD786440 TKZ786438:TKZ786440 TUV786438:TUV786440 UER786438:UER786440 UON786438:UON786440 UYJ786438:UYJ786440 VIF786438:VIF786440 VSB786438:VSB786440 WBX786438:WBX786440 WLT786438:WLT786440 WVP786438:WVP786440 H851974:H851976 JD851974:JD851976 SZ851974:SZ851976 ACV851974:ACV851976 AMR851974:AMR851976 AWN851974:AWN851976 BGJ851974:BGJ851976 BQF851974:BQF851976 CAB851974:CAB851976 CJX851974:CJX851976 CTT851974:CTT851976 DDP851974:DDP851976 DNL851974:DNL851976 DXH851974:DXH851976 EHD851974:EHD851976 EQZ851974:EQZ851976 FAV851974:FAV851976 FKR851974:FKR851976 FUN851974:FUN851976 GEJ851974:GEJ851976 GOF851974:GOF851976 GYB851974:GYB851976 HHX851974:HHX851976 HRT851974:HRT851976 IBP851974:IBP851976 ILL851974:ILL851976 IVH851974:IVH851976 JFD851974:JFD851976 JOZ851974:JOZ851976 JYV851974:JYV851976 KIR851974:KIR851976 KSN851974:KSN851976 LCJ851974:LCJ851976 LMF851974:LMF851976 LWB851974:LWB851976 MFX851974:MFX851976 MPT851974:MPT851976 MZP851974:MZP851976 NJL851974:NJL851976 NTH851974:NTH851976 ODD851974:ODD851976 OMZ851974:OMZ851976 OWV851974:OWV851976 PGR851974:PGR851976 PQN851974:PQN851976 QAJ851974:QAJ851976 QKF851974:QKF851976 QUB851974:QUB851976 RDX851974:RDX851976 RNT851974:RNT851976 RXP851974:RXP851976 SHL851974:SHL851976 SRH851974:SRH851976 TBD851974:TBD851976 TKZ851974:TKZ851976 TUV851974:TUV851976 UER851974:UER851976 UON851974:UON851976 UYJ851974:UYJ851976 VIF851974:VIF851976 VSB851974:VSB851976 WBX851974:WBX851976 WLT851974:WLT851976 WVP851974:WVP851976 H917510:H917512 JD917510:JD917512 SZ917510:SZ917512 ACV917510:ACV917512 AMR917510:AMR917512 AWN917510:AWN917512 BGJ917510:BGJ917512 BQF917510:BQF917512 CAB917510:CAB917512 CJX917510:CJX917512 CTT917510:CTT917512 DDP917510:DDP917512 DNL917510:DNL917512 DXH917510:DXH917512 EHD917510:EHD917512 EQZ917510:EQZ917512 FAV917510:FAV917512 FKR917510:FKR917512 FUN917510:FUN917512 GEJ917510:GEJ917512 GOF917510:GOF917512 GYB917510:GYB917512 HHX917510:HHX917512 HRT917510:HRT917512 IBP917510:IBP917512 ILL917510:ILL917512 IVH917510:IVH917512 JFD917510:JFD917512 JOZ917510:JOZ917512 JYV917510:JYV917512 KIR917510:KIR917512 KSN917510:KSN917512 LCJ917510:LCJ917512 LMF917510:LMF917512 LWB917510:LWB917512 MFX917510:MFX917512 MPT917510:MPT917512 MZP917510:MZP917512 NJL917510:NJL917512 NTH917510:NTH917512 ODD917510:ODD917512 OMZ917510:OMZ917512 OWV917510:OWV917512 PGR917510:PGR917512 PQN917510:PQN917512 QAJ917510:QAJ917512 QKF917510:QKF917512 QUB917510:QUB917512 RDX917510:RDX917512 RNT917510:RNT917512 RXP917510:RXP917512 SHL917510:SHL917512 SRH917510:SRH917512 TBD917510:TBD917512 TKZ917510:TKZ917512 TUV917510:TUV917512 UER917510:UER917512 UON917510:UON917512 UYJ917510:UYJ917512 VIF917510:VIF917512 VSB917510:VSB917512 WBX917510:WBX917512 WLT917510:WLT917512 WVP917510:WVP917512 H983046:H983048 JD983046:JD983048 SZ983046:SZ983048 ACV983046:ACV983048 AMR983046:AMR983048 AWN983046:AWN983048 BGJ983046:BGJ983048 BQF983046:BQF983048 CAB983046:CAB983048 CJX983046:CJX983048 CTT983046:CTT983048 DDP983046:DDP983048 DNL983046:DNL983048 DXH983046:DXH983048 EHD983046:EHD983048 EQZ983046:EQZ983048 FAV983046:FAV983048 FKR983046:FKR983048 FUN983046:FUN983048 GEJ983046:GEJ983048 GOF983046:GOF983048 GYB983046:GYB983048 HHX983046:HHX983048 HRT983046:HRT983048 IBP983046:IBP983048 ILL983046:ILL983048 IVH983046:IVH983048 JFD983046:JFD983048 JOZ983046:JOZ983048 JYV983046:JYV983048 KIR983046:KIR983048 KSN983046:KSN983048 LCJ983046:LCJ983048 LMF983046:LMF983048 LWB983046:LWB983048 MFX983046:MFX983048 MPT983046:MPT983048 MZP983046:MZP983048 NJL983046:NJL983048 NTH983046:NTH983048 ODD983046:ODD983048 OMZ983046:OMZ983048 OWV983046:OWV983048 PGR983046:PGR983048 PQN983046:PQN983048 QAJ983046:QAJ983048 QKF983046:QKF983048 QUB983046:QUB983048 RDX983046:RDX983048 RNT983046:RNT983048 RXP983046:RXP983048 SHL983046:SHL983048 SRH983046:SRH983048 TBD983046:TBD983048 TKZ983046:TKZ983048 TUV983046:TUV983048 UER983046:UER983048 UON983046:UON983048 UYJ983046:UYJ983048 VIF983046:VIF983048 VSB983046:VSB983048 WBX983046:WBX983048 WLT983046:WLT983048 WVP983046:WVP983048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M9:M10 JI9:JI10 TE9:TE10 ADA9:ADA10 AMW9:AMW10 AWS9:AWS10 BGO9:BGO10 BQK9:BQK10 CAG9:CAG10 CKC9:CKC10 CTY9:CTY10 DDU9:DDU10 DNQ9:DNQ10 DXM9:DXM10 EHI9:EHI10 ERE9:ERE10 FBA9:FBA10 FKW9:FKW10 FUS9:FUS10 GEO9:GEO10 GOK9:GOK10 GYG9:GYG10 HIC9:HIC10 HRY9:HRY10 IBU9:IBU10 ILQ9:ILQ10 IVM9:IVM10 JFI9:JFI10 JPE9:JPE10 JZA9:JZA10 KIW9:KIW10 KSS9:KSS10 LCO9:LCO10 LMK9:LMK10 LWG9:LWG10 MGC9:MGC10 MPY9:MPY10 MZU9:MZU10 NJQ9:NJQ10 NTM9:NTM10 ODI9:ODI10 ONE9:ONE10 OXA9:OXA10 PGW9:PGW10 PQS9:PQS10 QAO9:QAO10 QKK9:QKK10 QUG9:QUG10 REC9:REC10 RNY9:RNY10 RXU9:RXU10 SHQ9:SHQ10 SRM9:SRM10 TBI9:TBI10 TLE9:TLE10 TVA9:TVA10 UEW9:UEW10 UOS9:UOS10 UYO9:UYO10 VIK9:VIK10 VSG9:VSG10 WCC9:WCC10 WLY9:WLY10 WVU9:WVU10 M65545:M65546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M131081:M131082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M196617:M196618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M262153:M262154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M327689:M327690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M393225:M393226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M458761:M458762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M524297:M524298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M589833:M589834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M655369:M655370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M720905:M720906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M786441:M786442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M851977:M851978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M917513:M917514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M983049:M983050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WVU983049:WVU983050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S9:S10 JO9:JO10 TK9:TK10 ADG9:ADG10 ANC9:ANC10 AWY9:AWY10 BGU9:BGU10 BQQ9:BQQ10 CAM9:CAM10 CKI9:CKI10 CUE9:CUE10 DEA9:DEA10 DNW9:DNW10 DXS9:DXS10 EHO9:EHO10 ERK9:ERK10 FBG9:FBG10 FLC9:FLC10 FUY9:FUY10 GEU9:GEU10 GOQ9:GOQ10 GYM9:GYM10 HII9:HII10 HSE9:HSE10 ICA9:ICA10 ILW9:ILW10 IVS9:IVS10 JFO9:JFO10 JPK9:JPK10 JZG9:JZG10 KJC9:KJC10 KSY9:KSY10 LCU9:LCU10 LMQ9:LMQ10 LWM9:LWM10 MGI9:MGI10 MQE9:MQE10 NAA9:NAA10 NJW9:NJW10 NTS9:NTS10 ODO9:ODO10 ONK9:ONK10 OXG9:OXG10 PHC9:PHC10 PQY9:PQY10 QAU9:QAU10 QKQ9:QKQ10 QUM9:QUM10 REI9:REI10 ROE9:ROE10 RYA9:RYA10 SHW9:SHW10 SRS9:SRS10 TBO9:TBO10 TLK9:TLK10 TVG9:TVG10 UFC9:UFC10 UOY9:UOY10 UYU9:UYU10 VIQ9:VIQ10 VSM9:VSM10 WCI9:WCI10 WME9:WME10 WWA9:WWA10 S65545:S65546 JO65545:JO65546 TK65545:TK65546 ADG65545:ADG65546 ANC65545:ANC65546 AWY65545:AWY65546 BGU65545:BGU65546 BQQ65545:BQQ65546 CAM65545:CAM65546 CKI65545:CKI65546 CUE65545:CUE65546 DEA65545:DEA65546 DNW65545:DNW65546 DXS65545:DXS65546 EHO65545:EHO65546 ERK65545:ERK65546 FBG65545:FBG65546 FLC65545:FLC65546 FUY65545:FUY65546 GEU65545:GEU65546 GOQ65545:GOQ65546 GYM65545:GYM65546 HII65545:HII65546 HSE65545:HSE65546 ICA65545:ICA65546 ILW65545:ILW65546 IVS65545:IVS65546 JFO65545:JFO65546 JPK65545:JPK65546 JZG65545:JZG65546 KJC65545:KJC65546 KSY65545:KSY65546 LCU65545:LCU65546 LMQ65545:LMQ65546 LWM65545:LWM65546 MGI65545:MGI65546 MQE65545:MQE65546 NAA65545:NAA65546 NJW65545:NJW65546 NTS65545:NTS65546 ODO65545:ODO65546 ONK65545:ONK65546 OXG65545:OXG65546 PHC65545:PHC65546 PQY65545:PQY65546 QAU65545:QAU65546 QKQ65545:QKQ65546 QUM65545:QUM65546 REI65545:REI65546 ROE65545:ROE65546 RYA65545:RYA65546 SHW65545:SHW65546 SRS65545:SRS65546 TBO65545:TBO65546 TLK65545:TLK65546 TVG65545:TVG65546 UFC65545:UFC65546 UOY65545:UOY65546 UYU65545:UYU65546 VIQ65545:VIQ65546 VSM65545:VSM65546 WCI65545:WCI65546 WME65545:WME65546 WWA65545:WWA65546 S131081:S131082 JO131081:JO131082 TK131081:TK131082 ADG131081:ADG131082 ANC131081:ANC131082 AWY131081:AWY131082 BGU131081:BGU131082 BQQ131081:BQQ131082 CAM131081:CAM131082 CKI131081:CKI131082 CUE131081:CUE131082 DEA131081:DEA131082 DNW131081:DNW131082 DXS131081:DXS131082 EHO131081:EHO131082 ERK131081:ERK131082 FBG131081:FBG131082 FLC131081:FLC131082 FUY131081:FUY131082 GEU131081:GEU131082 GOQ131081:GOQ131082 GYM131081:GYM131082 HII131081:HII131082 HSE131081:HSE131082 ICA131081:ICA131082 ILW131081:ILW131082 IVS131081:IVS131082 JFO131081:JFO131082 JPK131081:JPK131082 JZG131081:JZG131082 KJC131081:KJC131082 KSY131081:KSY131082 LCU131081:LCU131082 LMQ131081:LMQ131082 LWM131081:LWM131082 MGI131081:MGI131082 MQE131081:MQE131082 NAA131081:NAA131082 NJW131081:NJW131082 NTS131081:NTS131082 ODO131081:ODO131082 ONK131081:ONK131082 OXG131081:OXG131082 PHC131081:PHC131082 PQY131081:PQY131082 QAU131081:QAU131082 QKQ131081:QKQ131082 QUM131081:QUM131082 REI131081:REI131082 ROE131081:ROE131082 RYA131081:RYA131082 SHW131081:SHW131082 SRS131081:SRS131082 TBO131081:TBO131082 TLK131081:TLK131082 TVG131081:TVG131082 UFC131081:UFC131082 UOY131081:UOY131082 UYU131081:UYU131082 VIQ131081:VIQ131082 VSM131081:VSM131082 WCI131081:WCI131082 WME131081:WME131082 WWA131081:WWA131082 S196617:S196618 JO196617:JO196618 TK196617:TK196618 ADG196617:ADG196618 ANC196617:ANC196618 AWY196617:AWY196618 BGU196617:BGU196618 BQQ196617:BQQ196618 CAM196617:CAM196618 CKI196617:CKI196618 CUE196617:CUE196618 DEA196617:DEA196618 DNW196617:DNW196618 DXS196617:DXS196618 EHO196617:EHO196618 ERK196617:ERK196618 FBG196617:FBG196618 FLC196617:FLC196618 FUY196617:FUY196618 GEU196617:GEU196618 GOQ196617:GOQ196618 GYM196617:GYM196618 HII196617:HII196618 HSE196617:HSE196618 ICA196617:ICA196618 ILW196617:ILW196618 IVS196617:IVS196618 JFO196617:JFO196618 JPK196617:JPK196618 JZG196617:JZG196618 KJC196617:KJC196618 KSY196617:KSY196618 LCU196617:LCU196618 LMQ196617:LMQ196618 LWM196617:LWM196618 MGI196617:MGI196618 MQE196617:MQE196618 NAA196617:NAA196618 NJW196617:NJW196618 NTS196617:NTS196618 ODO196617:ODO196618 ONK196617:ONK196618 OXG196617:OXG196618 PHC196617:PHC196618 PQY196617:PQY196618 QAU196617:QAU196618 QKQ196617:QKQ196618 QUM196617:QUM196618 REI196617:REI196618 ROE196617:ROE196618 RYA196617:RYA196618 SHW196617:SHW196618 SRS196617:SRS196618 TBO196617:TBO196618 TLK196617:TLK196618 TVG196617:TVG196618 UFC196617:UFC196618 UOY196617:UOY196618 UYU196617:UYU196618 VIQ196617:VIQ196618 VSM196617:VSM196618 WCI196617:WCI196618 WME196617:WME196618 WWA196617:WWA196618 S262153:S262154 JO262153:JO262154 TK262153:TK262154 ADG262153:ADG262154 ANC262153:ANC262154 AWY262153:AWY262154 BGU262153:BGU262154 BQQ262153:BQQ262154 CAM262153:CAM262154 CKI262153:CKI262154 CUE262153:CUE262154 DEA262153:DEA262154 DNW262153:DNW262154 DXS262153:DXS262154 EHO262153:EHO262154 ERK262153:ERK262154 FBG262153:FBG262154 FLC262153:FLC262154 FUY262153:FUY262154 GEU262153:GEU262154 GOQ262153:GOQ262154 GYM262153:GYM262154 HII262153:HII262154 HSE262153:HSE262154 ICA262153:ICA262154 ILW262153:ILW262154 IVS262153:IVS262154 JFO262153:JFO262154 JPK262153:JPK262154 JZG262153:JZG262154 KJC262153:KJC262154 KSY262153:KSY262154 LCU262153:LCU262154 LMQ262153:LMQ262154 LWM262153:LWM262154 MGI262153:MGI262154 MQE262153:MQE262154 NAA262153:NAA262154 NJW262153:NJW262154 NTS262153:NTS262154 ODO262153:ODO262154 ONK262153:ONK262154 OXG262153:OXG262154 PHC262153:PHC262154 PQY262153:PQY262154 QAU262153:QAU262154 QKQ262153:QKQ262154 QUM262153:QUM262154 REI262153:REI262154 ROE262153:ROE262154 RYA262153:RYA262154 SHW262153:SHW262154 SRS262153:SRS262154 TBO262153:TBO262154 TLK262153:TLK262154 TVG262153:TVG262154 UFC262153:UFC262154 UOY262153:UOY262154 UYU262153:UYU262154 VIQ262153:VIQ262154 VSM262153:VSM262154 WCI262153:WCI262154 WME262153:WME262154 WWA262153:WWA262154 S327689:S327690 JO327689:JO327690 TK327689:TK327690 ADG327689:ADG327690 ANC327689:ANC327690 AWY327689:AWY327690 BGU327689:BGU327690 BQQ327689:BQQ327690 CAM327689:CAM327690 CKI327689:CKI327690 CUE327689:CUE327690 DEA327689:DEA327690 DNW327689:DNW327690 DXS327689:DXS327690 EHO327689:EHO327690 ERK327689:ERK327690 FBG327689:FBG327690 FLC327689:FLC327690 FUY327689:FUY327690 GEU327689:GEU327690 GOQ327689:GOQ327690 GYM327689:GYM327690 HII327689:HII327690 HSE327689:HSE327690 ICA327689:ICA327690 ILW327689:ILW327690 IVS327689:IVS327690 JFO327689:JFO327690 JPK327689:JPK327690 JZG327689:JZG327690 KJC327689:KJC327690 KSY327689:KSY327690 LCU327689:LCU327690 LMQ327689:LMQ327690 LWM327689:LWM327690 MGI327689:MGI327690 MQE327689:MQE327690 NAA327689:NAA327690 NJW327689:NJW327690 NTS327689:NTS327690 ODO327689:ODO327690 ONK327689:ONK327690 OXG327689:OXG327690 PHC327689:PHC327690 PQY327689:PQY327690 QAU327689:QAU327690 QKQ327689:QKQ327690 QUM327689:QUM327690 REI327689:REI327690 ROE327689:ROE327690 RYA327689:RYA327690 SHW327689:SHW327690 SRS327689:SRS327690 TBO327689:TBO327690 TLK327689:TLK327690 TVG327689:TVG327690 UFC327689:UFC327690 UOY327689:UOY327690 UYU327689:UYU327690 VIQ327689:VIQ327690 VSM327689:VSM327690 WCI327689:WCI327690 WME327689:WME327690 WWA327689:WWA327690 S393225:S393226 JO393225:JO393226 TK393225:TK393226 ADG393225:ADG393226 ANC393225:ANC393226 AWY393225:AWY393226 BGU393225:BGU393226 BQQ393225:BQQ393226 CAM393225:CAM393226 CKI393225:CKI393226 CUE393225:CUE393226 DEA393225:DEA393226 DNW393225:DNW393226 DXS393225:DXS393226 EHO393225:EHO393226 ERK393225:ERK393226 FBG393225:FBG393226 FLC393225:FLC393226 FUY393225:FUY393226 GEU393225:GEU393226 GOQ393225:GOQ393226 GYM393225:GYM393226 HII393225:HII393226 HSE393225:HSE393226 ICA393225:ICA393226 ILW393225:ILW393226 IVS393225:IVS393226 JFO393225:JFO393226 JPK393225:JPK393226 JZG393225:JZG393226 KJC393225:KJC393226 KSY393225:KSY393226 LCU393225:LCU393226 LMQ393225:LMQ393226 LWM393225:LWM393226 MGI393225:MGI393226 MQE393225:MQE393226 NAA393225:NAA393226 NJW393225:NJW393226 NTS393225:NTS393226 ODO393225:ODO393226 ONK393225:ONK393226 OXG393225:OXG393226 PHC393225:PHC393226 PQY393225:PQY393226 QAU393225:QAU393226 QKQ393225:QKQ393226 QUM393225:QUM393226 REI393225:REI393226 ROE393225:ROE393226 RYA393225:RYA393226 SHW393225:SHW393226 SRS393225:SRS393226 TBO393225:TBO393226 TLK393225:TLK393226 TVG393225:TVG393226 UFC393225:UFC393226 UOY393225:UOY393226 UYU393225:UYU393226 VIQ393225:VIQ393226 VSM393225:VSM393226 WCI393225:WCI393226 WME393225:WME393226 WWA393225:WWA393226 S458761:S458762 JO458761:JO458762 TK458761:TK458762 ADG458761:ADG458762 ANC458761:ANC458762 AWY458761:AWY458762 BGU458761:BGU458762 BQQ458761:BQQ458762 CAM458761:CAM458762 CKI458761:CKI458762 CUE458761:CUE458762 DEA458761:DEA458762 DNW458761:DNW458762 DXS458761:DXS458762 EHO458761:EHO458762 ERK458761:ERK458762 FBG458761:FBG458762 FLC458761:FLC458762 FUY458761:FUY458762 GEU458761:GEU458762 GOQ458761:GOQ458762 GYM458761:GYM458762 HII458761:HII458762 HSE458761:HSE458762 ICA458761:ICA458762 ILW458761:ILW458762 IVS458761:IVS458762 JFO458761:JFO458762 JPK458761:JPK458762 JZG458761:JZG458762 KJC458761:KJC458762 KSY458761:KSY458762 LCU458761:LCU458762 LMQ458761:LMQ458762 LWM458761:LWM458762 MGI458761:MGI458762 MQE458761:MQE458762 NAA458761:NAA458762 NJW458761:NJW458762 NTS458761:NTS458762 ODO458761:ODO458762 ONK458761:ONK458762 OXG458761:OXG458762 PHC458761:PHC458762 PQY458761:PQY458762 QAU458761:QAU458762 QKQ458761:QKQ458762 QUM458761:QUM458762 REI458761:REI458762 ROE458761:ROE458762 RYA458761:RYA458762 SHW458761:SHW458762 SRS458761:SRS458762 TBO458761:TBO458762 TLK458761:TLK458762 TVG458761:TVG458762 UFC458761:UFC458762 UOY458761:UOY458762 UYU458761:UYU458762 VIQ458761:VIQ458762 VSM458761:VSM458762 WCI458761:WCI458762 WME458761:WME458762 WWA458761:WWA458762 S524297:S524298 JO524297:JO524298 TK524297:TK524298 ADG524297:ADG524298 ANC524297:ANC524298 AWY524297:AWY524298 BGU524297:BGU524298 BQQ524297:BQQ524298 CAM524297:CAM524298 CKI524297:CKI524298 CUE524297:CUE524298 DEA524297:DEA524298 DNW524297:DNW524298 DXS524297:DXS524298 EHO524297:EHO524298 ERK524297:ERK524298 FBG524297:FBG524298 FLC524297:FLC524298 FUY524297:FUY524298 GEU524297:GEU524298 GOQ524297:GOQ524298 GYM524297:GYM524298 HII524297:HII524298 HSE524297:HSE524298 ICA524297:ICA524298 ILW524297:ILW524298 IVS524297:IVS524298 JFO524297:JFO524298 JPK524297:JPK524298 JZG524297:JZG524298 KJC524297:KJC524298 KSY524297:KSY524298 LCU524297:LCU524298 LMQ524297:LMQ524298 LWM524297:LWM524298 MGI524297:MGI524298 MQE524297:MQE524298 NAA524297:NAA524298 NJW524297:NJW524298 NTS524297:NTS524298 ODO524297:ODO524298 ONK524297:ONK524298 OXG524297:OXG524298 PHC524297:PHC524298 PQY524297:PQY524298 QAU524297:QAU524298 QKQ524297:QKQ524298 QUM524297:QUM524298 REI524297:REI524298 ROE524297:ROE524298 RYA524297:RYA524298 SHW524297:SHW524298 SRS524297:SRS524298 TBO524297:TBO524298 TLK524297:TLK524298 TVG524297:TVG524298 UFC524297:UFC524298 UOY524297:UOY524298 UYU524297:UYU524298 VIQ524297:VIQ524298 VSM524297:VSM524298 WCI524297:WCI524298 WME524297:WME524298 WWA524297:WWA524298 S589833:S589834 JO589833:JO589834 TK589833:TK589834 ADG589833:ADG589834 ANC589833:ANC589834 AWY589833:AWY589834 BGU589833:BGU589834 BQQ589833:BQQ589834 CAM589833:CAM589834 CKI589833:CKI589834 CUE589833:CUE589834 DEA589833:DEA589834 DNW589833:DNW589834 DXS589833:DXS589834 EHO589833:EHO589834 ERK589833:ERK589834 FBG589833:FBG589834 FLC589833:FLC589834 FUY589833:FUY589834 GEU589833:GEU589834 GOQ589833:GOQ589834 GYM589833:GYM589834 HII589833:HII589834 HSE589833:HSE589834 ICA589833:ICA589834 ILW589833:ILW589834 IVS589833:IVS589834 JFO589833:JFO589834 JPK589833:JPK589834 JZG589833:JZG589834 KJC589833:KJC589834 KSY589833:KSY589834 LCU589833:LCU589834 LMQ589833:LMQ589834 LWM589833:LWM589834 MGI589833:MGI589834 MQE589833:MQE589834 NAA589833:NAA589834 NJW589833:NJW589834 NTS589833:NTS589834 ODO589833:ODO589834 ONK589833:ONK589834 OXG589833:OXG589834 PHC589833:PHC589834 PQY589833:PQY589834 QAU589833:QAU589834 QKQ589833:QKQ589834 QUM589833:QUM589834 REI589833:REI589834 ROE589833:ROE589834 RYA589833:RYA589834 SHW589833:SHW589834 SRS589833:SRS589834 TBO589833:TBO589834 TLK589833:TLK589834 TVG589833:TVG589834 UFC589833:UFC589834 UOY589833:UOY589834 UYU589833:UYU589834 VIQ589833:VIQ589834 VSM589833:VSM589834 WCI589833:WCI589834 WME589833:WME589834 WWA589833:WWA589834 S655369:S655370 JO655369:JO655370 TK655369:TK655370 ADG655369:ADG655370 ANC655369:ANC655370 AWY655369:AWY655370 BGU655369:BGU655370 BQQ655369:BQQ655370 CAM655369:CAM655370 CKI655369:CKI655370 CUE655369:CUE655370 DEA655369:DEA655370 DNW655369:DNW655370 DXS655369:DXS655370 EHO655369:EHO655370 ERK655369:ERK655370 FBG655369:FBG655370 FLC655369:FLC655370 FUY655369:FUY655370 GEU655369:GEU655370 GOQ655369:GOQ655370 GYM655369:GYM655370 HII655369:HII655370 HSE655369:HSE655370 ICA655369:ICA655370 ILW655369:ILW655370 IVS655369:IVS655370 JFO655369:JFO655370 JPK655369:JPK655370 JZG655369:JZG655370 KJC655369:KJC655370 KSY655369:KSY655370 LCU655369:LCU655370 LMQ655369:LMQ655370 LWM655369:LWM655370 MGI655369:MGI655370 MQE655369:MQE655370 NAA655369:NAA655370 NJW655369:NJW655370 NTS655369:NTS655370 ODO655369:ODO655370 ONK655369:ONK655370 OXG655369:OXG655370 PHC655369:PHC655370 PQY655369:PQY655370 QAU655369:QAU655370 QKQ655369:QKQ655370 QUM655369:QUM655370 REI655369:REI655370 ROE655369:ROE655370 RYA655369:RYA655370 SHW655369:SHW655370 SRS655369:SRS655370 TBO655369:TBO655370 TLK655369:TLK655370 TVG655369:TVG655370 UFC655369:UFC655370 UOY655369:UOY655370 UYU655369:UYU655370 VIQ655369:VIQ655370 VSM655369:VSM655370 WCI655369:WCI655370 WME655369:WME655370 WWA655369:WWA655370 S720905:S720906 JO720905:JO720906 TK720905:TK720906 ADG720905:ADG720906 ANC720905:ANC720906 AWY720905:AWY720906 BGU720905:BGU720906 BQQ720905:BQQ720906 CAM720905:CAM720906 CKI720905:CKI720906 CUE720905:CUE720906 DEA720905:DEA720906 DNW720905:DNW720906 DXS720905:DXS720906 EHO720905:EHO720906 ERK720905:ERK720906 FBG720905:FBG720906 FLC720905:FLC720906 FUY720905:FUY720906 GEU720905:GEU720906 GOQ720905:GOQ720906 GYM720905:GYM720906 HII720905:HII720906 HSE720905:HSE720906 ICA720905:ICA720906 ILW720905:ILW720906 IVS720905:IVS720906 JFO720905:JFO720906 JPK720905:JPK720906 JZG720905:JZG720906 KJC720905:KJC720906 KSY720905:KSY720906 LCU720905:LCU720906 LMQ720905:LMQ720906 LWM720905:LWM720906 MGI720905:MGI720906 MQE720905:MQE720906 NAA720905:NAA720906 NJW720905:NJW720906 NTS720905:NTS720906 ODO720905:ODO720906 ONK720905:ONK720906 OXG720905:OXG720906 PHC720905:PHC720906 PQY720905:PQY720906 QAU720905:QAU720906 QKQ720905:QKQ720906 QUM720905:QUM720906 REI720905:REI720906 ROE720905:ROE720906 RYA720905:RYA720906 SHW720905:SHW720906 SRS720905:SRS720906 TBO720905:TBO720906 TLK720905:TLK720906 TVG720905:TVG720906 UFC720905:UFC720906 UOY720905:UOY720906 UYU720905:UYU720906 VIQ720905:VIQ720906 VSM720905:VSM720906 WCI720905:WCI720906 WME720905:WME720906 WWA720905:WWA720906 S786441:S786442 JO786441:JO786442 TK786441:TK786442 ADG786441:ADG786442 ANC786441:ANC786442 AWY786441:AWY786442 BGU786441:BGU786442 BQQ786441:BQQ786442 CAM786441:CAM786442 CKI786441:CKI786442 CUE786441:CUE786442 DEA786441:DEA786442 DNW786441:DNW786442 DXS786441:DXS786442 EHO786441:EHO786442 ERK786441:ERK786442 FBG786441:FBG786442 FLC786441:FLC786442 FUY786441:FUY786442 GEU786441:GEU786442 GOQ786441:GOQ786442 GYM786441:GYM786442 HII786441:HII786442 HSE786441:HSE786442 ICA786441:ICA786442 ILW786441:ILW786442 IVS786441:IVS786442 JFO786441:JFO786442 JPK786441:JPK786442 JZG786441:JZG786442 KJC786441:KJC786442 KSY786441:KSY786442 LCU786441:LCU786442 LMQ786441:LMQ786442 LWM786441:LWM786442 MGI786441:MGI786442 MQE786441:MQE786442 NAA786441:NAA786442 NJW786441:NJW786442 NTS786441:NTS786442 ODO786441:ODO786442 ONK786441:ONK786442 OXG786441:OXG786442 PHC786441:PHC786442 PQY786441:PQY786442 QAU786441:QAU786442 QKQ786441:QKQ786442 QUM786441:QUM786442 REI786441:REI786442 ROE786441:ROE786442 RYA786441:RYA786442 SHW786441:SHW786442 SRS786441:SRS786442 TBO786441:TBO786442 TLK786441:TLK786442 TVG786441:TVG786442 UFC786441:UFC786442 UOY786441:UOY786442 UYU786441:UYU786442 VIQ786441:VIQ786442 VSM786441:VSM786442 WCI786441:WCI786442 WME786441:WME786442 WWA786441:WWA786442 S851977:S851978 JO851977:JO851978 TK851977:TK851978 ADG851977:ADG851978 ANC851977:ANC851978 AWY851977:AWY851978 BGU851977:BGU851978 BQQ851977:BQQ851978 CAM851977:CAM851978 CKI851977:CKI851978 CUE851977:CUE851978 DEA851977:DEA851978 DNW851977:DNW851978 DXS851977:DXS851978 EHO851977:EHO851978 ERK851977:ERK851978 FBG851977:FBG851978 FLC851977:FLC851978 FUY851977:FUY851978 GEU851977:GEU851978 GOQ851977:GOQ851978 GYM851977:GYM851978 HII851977:HII851978 HSE851977:HSE851978 ICA851977:ICA851978 ILW851977:ILW851978 IVS851977:IVS851978 JFO851977:JFO851978 JPK851977:JPK851978 JZG851977:JZG851978 KJC851977:KJC851978 KSY851977:KSY851978 LCU851977:LCU851978 LMQ851977:LMQ851978 LWM851977:LWM851978 MGI851977:MGI851978 MQE851977:MQE851978 NAA851977:NAA851978 NJW851977:NJW851978 NTS851977:NTS851978 ODO851977:ODO851978 ONK851977:ONK851978 OXG851977:OXG851978 PHC851977:PHC851978 PQY851977:PQY851978 QAU851977:QAU851978 QKQ851977:QKQ851978 QUM851977:QUM851978 REI851977:REI851978 ROE851977:ROE851978 RYA851977:RYA851978 SHW851977:SHW851978 SRS851977:SRS851978 TBO851977:TBO851978 TLK851977:TLK851978 TVG851977:TVG851978 UFC851977:UFC851978 UOY851977:UOY851978 UYU851977:UYU851978 VIQ851977:VIQ851978 VSM851977:VSM851978 WCI851977:WCI851978 WME851977:WME851978 WWA851977:WWA851978 S917513:S917514 JO917513:JO917514 TK917513:TK917514 ADG917513:ADG917514 ANC917513:ANC917514 AWY917513:AWY917514 BGU917513:BGU917514 BQQ917513:BQQ917514 CAM917513:CAM917514 CKI917513:CKI917514 CUE917513:CUE917514 DEA917513:DEA917514 DNW917513:DNW917514 DXS917513:DXS917514 EHO917513:EHO917514 ERK917513:ERK917514 FBG917513:FBG917514 FLC917513:FLC917514 FUY917513:FUY917514 GEU917513:GEU917514 GOQ917513:GOQ917514 GYM917513:GYM917514 HII917513:HII917514 HSE917513:HSE917514 ICA917513:ICA917514 ILW917513:ILW917514 IVS917513:IVS917514 JFO917513:JFO917514 JPK917513:JPK917514 JZG917513:JZG917514 KJC917513:KJC917514 KSY917513:KSY917514 LCU917513:LCU917514 LMQ917513:LMQ917514 LWM917513:LWM917514 MGI917513:MGI917514 MQE917513:MQE917514 NAA917513:NAA917514 NJW917513:NJW917514 NTS917513:NTS917514 ODO917513:ODO917514 ONK917513:ONK917514 OXG917513:OXG917514 PHC917513:PHC917514 PQY917513:PQY917514 QAU917513:QAU917514 QKQ917513:QKQ917514 QUM917513:QUM917514 REI917513:REI917514 ROE917513:ROE917514 RYA917513:RYA917514 SHW917513:SHW917514 SRS917513:SRS917514 TBO917513:TBO917514 TLK917513:TLK917514 TVG917513:TVG917514 UFC917513:UFC917514 UOY917513:UOY917514 UYU917513:UYU917514 VIQ917513:VIQ917514 VSM917513:VSM917514 WCI917513:WCI917514 WME917513:WME917514 WWA917513:WWA917514 S983049:S983050 JO983049:JO983050 TK983049:TK983050 ADG983049:ADG983050 ANC983049:ANC983050 AWY983049:AWY983050 BGU983049:BGU983050 BQQ983049:BQQ983050 CAM983049:CAM983050 CKI983049:CKI983050 CUE983049:CUE983050 DEA983049:DEA983050 DNW983049:DNW983050 DXS983049:DXS983050 EHO983049:EHO983050 ERK983049:ERK983050 FBG983049:FBG983050 FLC983049:FLC983050 FUY983049:FUY983050 GEU983049:GEU983050 GOQ983049:GOQ983050 GYM983049:GYM983050 HII983049:HII983050 HSE983049:HSE983050 ICA983049:ICA983050 ILW983049:ILW983050 IVS983049:IVS983050 JFO983049:JFO983050 JPK983049:JPK983050 JZG983049:JZG983050 KJC983049:KJC983050 KSY983049:KSY983050 LCU983049:LCU983050 LMQ983049:LMQ983050 LWM983049:LWM983050 MGI983049:MGI983050 MQE983049:MQE983050 NAA983049:NAA983050 NJW983049:NJW983050 NTS983049:NTS983050 ODO983049:ODO983050 ONK983049:ONK983050 OXG983049:OXG983050 PHC983049:PHC983050 PQY983049:PQY983050 QAU983049:QAU983050 QKQ983049:QKQ983050 QUM983049:QUM983050 REI983049:REI983050 ROE983049:ROE983050 RYA983049:RYA983050 SHW983049:SHW983050 SRS983049:SRS983050 TBO983049:TBO983050 TLK983049:TLK983050 TVG983049:TVG983050 UFC983049:UFC983050 UOY983049:UOY983050 UYU983049:UYU983050 VIQ983049:VIQ983050 VSM983049:VSM983050 WCI983049:WCI983050 WME983049:WME983050 WWA983049:WWA983050</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B6B6-8FFE-4B7B-A228-83F3ECD115A6}">
  <sheetPr>
    <tabColor rgb="FFFFFF00"/>
  </sheetPr>
  <dimension ref="A1:AE116"/>
  <sheetViews>
    <sheetView view="pageBreakPreview" zoomScaleNormal="100" workbookViewId="0">
      <selection activeCell="AE13" sqref="AE13"/>
    </sheetView>
  </sheetViews>
  <sheetFormatPr defaultRowHeight="12"/>
  <cols>
    <col min="1" max="29" width="3" style="399" customWidth="1"/>
    <col min="30" max="30" width="5" style="399" customWidth="1"/>
    <col min="31" max="256" width="9" style="399"/>
    <col min="257" max="285" width="3" style="399" customWidth="1"/>
    <col min="286" max="286" width="5" style="399" customWidth="1"/>
    <col min="287" max="512" width="9" style="399"/>
    <col min="513" max="541" width="3" style="399" customWidth="1"/>
    <col min="542" max="542" width="5" style="399" customWidth="1"/>
    <col min="543" max="768" width="9" style="399"/>
    <col min="769" max="797" width="3" style="399" customWidth="1"/>
    <col min="798" max="798" width="5" style="399" customWidth="1"/>
    <col min="799" max="1024" width="9" style="399"/>
    <col min="1025" max="1053" width="3" style="399" customWidth="1"/>
    <col min="1054" max="1054" width="5" style="399" customWidth="1"/>
    <col min="1055" max="1280" width="9" style="399"/>
    <col min="1281" max="1309" width="3" style="399" customWidth="1"/>
    <col min="1310" max="1310" width="5" style="399" customWidth="1"/>
    <col min="1311" max="1536" width="9" style="399"/>
    <col min="1537" max="1565" width="3" style="399" customWidth="1"/>
    <col min="1566" max="1566" width="5" style="399" customWidth="1"/>
    <col min="1567" max="1792" width="9" style="399"/>
    <col min="1793" max="1821" width="3" style="399" customWidth="1"/>
    <col min="1822" max="1822" width="5" style="399" customWidth="1"/>
    <col min="1823" max="2048" width="9" style="399"/>
    <col min="2049" max="2077" width="3" style="399" customWidth="1"/>
    <col min="2078" max="2078" width="5" style="399" customWidth="1"/>
    <col min="2079" max="2304" width="9" style="399"/>
    <col min="2305" max="2333" width="3" style="399" customWidth="1"/>
    <col min="2334" max="2334" width="5" style="399" customWidth="1"/>
    <col min="2335" max="2560" width="9" style="399"/>
    <col min="2561" max="2589" width="3" style="399" customWidth="1"/>
    <col min="2590" max="2590" width="5" style="399" customWidth="1"/>
    <col min="2591" max="2816" width="9" style="399"/>
    <col min="2817" max="2845" width="3" style="399" customWidth="1"/>
    <col min="2846" max="2846" width="5" style="399" customWidth="1"/>
    <col min="2847" max="3072" width="9" style="399"/>
    <col min="3073" max="3101" width="3" style="399" customWidth="1"/>
    <col min="3102" max="3102" width="5" style="399" customWidth="1"/>
    <col min="3103" max="3328" width="9" style="399"/>
    <col min="3329" max="3357" width="3" style="399" customWidth="1"/>
    <col min="3358" max="3358" width="5" style="399" customWidth="1"/>
    <col min="3359" max="3584" width="9" style="399"/>
    <col min="3585" max="3613" width="3" style="399" customWidth="1"/>
    <col min="3614" max="3614" width="5" style="399" customWidth="1"/>
    <col min="3615" max="3840" width="9" style="399"/>
    <col min="3841" max="3869" width="3" style="399" customWidth="1"/>
    <col min="3870" max="3870" width="5" style="399" customWidth="1"/>
    <col min="3871" max="4096" width="9" style="399"/>
    <col min="4097" max="4125" width="3" style="399" customWidth="1"/>
    <col min="4126" max="4126" width="5" style="399" customWidth="1"/>
    <col min="4127" max="4352" width="9" style="399"/>
    <col min="4353" max="4381" width="3" style="399" customWidth="1"/>
    <col min="4382" max="4382" width="5" style="399" customWidth="1"/>
    <col min="4383" max="4608" width="9" style="399"/>
    <col min="4609" max="4637" width="3" style="399" customWidth="1"/>
    <col min="4638" max="4638" width="5" style="399" customWidth="1"/>
    <col min="4639" max="4864" width="9" style="399"/>
    <col min="4865" max="4893" width="3" style="399" customWidth="1"/>
    <col min="4894" max="4894" width="5" style="399" customWidth="1"/>
    <col min="4895" max="5120" width="9" style="399"/>
    <col min="5121" max="5149" width="3" style="399" customWidth="1"/>
    <col min="5150" max="5150" width="5" style="399" customWidth="1"/>
    <col min="5151" max="5376" width="9" style="399"/>
    <col min="5377" max="5405" width="3" style="399" customWidth="1"/>
    <col min="5406" max="5406" width="5" style="399" customWidth="1"/>
    <col min="5407" max="5632" width="9" style="399"/>
    <col min="5633" max="5661" width="3" style="399" customWidth="1"/>
    <col min="5662" max="5662" width="5" style="399" customWidth="1"/>
    <col min="5663" max="5888" width="9" style="399"/>
    <col min="5889" max="5917" width="3" style="399" customWidth="1"/>
    <col min="5918" max="5918" width="5" style="399" customWidth="1"/>
    <col min="5919" max="6144" width="9" style="399"/>
    <col min="6145" max="6173" width="3" style="399" customWidth="1"/>
    <col min="6174" max="6174" width="5" style="399" customWidth="1"/>
    <col min="6175" max="6400" width="9" style="399"/>
    <col min="6401" max="6429" width="3" style="399" customWidth="1"/>
    <col min="6430" max="6430" width="5" style="399" customWidth="1"/>
    <col min="6431" max="6656" width="9" style="399"/>
    <col min="6657" max="6685" width="3" style="399" customWidth="1"/>
    <col min="6686" max="6686" width="5" style="399" customWidth="1"/>
    <col min="6687" max="6912" width="9" style="399"/>
    <col min="6913" max="6941" width="3" style="399" customWidth="1"/>
    <col min="6942" max="6942" width="5" style="399" customWidth="1"/>
    <col min="6943" max="7168" width="9" style="399"/>
    <col min="7169" max="7197" width="3" style="399" customWidth="1"/>
    <col min="7198" max="7198" width="5" style="399" customWidth="1"/>
    <col min="7199" max="7424" width="9" style="399"/>
    <col min="7425" max="7453" width="3" style="399" customWidth="1"/>
    <col min="7454" max="7454" width="5" style="399" customWidth="1"/>
    <col min="7455" max="7680" width="9" style="399"/>
    <col min="7681" max="7709" width="3" style="399" customWidth="1"/>
    <col min="7710" max="7710" width="5" style="399" customWidth="1"/>
    <col min="7711" max="7936" width="9" style="399"/>
    <col min="7937" max="7965" width="3" style="399" customWidth="1"/>
    <col min="7966" max="7966" width="5" style="399" customWidth="1"/>
    <col min="7967" max="8192" width="9" style="399"/>
    <col min="8193" max="8221" width="3" style="399" customWidth="1"/>
    <col min="8222" max="8222" width="5" style="399" customWidth="1"/>
    <col min="8223" max="8448" width="9" style="399"/>
    <col min="8449" max="8477" width="3" style="399" customWidth="1"/>
    <col min="8478" max="8478" width="5" style="399" customWidth="1"/>
    <col min="8479" max="8704" width="9" style="399"/>
    <col min="8705" max="8733" width="3" style="399" customWidth="1"/>
    <col min="8734" max="8734" width="5" style="399" customWidth="1"/>
    <col min="8735" max="8960" width="9" style="399"/>
    <col min="8961" max="8989" width="3" style="399" customWidth="1"/>
    <col min="8990" max="8990" width="5" style="399" customWidth="1"/>
    <col min="8991" max="9216" width="9" style="399"/>
    <col min="9217" max="9245" width="3" style="399" customWidth="1"/>
    <col min="9246" max="9246" width="5" style="399" customWidth="1"/>
    <col min="9247" max="9472" width="9" style="399"/>
    <col min="9473" max="9501" width="3" style="399" customWidth="1"/>
    <col min="9502" max="9502" width="5" style="399" customWidth="1"/>
    <col min="9503" max="9728" width="9" style="399"/>
    <col min="9729" max="9757" width="3" style="399" customWidth="1"/>
    <col min="9758" max="9758" width="5" style="399" customWidth="1"/>
    <col min="9759" max="9984" width="9" style="399"/>
    <col min="9985" max="10013" width="3" style="399" customWidth="1"/>
    <col min="10014" max="10014" width="5" style="399" customWidth="1"/>
    <col min="10015" max="10240" width="9" style="399"/>
    <col min="10241" max="10269" width="3" style="399" customWidth="1"/>
    <col min="10270" max="10270" width="5" style="399" customWidth="1"/>
    <col min="10271" max="10496" width="9" style="399"/>
    <col min="10497" max="10525" width="3" style="399" customWidth="1"/>
    <col min="10526" max="10526" width="5" style="399" customWidth="1"/>
    <col min="10527" max="10752" width="9" style="399"/>
    <col min="10753" max="10781" width="3" style="399" customWidth="1"/>
    <col min="10782" max="10782" width="5" style="399" customWidth="1"/>
    <col min="10783" max="11008" width="9" style="399"/>
    <col min="11009" max="11037" width="3" style="399" customWidth="1"/>
    <col min="11038" max="11038" width="5" style="399" customWidth="1"/>
    <col min="11039" max="11264" width="9" style="399"/>
    <col min="11265" max="11293" width="3" style="399" customWidth="1"/>
    <col min="11294" max="11294" width="5" style="399" customWidth="1"/>
    <col min="11295" max="11520" width="9" style="399"/>
    <col min="11521" max="11549" width="3" style="399" customWidth="1"/>
    <col min="11550" max="11550" width="5" style="399" customWidth="1"/>
    <col min="11551" max="11776" width="9" style="399"/>
    <col min="11777" max="11805" width="3" style="399" customWidth="1"/>
    <col min="11806" max="11806" width="5" style="399" customWidth="1"/>
    <col min="11807" max="12032" width="9" style="399"/>
    <col min="12033" max="12061" width="3" style="399" customWidth="1"/>
    <col min="12062" max="12062" width="5" style="399" customWidth="1"/>
    <col min="12063" max="12288" width="9" style="399"/>
    <col min="12289" max="12317" width="3" style="399" customWidth="1"/>
    <col min="12318" max="12318" width="5" style="399" customWidth="1"/>
    <col min="12319" max="12544" width="9" style="399"/>
    <col min="12545" max="12573" width="3" style="399" customWidth="1"/>
    <col min="12574" max="12574" width="5" style="399" customWidth="1"/>
    <col min="12575" max="12800" width="9" style="399"/>
    <col min="12801" max="12829" width="3" style="399" customWidth="1"/>
    <col min="12830" max="12830" width="5" style="399" customWidth="1"/>
    <col min="12831" max="13056" width="9" style="399"/>
    <col min="13057" max="13085" width="3" style="399" customWidth="1"/>
    <col min="13086" max="13086" width="5" style="399" customWidth="1"/>
    <col min="13087" max="13312" width="9" style="399"/>
    <col min="13313" max="13341" width="3" style="399" customWidth="1"/>
    <col min="13342" max="13342" width="5" style="399" customWidth="1"/>
    <col min="13343" max="13568" width="9" style="399"/>
    <col min="13569" max="13597" width="3" style="399" customWidth="1"/>
    <col min="13598" max="13598" width="5" style="399" customWidth="1"/>
    <col min="13599" max="13824" width="9" style="399"/>
    <col min="13825" max="13853" width="3" style="399" customWidth="1"/>
    <col min="13854" max="13854" width="5" style="399" customWidth="1"/>
    <col min="13855" max="14080" width="9" style="399"/>
    <col min="14081" max="14109" width="3" style="399" customWidth="1"/>
    <col min="14110" max="14110" width="5" style="399" customWidth="1"/>
    <col min="14111" max="14336" width="9" style="399"/>
    <col min="14337" max="14365" width="3" style="399" customWidth="1"/>
    <col min="14366" max="14366" width="5" style="399" customWidth="1"/>
    <col min="14367" max="14592" width="9" style="399"/>
    <col min="14593" max="14621" width="3" style="399" customWidth="1"/>
    <col min="14622" max="14622" width="5" style="399" customWidth="1"/>
    <col min="14623" max="14848" width="9" style="399"/>
    <col min="14849" max="14877" width="3" style="399" customWidth="1"/>
    <col min="14878" max="14878" width="5" style="399" customWidth="1"/>
    <col min="14879" max="15104" width="9" style="399"/>
    <col min="15105" max="15133" width="3" style="399" customWidth="1"/>
    <col min="15134" max="15134" width="5" style="399" customWidth="1"/>
    <col min="15135" max="15360" width="9" style="399"/>
    <col min="15361" max="15389" width="3" style="399" customWidth="1"/>
    <col min="15390" max="15390" width="5" style="399" customWidth="1"/>
    <col min="15391" max="15616" width="9" style="399"/>
    <col min="15617" max="15645" width="3" style="399" customWidth="1"/>
    <col min="15646" max="15646" width="5" style="399" customWidth="1"/>
    <col min="15647" max="15872" width="9" style="399"/>
    <col min="15873" max="15901" width="3" style="399" customWidth="1"/>
    <col min="15902" max="15902" width="5" style="399" customWidth="1"/>
    <col min="15903" max="16128" width="9" style="399"/>
    <col min="16129" max="16157" width="3" style="399" customWidth="1"/>
    <col min="16158" max="16158" width="5" style="399" customWidth="1"/>
    <col min="16159" max="16384" width="9" style="399"/>
  </cols>
  <sheetData>
    <row r="1" spans="1:31" ht="17.100000000000001" customHeight="1">
      <c r="A1" s="2311" t="s">
        <v>3437</v>
      </c>
      <c r="B1" s="2311"/>
      <c r="C1" s="2311"/>
      <c r="D1" s="2311"/>
      <c r="E1" s="2311"/>
      <c r="F1" s="2311"/>
      <c r="G1" s="2311"/>
      <c r="H1" s="2311"/>
      <c r="I1" s="2311"/>
      <c r="J1" s="2311"/>
      <c r="K1" s="2311"/>
      <c r="L1" s="2311"/>
      <c r="M1" s="2311"/>
      <c r="N1" s="2311"/>
      <c r="O1" s="2311"/>
      <c r="P1" s="2311"/>
      <c r="Q1" s="2311"/>
      <c r="R1" s="2311"/>
      <c r="S1" s="2311"/>
      <c r="T1" s="2311"/>
      <c r="U1" s="2311"/>
      <c r="V1" s="2311"/>
      <c r="W1" s="2311"/>
      <c r="X1" s="2311"/>
      <c r="Y1" s="2311"/>
      <c r="Z1" s="2311"/>
      <c r="AA1" s="2311"/>
      <c r="AB1" s="2311"/>
      <c r="AC1" s="2311"/>
      <c r="AE1" s="581"/>
    </row>
    <row r="2" spans="1:31" ht="17.100000000000001" customHeight="1">
      <c r="A2" s="399" t="s">
        <v>3438</v>
      </c>
      <c r="H2" s="2304" t="str">
        <f>IF(Q2&lt;&gt;"","（❶）","（１）")</f>
        <v>（１）</v>
      </c>
      <c r="I2" s="2304"/>
      <c r="J2" s="2314" t="s">
        <v>3439</v>
      </c>
      <c r="K2" s="2314"/>
      <c r="L2" s="2314"/>
      <c r="M2" s="2314"/>
      <c r="N2" s="2314"/>
      <c r="O2" s="2314"/>
      <c r="P2" s="624" t="s">
        <v>2806</v>
      </c>
      <c r="Q2" s="2309"/>
      <c r="R2" s="2309"/>
      <c r="S2" s="2309"/>
      <c r="T2" s="2309"/>
      <c r="U2" s="2309"/>
      <c r="V2" s="2309"/>
      <c r="W2" s="2309"/>
      <c r="X2" s="2309"/>
      <c r="Y2" s="2309"/>
      <c r="Z2" s="2309"/>
      <c r="AA2" s="365" t="s">
        <v>2807</v>
      </c>
      <c r="AB2" s="365"/>
    </row>
    <row r="3" spans="1:31" ht="17.100000000000001" customHeight="1">
      <c r="H3" s="2304" t="str">
        <f>IF(Q3&lt;&gt;"","（❷）","（２）")</f>
        <v>（２）</v>
      </c>
      <c r="I3" s="2304"/>
      <c r="J3" s="1330" t="s">
        <v>3440</v>
      </c>
      <c r="K3" s="1330"/>
      <c r="L3" s="1330"/>
      <c r="M3" s="1330"/>
      <c r="N3" s="1330"/>
      <c r="O3" s="1330"/>
      <c r="P3" s="386" t="s">
        <v>2806</v>
      </c>
      <c r="Q3" s="1331"/>
      <c r="R3" s="1331"/>
      <c r="S3" s="1331"/>
      <c r="T3" s="1331"/>
      <c r="U3" s="1331"/>
      <c r="V3" s="1331"/>
      <c r="W3" s="1331"/>
      <c r="X3" s="1331"/>
      <c r="Y3" s="1331"/>
      <c r="Z3" s="1331"/>
      <c r="AA3" s="399" t="s">
        <v>2807</v>
      </c>
    </row>
    <row r="4" spans="1:31" ht="17.100000000000001" customHeight="1">
      <c r="H4" s="2315" t="str">
        <f>IF(Q4&lt;&gt;"","（❸）","（３）")</f>
        <v>（３）</v>
      </c>
      <c r="I4" s="2315"/>
      <c r="J4" s="1330" t="s">
        <v>3367</v>
      </c>
      <c r="K4" s="1330"/>
      <c r="L4" s="1330"/>
      <c r="M4" s="1330"/>
      <c r="N4" s="1330"/>
      <c r="O4" s="1330"/>
      <c r="P4" s="386" t="s">
        <v>2806</v>
      </c>
      <c r="Q4" s="1331"/>
      <c r="R4" s="1331"/>
      <c r="S4" s="1331"/>
      <c r="T4" s="1331"/>
      <c r="U4" s="1331"/>
      <c r="V4" s="1331"/>
      <c r="W4" s="1331"/>
      <c r="X4" s="1331"/>
      <c r="Y4" s="1331"/>
      <c r="Z4" s="1331"/>
      <c r="AA4" s="399" t="s">
        <v>2807</v>
      </c>
    </row>
    <row r="5" spans="1:31" ht="17.100000000000001" customHeight="1">
      <c r="A5" s="399" t="s">
        <v>3441</v>
      </c>
      <c r="H5" s="588" t="s">
        <v>2823</v>
      </c>
      <c r="I5" s="592" t="s">
        <v>3442</v>
      </c>
      <c r="K5" s="592"/>
      <c r="L5" s="592"/>
      <c r="M5" s="592"/>
      <c r="N5" s="592"/>
      <c r="O5" s="592"/>
      <c r="P5" s="592"/>
      <c r="T5" s="588" t="s">
        <v>2823</v>
      </c>
      <c r="U5" s="592" t="s">
        <v>3443</v>
      </c>
    </row>
    <row r="6" spans="1:31" ht="17.100000000000001" customHeight="1">
      <c r="A6" s="399" t="s">
        <v>3444</v>
      </c>
      <c r="H6" s="588" t="s">
        <v>2823</v>
      </c>
      <c r="I6" s="592" t="s">
        <v>3381</v>
      </c>
      <c r="K6" s="592"/>
      <c r="L6" s="591"/>
      <c r="M6" s="591"/>
      <c r="N6" s="591"/>
      <c r="O6" s="591"/>
      <c r="P6" s="592"/>
      <c r="T6" s="588" t="s">
        <v>2823</v>
      </c>
      <c r="U6" s="592" t="s">
        <v>3443</v>
      </c>
    </row>
    <row r="7" spans="1:31" ht="17.100000000000001" customHeight="1">
      <c r="A7" s="399" t="s">
        <v>3445</v>
      </c>
      <c r="H7" s="614"/>
      <c r="I7" s="577"/>
      <c r="L7" s="619"/>
      <c r="M7" s="619"/>
      <c r="N7" s="619"/>
      <c r="O7" s="619"/>
    </row>
    <row r="8" spans="1:31" ht="17.100000000000001" customHeight="1">
      <c r="A8" s="399" t="s">
        <v>3446</v>
      </c>
      <c r="H8" s="617"/>
      <c r="I8" s="363" t="s">
        <v>72</v>
      </c>
      <c r="L8" s="625"/>
      <c r="M8" s="625"/>
      <c r="N8" s="625"/>
      <c r="O8" s="625"/>
      <c r="P8" s="625"/>
      <c r="Q8" s="625"/>
    </row>
    <row r="9" spans="1:31" ht="17.100000000000001" customHeight="1">
      <c r="A9" s="399" t="s">
        <v>3447</v>
      </c>
      <c r="H9" s="588" t="s">
        <v>2823</v>
      </c>
      <c r="I9" s="592" t="s">
        <v>3426</v>
      </c>
      <c r="K9" s="592"/>
      <c r="L9" s="626"/>
      <c r="N9" s="588" t="s">
        <v>2823</v>
      </c>
      <c r="O9" s="627" t="s">
        <v>3448</v>
      </c>
      <c r="Q9" s="627"/>
      <c r="T9" s="588" t="s">
        <v>2823</v>
      </c>
      <c r="U9" s="628" t="s">
        <v>3449</v>
      </c>
    </row>
    <row r="10" spans="1:31" ht="17.100000000000001" customHeight="1">
      <c r="A10" s="399" t="s">
        <v>3450</v>
      </c>
      <c r="J10" s="1315"/>
      <c r="K10" s="1315"/>
      <c r="L10" s="1315"/>
      <c r="M10" s="2310"/>
      <c r="N10" s="2310"/>
      <c r="O10" s="2310"/>
      <c r="P10" s="399" t="s">
        <v>47</v>
      </c>
    </row>
    <row r="11" spans="1:31" ht="17.100000000000001" customHeight="1">
      <c r="A11" s="407" t="s">
        <v>3451</v>
      </c>
      <c r="B11" s="407"/>
      <c r="C11" s="407"/>
      <c r="D11" s="407"/>
      <c r="E11" s="407"/>
      <c r="F11" s="407"/>
      <c r="G11" s="407"/>
      <c r="H11" s="407"/>
      <c r="I11" s="407"/>
      <c r="J11" s="2311"/>
      <c r="K11" s="2311"/>
      <c r="L11" s="2311"/>
      <c r="M11" s="2313"/>
      <c r="N11" s="2313"/>
      <c r="O11" s="2313"/>
      <c r="P11" s="407" t="s">
        <v>3452</v>
      </c>
      <c r="Q11" s="407"/>
      <c r="R11" s="407"/>
      <c r="S11" s="407"/>
      <c r="T11" s="407"/>
      <c r="U11" s="407"/>
      <c r="V11" s="407"/>
      <c r="W11" s="407"/>
      <c r="X11" s="407"/>
      <c r="Y11" s="407"/>
      <c r="Z11" s="407"/>
      <c r="AA11" s="407"/>
      <c r="AB11" s="407"/>
      <c r="AC11" s="407"/>
    </row>
    <row r="12" spans="1:31" ht="15" customHeight="1">
      <c r="A12" s="365"/>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row>
    <row r="80" spans="1:2" ht="12.75">
      <c r="A80" s="615" t="s">
        <v>2281</v>
      </c>
      <c r="B80" s="615">
        <v>11</v>
      </c>
    </row>
    <row r="81" spans="1:2" ht="12.75">
      <c r="A81" s="615" t="s">
        <v>2319</v>
      </c>
      <c r="B81" s="615">
        <v>12</v>
      </c>
    </row>
    <row r="82" spans="1:2" ht="12.75">
      <c r="A82" s="615" t="s">
        <v>3396</v>
      </c>
      <c r="B82" s="615">
        <v>13</v>
      </c>
    </row>
    <row r="83" spans="1:2" ht="12.75">
      <c r="A83" s="615" t="s">
        <v>3397</v>
      </c>
      <c r="B83" s="615">
        <v>14</v>
      </c>
    </row>
    <row r="84" spans="1:2" ht="13.5" thickBot="1">
      <c r="A84" s="616" t="s">
        <v>3398</v>
      </c>
      <c r="B84" s="615">
        <v>15</v>
      </c>
    </row>
    <row r="85" spans="1:2" ht="12.75">
      <c r="A85" s="581"/>
      <c r="B85" s="615">
        <v>16</v>
      </c>
    </row>
    <row r="86" spans="1:2" ht="12.75">
      <c r="A86" s="581"/>
      <c r="B86" s="615">
        <v>17</v>
      </c>
    </row>
    <row r="87" spans="1:2" ht="12.75">
      <c r="A87" s="581"/>
      <c r="B87" s="615">
        <v>18</v>
      </c>
    </row>
    <row r="88" spans="1:2" ht="12.75">
      <c r="A88" s="581"/>
      <c r="B88" s="615">
        <v>19</v>
      </c>
    </row>
    <row r="89" spans="1:2" ht="12.75">
      <c r="A89" s="581"/>
      <c r="B89" s="615">
        <v>20</v>
      </c>
    </row>
    <row r="90" spans="1:2" ht="12.75">
      <c r="A90" s="581"/>
      <c r="B90" s="615">
        <v>21</v>
      </c>
    </row>
    <row r="91" spans="1:2" ht="12.75">
      <c r="A91" s="581"/>
      <c r="B91" s="615">
        <v>22</v>
      </c>
    </row>
    <row r="92" spans="1:2" ht="12.75">
      <c r="A92" s="581"/>
      <c r="B92" s="615">
        <v>23</v>
      </c>
    </row>
    <row r="93" spans="1:2" ht="12.75">
      <c r="A93" s="581"/>
      <c r="B93" s="615">
        <v>24</v>
      </c>
    </row>
    <row r="94" spans="1:2" ht="12.75">
      <c r="A94" s="581"/>
      <c r="B94" s="615">
        <v>25</v>
      </c>
    </row>
    <row r="95" spans="1:2" ht="12.75">
      <c r="A95" s="581"/>
      <c r="B95" s="615">
        <v>26</v>
      </c>
    </row>
    <row r="96" spans="1:2" ht="12.75">
      <c r="A96" s="581"/>
      <c r="B96" s="615">
        <v>27</v>
      </c>
    </row>
    <row r="97" spans="1:2" ht="12.75">
      <c r="A97" s="581"/>
      <c r="B97" s="615">
        <v>28</v>
      </c>
    </row>
    <row r="98" spans="1:2" ht="12.75">
      <c r="A98" s="581"/>
      <c r="B98" s="615">
        <v>29</v>
      </c>
    </row>
    <row r="99" spans="1:2" ht="12.75">
      <c r="A99" s="581"/>
      <c r="B99" s="615">
        <v>30</v>
      </c>
    </row>
    <row r="100" spans="1:2" ht="12.75">
      <c r="A100" s="581"/>
      <c r="B100" s="615">
        <v>31</v>
      </c>
    </row>
    <row r="101" spans="1:2" ht="12.75">
      <c r="A101" s="581"/>
      <c r="B101" s="615">
        <v>32</v>
      </c>
    </row>
    <row r="102" spans="1:2" ht="12.75">
      <c r="A102" s="581"/>
      <c r="B102" s="615">
        <v>33</v>
      </c>
    </row>
    <row r="103" spans="1:2" ht="12.75">
      <c r="A103" s="581"/>
      <c r="B103" s="615">
        <v>34</v>
      </c>
    </row>
    <row r="104" spans="1:2" ht="12.75">
      <c r="A104" s="581"/>
      <c r="B104" s="615">
        <v>35</v>
      </c>
    </row>
    <row r="105" spans="1:2" ht="12.75">
      <c r="A105" s="581"/>
      <c r="B105" s="615">
        <v>36</v>
      </c>
    </row>
    <row r="106" spans="1:2" ht="12.75">
      <c r="A106" s="581"/>
      <c r="B106" s="615">
        <v>37</v>
      </c>
    </row>
    <row r="107" spans="1:2" ht="12.75">
      <c r="A107" s="581"/>
      <c r="B107" s="615">
        <v>38</v>
      </c>
    </row>
    <row r="108" spans="1:2" ht="12.75">
      <c r="A108" s="581"/>
      <c r="B108" s="615">
        <v>39</v>
      </c>
    </row>
    <row r="109" spans="1:2" ht="12.75">
      <c r="A109" s="581"/>
      <c r="B109" s="615">
        <v>40</v>
      </c>
    </row>
    <row r="110" spans="1:2" ht="12.75">
      <c r="A110" s="581"/>
      <c r="B110" s="615">
        <v>41</v>
      </c>
    </row>
    <row r="111" spans="1:2" ht="12.75">
      <c r="A111" s="581"/>
      <c r="B111" s="615">
        <v>42</v>
      </c>
    </row>
    <row r="112" spans="1:2" ht="12.75">
      <c r="A112" s="581"/>
      <c r="B112" s="615">
        <v>43</v>
      </c>
    </row>
    <row r="113" spans="1:2" ht="12.75">
      <c r="A113" s="581"/>
      <c r="B113" s="615">
        <v>44</v>
      </c>
    </row>
    <row r="114" spans="1:2" ht="12.75">
      <c r="A114" s="581"/>
      <c r="B114" s="615">
        <v>45</v>
      </c>
    </row>
    <row r="115" spans="1:2" ht="12.75">
      <c r="A115" s="581"/>
      <c r="B115" s="615">
        <v>46</v>
      </c>
    </row>
    <row r="116" spans="1:2" ht="13.5" thickBot="1">
      <c r="A116" s="581"/>
      <c r="B116" s="616">
        <v>99</v>
      </c>
    </row>
  </sheetData>
  <mergeCells count="14">
    <mergeCell ref="J11:L11"/>
    <mergeCell ref="M11:O11"/>
    <mergeCell ref="A1:AC1"/>
    <mergeCell ref="H2:I2"/>
    <mergeCell ref="J2:O2"/>
    <mergeCell ref="Q2:Z2"/>
    <mergeCell ref="H3:I3"/>
    <mergeCell ref="J3:O3"/>
    <mergeCell ref="Q3:Z3"/>
    <mergeCell ref="H4:I4"/>
    <mergeCell ref="J4:O4"/>
    <mergeCell ref="Q4:Z4"/>
    <mergeCell ref="J10:L10"/>
    <mergeCell ref="M10:O10"/>
  </mergeCells>
  <phoneticPr fontId="1"/>
  <dataValidations count="3">
    <dataValidation type="list" allowBlank="1" showInputMessage="1" showErrorMessage="1" sqref="H5:H6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312565A3-ADD4-4829-AB7E-58141FC50C68}">
      <formula1>"■,□"</formula1>
    </dataValidation>
    <dataValidation type="list" allowBlank="1" showInputMessage="1" showErrorMessage="1" sqref="Q2:Z2 JM2:JV2 TI2:TR2 ADE2:ADN2 ANA2:ANJ2 AWW2:AXF2 BGS2:BHB2 BQO2:BQX2 CAK2:CAT2 CKG2:CKP2 CUC2:CUL2 DDY2:DEH2 DNU2:DOD2 DXQ2:DXZ2 EHM2:EHV2 ERI2:ERR2 FBE2:FBN2 FLA2:FLJ2 FUW2:FVF2 GES2:GFB2 GOO2:GOX2 GYK2:GYT2 HIG2:HIP2 HSC2:HSL2 IBY2:ICH2 ILU2:IMD2 IVQ2:IVZ2 JFM2:JFV2 JPI2:JPR2 JZE2:JZN2 KJA2:KJJ2 KSW2:KTF2 LCS2:LDB2 LMO2:LMX2 LWK2:LWT2 MGG2:MGP2 MQC2:MQL2 MZY2:NAH2 NJU2:NKD2 NTQ2:NTZ2 ODM2:ODV2 ONI2:ONR2 OXE2:OXN2 PHA2:PHJ2 PQW2:PRF2 QAS2:QBB2 QKO2:QKX2 QUK2:QUT2 REG2:REP2 ROC2:ROL2 RXY2:RYH2 SHU2:SID2 SRQ2:SRZ2 TBM2:TBV2 TLI2:TLR2 TVE2:TVN2 UFA2:UFJ2 UOW2:UPF2 UYS2:UZB2 VIO2:VIX2 VSK2:VST2 WCG2:WCP2 WMC2:WML2 WVY2:WWH2 Q65538:Z65538 JM65538:JV65538 TI65538:TR65538 ADE65538:ADN65538 ANA65538:ANJ65538 AWW65538:AXF65538 BGS65538:BHB65538 BQO65538:BQX65538 CAK65538:CAT65538 CKG65538:CKP65538 CUC65538:CUL65538 DDY65538:DEH65538 DNU65538:DOD65538 DXQ65538:DXZ65538 EHM65538:EHV65538 ERI65538:ERR65538 FBE65538:FBN65538 FLA65538:FLJ65538 FUW65538:FVF65538 GES65538:GFB65538 GOO65538:GOX65538 GYK65538:GYT65538 HIG65538:HIP65538 HSC65538:HSL65538 IBY65538:ICH65538 ILU65538:IMD65538 IVQ65538:IVZ65538 JFM65538:JFV65538 JPI65538:JPR65538 JZE65538:JZN65538 KJA65538:KJJ65538 KSW65538:KTF65538 LCS65538:LDB65538 LMO65538:LMX65538 LWK65538:LWT65538 MGG65538:MGP65538 MQC65538:MQL65538 MZY65538:NAH65538 NJU65538:NKD65538 NTQ65538:NTZ65538 ODM65538:ODV65538 ONI65538:ONR65538 OXE65538:OXN65538 PHA65538:PHJ65538 PQW65538:PRF65538 QAS65538:QBB65538 QKO65538:QKX65538 QUK65538:QUT65538 REG65538:REP65538 ROC65538:ROL65538 RXY65538:RYH65538 SHU65538:SID65538 SRQ65538:SRZ65538 TBM65538:TBV65538 TLI65538:TLR65538 TVE65538:TVN65538 UFA65538:UFJ65538 UOW65538:UPF65538 UYS65538:UZB65538 VIO65538:VIX65538 VSK65538:VST65538 WCG65538:WCP65538 WMC65538:WML65538 WVY65538:WWH65538 Q131074:Z131074 JM131074:JV131074 TI131074:TR131074 ADE131074:ADN131074 ANA131074:ANJ131074 AWW131074:AXF131074 BGS131074:BHB131074 BQO131074:BQX131074 CAK131074:CAT131074 CKG131074:CKP131074 CUC131074:CUL131074 DDY131074:DEH131074 DNU131074:DOD131074 DXQ131074:DXZ131074 EHM131074:EHV131074 ERI131074:ERR131074 FBE131074:FBN131074 FLA131074:FLJ131074 FUW131074:FVF131074 GES131074:GFB131074 GOO131074:GOX131074 GYK131074:GYT131074 HIG131074:HIP131074 HSC131074:HSL131074 IBY131074:ICH131074 ILU131074:IMD131074 IVQ131074:IVZ131074 JFM131074:JFV131074 JPI131074:JPR131074 JZE131074:JZN131074 KJA131074:KJJ131074 KSW131074:KTF131074 LCS131074:LDB131074 LMO131074:LMX131074 LWK131074:LWT131074 MGG131074:MGP131074 MQC131074:MQL131074 MZY131074:NAH131074 NJU131074:NKD131074 NTQ131074:NTZ131074 ODM131074:ODV131074 ONI131074:ONR131074 OXE131074:OXN131074 PHA131074:PHJ131074 PQW131074:PRF131074 QAS131074:QBB131074 QKO131074:QKX131074 QUK131074:QUT131074 REG131074:REP131074 ROC131074:ROL131074 RXY131074:RYH131074 SHU131074:SID131074 SRQ131074:SRZ131074 TBM131074:TBV131074 TLI131074:TLR131074 TVE131074:TVN131074 UFA131074:UFJ131074 UOW131074:UPF131074 UYS131074:UZB131074 VIO131074:VIX131074 VSK131074:VST131074 WCG131074:WCP131074 WMC131074:WML131074 WVY131074:WWH131074 Q196610:Z196610 JM196610:JV196610 TI196610:TR196610 ADE196610:ADN196610 ANA196610:ANJ196610 AWW196610:AXF196610 BGS196610:BHB196610 BQO196610:BQX196610 CAK196610:CAT196610 CKG196610:CKP196610 CUC196610:CUL196610 DDY196610:DEH196610 DNU196610:DOD196610 DXQ196610:DXZ196610 EHM196610:EHV196610 ERI196610:ERR196610 FBE196610:FBN196610 FLA196610:FLJ196610 FUW196610:FVF196610 GES196610:GFB196610 GOO196610:GOX196610 GYK196610:GYT196610 HIG196610:HIP196610 HSC196610:HSL196610 IBY196610:ICH196610 ILU196610:IMD196610 IVQ196610:IVZ196610 JFM196610:JFV196610 JPI196610:JPR196610 JZE196610:JZN196610 KJA196610:KJJ196610 KSW196610:KTF196610 LCS196610:LDB196610 LMO196610:LMX196610 LWK196610:LWT196610 MGG196610:MGP196610 MQC196610:MQL196610 MZY196610:NAH196610 NJU196610:NKD196610 NTQ196610:NTZ196610 ODM196610:ODV196610 ONI196610:ONR196610 OXE196610:OXN196610 PHA196610:PHJ196610 PQW196610:PRF196610 QAS196610:QBB196610 QKO196610:QKX196610 QUK196610:QUT196610 REG196610:REP196610 ROC196610:ROL196610 RXY196610:RYH196610 SHU196610:SID196610 SRQ196610:SRZ196610 TBM196610:TBV196610 TLI196610:TLR196610 TVE196610:TVN196610 UFA196610:UFJ196610 UOW196610:UPF196610 UYS196610:UZB196610 VIO196610:VIX196610 VSK196610:VST196610 WCG196610:WCP196610 WMC196610:WML196610 WVY196610:WWH196610 Q262146:Z262146 JM262146:JV262146 TI262146:TR262146 ADE262146:ADN262146 ANA262146:ANJ262146 AWW262146:AXF262146 BGS262146:BHB262146 BQO262146:BQX262146 CAK262146:CAT262146 CKG262146:CKP262146 CUC262146:CUL262146 DDY262146:DEH262146 DNU262146:DOD262146 DXQ262146:DXZ262146 EHM262146:EHV262146 ERI262146:ERR262146 FBE262146:FBN262146 FLA262146:FLJ262146 FUW262146:FVF262146 GES262146:GFB262146 GOO262146:GOX262146 GYK262146:GYT262146 HIG262146:HIP262146 HSC262146:HSL262146 IBY262146:ICH262146 ILU262146:IMD262146 IVQ262146:IVZ262146 JFM262146:JFV262146 JPI262146:JPR262146 JZE262146:JZN262146 KJA262146:KJJ262146 KSW262146:KTF262146 LCS262146:LDB262146 LMO262146:LMX262146 LWK262146:LWT262146 MGG262146:MGP262146 MQC262146:MQL262146 MZY262146:NAH262146 NJU262146:NKD262146 NTQ262146:NTZ262146 ODM262146:ODV262146 ONI262146:ONR262146 OXE262146:OXN262146 PHA262146:PHJ262146 PQW262146:PRF262146 QAS262146:QBB262146 QKO262146:QKX262146 QUK262146:QUT262146 REG262146:REP262146 ROC262146:ROL262146 RXY262146:RYH262146 SHU262146:SID262146 SRQ262146:SRZ262146 TBM262146:TBV262146 TLI262146:TLR262146 TVE262146:TVN262146 UFA262146:UFJ262146 UOW262146:UPF262146 UYS262146:UZB262146 VIO262146:VIX262146 VSK262146:VST262146 WCG262146:WCP262146 WMC262146:WML262146 WVY262146:WWH262146 Q327682:Z327682 JM327682:JV327682 TI327682:TR327682 ADE327682:ADN327682 ANA327682:ANJ327682 AWW327682:AXF327682 BGS327682:BHB327682 BQO327682:BQX327682 CAK327682:CAT327682 CKG327682:CKP327682 CUC327682:CUL327682 DDY327682:DEH327682 DNU327682:DOD327682 DXQ327682:DXZ327682 EHM327682:EHV327682 ERI327682:ERR327682 FBE327682:FBN327682 FLA327682:FLJ327682 FUW327682:FVF327682 GES327682:GFB327682 GOO327682:GOX327682 GYK327682:GYT327682 HIG327682:HIP327682 HSC327682:HSL327682 IBY327682:ICH327682 ILU327682:IMD327682 IVQ327682:IVZ327682 JFM327682:JFV327682 JPI327682:JPR327682 JZE327682:JZN327682 KJA327682:KJJ327682 KSW327682:KTF327682 LCS327682:LDB327682 LMO327682:LMX327682 LWK327682:LWT327682 MGG327682:MGP327682 MQC327682:MQL327682 MZY327682:NAH327682 NJU327682:NKD327682 NTQ327682:NTZ327682 ODM327682:ODV327682 ONI327682:ONR327682 OXE327682:OXN327682 PHA327682:PHJ327682 PQW327682:PRF327682 QAS327682:QBB327682 QKO327682:QKX327682 QUK327682:QUT327682 REG327682:REP327682 ROC327682:ROL327682 RXY327682:RYH327682 SHU327682:SID327682 SRQ327682:SRZ327682 TBM327682:TBV327682 TLI327682:TLR327682 TVE327682:TVN327682 UFA327682:UFJ327682 UOW327682:UPF327682 UYS327682:UZB327682 VIO327682:VIX327682 VSK327682:VST327682 WCG327682:WCP327682 WMC327682:WML327682 WVY327682:WWH327682 Q393218:Z393218 JM393218:JV393218 TI393218:TR393218 ADE393218:ADN393218 ANA393218:ANJ393218 AWW393218:AXF393218 BGS393218:BHB393218 BQO393218:BQX393218 CAK393218:CAT393218 CKG393218:CKP393218 CUC393218:CUL393218 DDY393218:DEH393218 DNU393218:DOD393218 DXQ393218:DXZ393218 EHM393218:EHV393218 ERI393218:ERR393218 FBE393218:FBN393218 FLA393218:FLJ393218 FUW393218:FVF393218 GES393218:GFB393218 GOO393218:GOX393218 GYK393218:GYT393218 HIG393218:HIP393218 HSC393218:HSL393218 IBY393218:ICH393218 ILU393218:IMD393218 IVQ393218:IVZ393218 JFM393218:JFV393218 JPI393218:JPR393218 JZE393218:JZN393218 KJA393218:KJJ393218 KSW393218:KTF393218 LCS393218:LDB393218 LMO393218:LMX393218 LWK393218:LWT393218 MGG393218:MGP393218 MQC393218:MQL393218 MZY393218:NAH393218 NJU393218:NKD393218 NTQ393218:NTZ393218 ODM393218:ODV393218 ONI393218:ONR393218 OXE393218:OXN393218 PHA393218:PHJ393218 PQW393218:PRF393218 QAS393218:QBB393218 QKO393218:QKX393218 QUK393218:QUT393218 REG393218:REP393218 ROC393218:ROL393218 RXY393218:RYH393218 SHU393218:SID393218 SRQ393218:SRZ393218 TBM393218:TBV393218 TLI393218:TLR393218 TVE393218:TVN393218 UFA393218:UFJ393218 UOW393218:UPF393218 UYS393218:UZB393218 VIO393218:VIX393218 VSK393218:VST393218 WCG393218:WCP393218 WMC393218:WML393218 WVY393218:WWH393218 Q458754:Z458754 JM458754:JV458754 TI458754:TR458754 ADE458754:ADN458754 ANA458754:ANJ458754 AWW458754:AXF458754 BGS458754:BHB458754 BQO458754:BQX458754 CAK458754:CAT458754 CKG458754:CKP458754 CUC458754:CUL458754 DDY458754:DEH458754 DNU458754:DOD458754 DXQ458754:DXZ458754 EHM458754:EHV458754 ERI458754:ERR458754 FBE458754:FBN458754 FLA458754:FLJ458754 FUW458754:FVF458754 GES458754:GFB458754 GOO458754:GOX458754 GYK458754:GYT458754 HIG458754:HIP458754 HSC458754:HSL458754 IBY458754:ICH458754 ILU458754:IMD458754 IVQ458754:IVZ458754 JFM458754:JFV458754 JPI458754:JPR458754 JZE458754:JZN458754 KJA458754:KJJ458754 KSW458754:KTF458754 LCS458754:LDB458754 LMO458754:LMX458754 LWK458754:LWT458754 MGG458754:MGP458754 MQC458754:MQL458754 MZY458754:NAH458754 NJU458754:NKD458754 NTQ458754:NTZ458754 ODM458754:ODV458754 ONI458754:ONR458754 OXE458754:OXN458754 PHA458754:PHJ458754 PQW458754:PRF458754 QAS458754:QBB458754 QKO458754:QKX458754 QUK458754:QUT458754 REG458754:REP458754 ROC458754:ROL458754 RXY458754:RYH458754 SHU458754:SID458754 SRQ458754:SRZ458754 TBM458754:TBV458754 TLI458754:TLR458754 TVE458754:TVN458754 UFA458754:UFJ458754 UOW458754:UPF458754 UYS458754:UZB458754 VIO458754:VIX458754 VSK458754:VST458754 WCG458754:WCP458754 WMC458754:WML458754 WVY458754:WWH458754 Q524290:Z524290 JM524290:JV524290 TI524290:TR524290 ADE524290:ADN524290 ANA524290:ANJ524290 AWW524290:AXF524290 BGS524290:BHB524290 BQO524290:BQX524290 CAK524290:CAT524290 CKG524290:CKP524290 CUC524290:CUL524290 DDY524290:DEH524290 DNU524290:DOD524290 DXQ524290:DXZ524290 EHM524290:EHV524290 ERI524290:ERR524290 FBE524290:FBN524290 FLA524290:FLJ524290 FUW524290:FVF524290 GES524290:GFB524290 GOO524290:GOX524290 GYK524290:GYT524290 HIG524290:HIP524290 HSC524290:HSL524290 IBY524290:ICH524290 ILU524290:IMD524290 IVQ524290:IVZ524290 JFM524290:JFV524290 JPI524290:JPR524290 JZE524290:JZN524290 KJA524290:KJJ524290 KSW524290:KTF524290 LCS524290:LDB524290 LMO524290:LMX524290 LWK524290:LWT524290 MGG524290:MGP524290 MQC524290:MQL524290 MZY524290:NAH524290 NJU524290:NKD524290 NTQ524290:NTZ524290 ODM524290:ODV524290 ONI524290:ONR524290 OXE524290:OXN524290 PHA524290:PHJ524290 PQW524290:PRF524290 QAS524290:QBB524290 QKO524290:QKX524290 QUK524290:QUT524290 REG524290:REP524290 ROC524290:ROL524290 RXY524290:RYH524290 SHU524290:SID524290 SRQ524290:SRZ524290 TBM524290:TBV524290 TLI524290:TLR524290 TVE524290:TVN524290 UFA524290:UFJ524290 UOW524290:UPF524290 UYS524290:UZB524290 VIO524290:VIX524290 VSK524290:VST524290 WCG524290:WCP524290 WMC524290:WML524290 WVY524290:WWH524290 Q589826:Z589826 JM589826:JV589826 TI589826:TR589826 ADE589826:ADN589826 ANA589826:ANJ589826 AWW589826:AXF589826 BGS589826:BHB589826 BQO589826:BQX589826 CAK589826:CAT589826 CKG589826:CKP589826 CUC589826:CUL589826 DDY589826:DEH589826 DNU589826:DOD589826 DXQ589826:DXZ589826 EHM589826:EHV589826 ERI589826:ERR589826 FBE589826:FBN589826 FLA589826:FLJ589826 FUW589826:FVF589826 GES589826:GFB589826 GOO589826:GOX589826 GYK589826:GYT589826 HIG589826:HIP589826 HSC589826:HSL589826 IBY589826:ICH589826 ILU589826:IMD589826 IVQ589826:IVZ589826 JFM589826:JFV589826 JPI589826:JPR589826 JZE589826:JZN589826 KJA589826:KJJ589826 KSW589826:KTF589826 LCS589826:LDB589826 LMO589826:LMX589826 LWK589826:LWT589826 MGG589826:MGP589826 MQC589826:MQL589826 MZY589826:NAH589826 NJU589826:NKD589826 NTQ589826:NTZ589826 ODM589826:ODV589826 ONI589826:ONR589826 OXE589826:OXN589826 PHA589826:PHJ589826 PQW589826:PRF589826 QAS589826:QBB589826 QKO589826:QKX589826 QUK589826:QUT589826 REG589826:REP589826 ROC589826:ROL589826 RXY589826:RYH589826 SHU589826:SID589826 SRQ589826:SRZ589826 TBM589826:TBV589826 TLI589826:TLR589826 TVE589826:TVN589826 UFA589826:UFJ589826 UOW589826:UPF589826 UYS589826:UZB589826 VIO589826:VIX589826 VSK589826:VST589826 WCG589826:WCP589826 WMC589826:WML589826 WVY589826:WWH589826 Q655362:Z655362 JM655362:JV655362 TI655362:TR655362 ADE655362:ADN655362 ANA655362:ANJ655362 AWW655362:AXF655362 BGS655362:BHB655362 BQO655362:BQX655362 CAK655362:CAT655362 CKG655362:CKP655362 CUC655362:CUL655362 DDY655362:DEH655362 DNU655362:DOD655362 DXQ655362:DXZ655362 EHM655362:EHV655362 ERI655362:ERR655362 FBE655362:FBN655362 FLA655362:FLJ655362 FUW655362:FVF655362 GES655362:GFB655362 GOO655362:GOX655362 GYK655362:GYT655362 HIG655362:HIP655362 HSC655362:HSL655362 IBY655362:ICH655362 ILU655362:IMD655362 IVQ655362:IVZ655362 JFM655362:JFV655362 JPI655362:JPR655362 JZE655362:JZN655362 KJA655362:KJJ655362 KSW655362:KTF655362 LCS655362:LDB655362 LMO655362:LMX655362 LWK655362:LWT655362 MGG655362:MGP655362 MQC655362:MQL655362 MZY655362:NAH655362 NJU655362:NKD655362 NTQ655362:NTZ655362 ODM655362:ODV655362 ONI655362:ONR655362 OXE655362:OXN655362 PHA655362:PHJ655362 PQW655362:PRF655362 QAS655362:QBB655362 QKO655362:QKX655362 QUK655362:QUT655362 REG655362:REP655362 ROC655362:ROL655362 RXY655362:RYH655362 SHU655362:SID655362 SRQ655362:SRZ655362 TBM655362:TBV655362 TLI655362:TLR655362 TVE655362:TVN655362 UFA655362:UFJ655362 UOW655362:UPF655362 UYS655362:UZB655362 VIO655362:VIX655362 VSK655362:VST655362 WCG655362:WCP655362 WMC655362:WML655362 WVY655362:WWH655362 Q720898:Z720898 JM720898:JV720898 TI720898:TR720898 ADE720898:ADN720898 ANA720898:ANJ720898 AWW720898:AXF720898 BGS720898:BHB720898 BQO720898:BQX720898 CAK720898:CAT720898 CKG720898:CKP720898 CUC720898:CUL720898 DDY720898:DEH720898 DNU720898:DOD720898 DXQ720898:DXZ720898 EHM720898:EHV720898 ERI720898:ERR720898 FBE720898:FBN720898 FLA720898:FLJ720898 FUW720898:FVF720898 GES720898:GFB720898 GOO720898:GOX720898 GYK720898:GYT720898 HIG720898:HIP720898 HSC720898:HSL720898 IBY720898:ICH720898 ILU720898:IMD720898 IVQ720898:IVZ720898 JFM720898:JFV720898 JPI720898:JPR720898 JZE720898:JZN720898 KJA720898:KJJ720898 KSW720898:KTF720898 LCS720898:LDB720898 LMO720898:LMX720898 LWK720898:LWT720898 MGG720898:MGP720898 MQC720898:MQL720898 MZY720898:NAH720898 NJU720898:NKD720898 NTQ720898:NTZ720898 ODM720898:ODV720898 ONI720898:ONR720898 OXE720898:OXN720898 PHA720898:PHJ720898 PQW720898:PRF720898 QAS720898:QBB720898 QKO720898:QKX720898 QUK720898:QUT720898 REG720898:REP720898 ROC720898:ROL720898 RXY720898:RYH720898 SHU720898:SID720898 SRQ720898:SRZ720898 TBM720898:TBV720898 TLI720898:TLR720898 TVE720898:TVN720898 UFA720898:UFJ720898 UOW720898:UPF720898 UYS720898:UZB720898 VIO720898:VIX720898 VSK720898:VST720898 WCG720898:WCP720898 WMC720898:WML720898 WVY720898:WWH720898 Q786434:Z786434 JM786434:JV786434 TI786434:TR786434 ADE786434:ADN786434 ANA786434:ANJ786434 AWW786434:AXF786434 BGS786434:BHB786434 BQO786434:BQX786434 CAK786434:CAT786434 CKG786434:CKP786434 CUC786434:CUL786434 DDY786434:DEH786434 DNU786434:DOD786434 DXQ786434:DXZ786434 EHM786434:EHV786434 ERI786434:ERR786434 FBE786434:FBN786434 FLA786434:FLJ786434 FUW786434:FVF786434 GES786434:GFB786434 GOO786434:GOX786434 GYK786434:GYT786434 HIG786434:HIP786434 HSC786434:HSL786434 IBY786434:ICH786434 ILU786434:IMD786434 IVQ786434:IVZ786434 JFM786434:JFV786434 JPI786434:JPR786434 JZE786434:JZN786434 KJA786434:KJJ786434 KSW786434:KTF786434 LCS786434:LDB786434 LMO786434:LMX786434 LWK786434:LWT786434 MGG786434:MGP786434 MQC786434:MQL786434 MZY786434:NAH786434 NJU786434:NKD786434 NTQ786434:NTZ786434 ODM786434:ODV786434 ONI786434:ONR786434 OXE786434:OXN786434 PHA786434:PHJ786434 PQW786434:PRF786434 QAS786434:QBB786434 QKO786434:QKX786434 QUK786434:QUT786434 REG786434:REP786434 ROC786434:ROL786434 RXY786434:RYH786434 SHU786434:SID786434 SRQ786434:SRZ786434 TBM786434:TBV786434 TLI786434:TLR786434 TVE786434:TVN786434 UFA786434:UFJ786434 UOW786434:UPF786434 UYS786434:UZB786434 VIO786434:VIX786434 VSK786434:VST786434 WCG786434:WCP786434 WMC786434:WML786434 WVY786434:WWH786434 Q851970:Z851970 JM851970:JV851970 TI851970:TR851970 ADE851970:ADN851970 ANA851970:ANJ851970 AWW851970:AXF851970 BGS851970:BHB851970 BQO851970:BQX851970 CAK851970:CAT851970 CKG851970:CKP851970 CUC851970:CUL851970 DDY851970:DEH851970 DNU851970:DOD851970 DXQ851970:DXZ851970 EHM851970:EHV851970 ERI851970:ERR851970 FBE851970:FBN851970 FLA851970:FLJ851970 FUW851970:FVF851970 GES851970:GFB851970 GOO851970:GOX851970 GYK851970:GYT851970 HIG851970:HIP851970 HSC851970:HSL851970 IBY851970:ICH851970 ILU851970:IMD851970 IVQ851970:IVZ851970 JFM851970:JFV851970 JPI851970:JPR851970 JZE851970:JZN851970 KJA851970:KJJ851970 KSW851970:KTF851970 LCS851970:LDB851970 LMO851970:LMX851970 LWK851970:LWT851970 MGG851970:MGP851970 MQC851970:MQL851970 MZY851970:NAH851970 NJU851970:NKD851970 NTQ851970:NTZ851970 ODM851970:ODV851970 ONI851970:ONR851970 OXE851970:OXN851970 PHA851970:PHJ851970 PQW851970:PRF851970 QAS851970:QBB851970 QKO851970:QKX851970 QUK851970:QUT851970 REG851970:REP851970 ROC851970:ROL851970 RXY851970:RYH851970 SHU851970:SID851970 SRQ851970:SRZ851970 TBM851970:TBV851970 TLI851970:TLR851970 TVE851970:TVN851970 UFA851970:UFJ851970 UOW851970:UPF851970 UYS851970:UZB851970 VIO851970:VIX851970 VSK851970:VST851970 WCG851970:WCP851970 WMC851970:WML851970 WVY851970:WWH851970 Q917506:Z917506 JM917506:JV917506 TI917506:TR917506 ADE917506:ADN917506 ANA917506:ANJ917506 AWW917506:AXF917506 BGS917506:BHB917506 BQO917506:BQX917506 CAK917506:CAT917506 CKG917506:CKP917506 CUC917506:CUL917506 DDY917506:DEH917506 DNU917506:DOD917506 DXQ917506:DXZ917506 EHM917506:EHV917506 ERI917506:ERR917506 FBE917506:FBN917506 FLA917506:FLJ917506 FUW917506:FVF917506 GES917506:GFB917506 GOO917506:GOX917506 GYK917506:GYT917506 HIG917506:HIP917506 HSC917506:HSL917506 IBY917506:ICH917506 ILU917506:IMD917506 IVQ917506:IVZ917506 JFM917506:JFV917506 JPI917506:JPR917506 JZE917506:JZN917506 KJA917506:KJJ917506 KSW917506:KTF917506 LCS917506:LDB917506 LMO917506:LMX917506 LWK917506:LWT917506 MGG917506:MGP917506 MQC917506:MQL917506 MZY917506:NAH917506 NJU917506:NKD917506 NTQ917506:NTZ917506 ODM917506:ODV917506 ONI917506:ONR917506 OXE917506:OXN917506 PHA917506:PHJ917506 PQW917506:PRF917506 QAS917506:QBB917506 QKO917506:QKX917506 QUK917506:QUT917506 REG917506:REP917506 ROC917506:ROL917506 RXY917506:RYH917506 SHU917506:SID917506 SRQ917506:SRZ917506 TBM917506:TBV917506 TLI917506:TLR917506 TVE917506:TVN917506 UFA917506:UFJ917506 UOW917506:UPF917506 UYS917506:UZB917506 VIO917506:VIX917506 VSK917506:VST917506 WCG917506:WCP917506 WMC917506:WML917506 WVY917506:WWH917506 Q983042:Z983042 JM983042:JV983042 TI983042:TR983042 ADE983042:ADN983042 ANA983042:ANJ983042 AWW983042:AXF983042 BGS983042:BHB983042 BQO983042:BQX983042 CAK983042:CAT983042 CKG983042:CKP983042 CUC983042:CUL983042 DDY983042:DEH983042 DNU983042:DOD983042 DXQ983042:DXZ983042 EHM983042:EHV983042 ERI983042:ERR983042 FBE983042:FBN983042 FLA983042:FLJ983042 FUW983042:FVF983042 GES983042:GFB983042 GOO983042:GOX983042 GYK983042:GYT983042 HIG983042:HIP983042 HSC983042:HSL983042 IBY983042:ICH983042 ILU983042:IMD983042 IVQ983042:IVZ983042 JFM983042:JFV983042 JPI983042:JPR983042 JZE983042:JZN983042 KJA983042:KJJ983042 KSW983042:KTF983042 LCS983042:LDB983042 LMO983042:LMX983042 LWK983042:LWT983042 MGG983042:MGP983042 MQC983042:MQL983042 MZY983042:NAH983042 NJU983042:NKD983042 NTQ983042:NTZ983042 ODM983042:ODV983042 ONI983042:ONR983042 OXE983042:OXN983042 PHA983042:PHJ983042 PQW983042:PRF983042 QAS983042:QBB983042 QKO983042:QKX983042 QUK983042:QUT983042 REG983042:REP983042 ROC983042:ROL983042 RXY983042:RYH983042 SHU983042:SID983042 SRQ983042:SRZ983042 TBM983042:TBV983042 TLI983042:TLR983042 TVE983042:TVN983042 UFA983042:UFJ983042 UOW983042:UPF983042 UYS983042:UZB983042 VIO983042:VIX983042 VSK983042:VST983042 WCG983042:WCP983042 WMC983042:WML983042 WVY983042:WWH983042" xr:uid="{843FBAB0-FED7-4CE8-9C2E-A5F05B5C03B7}">
      <formula1>$A$80:$A$84</formula1>
    </dataValidation>
    <dataValidation type="list" allowBlank="1" showInputMessage="1" showErrorMessage="1" sqref="Q3:Z4 JM3:JV4 TI3:TR4 ADE3:ADN4 ANA3:ANJ4 AWW3:AXF4 BGS3:BHB4 BQO3:BQX4 CAK3:CAT4 CKG3:CKP4 CUC3:CUL4 DDY3:DEH4 DNU3:DOD4 DXQ3:DXZ4 EHM3:EHV4 ERI3:ERR4 FBE3:FBN4 FLA3:FLJ4 FUW3:FVF4 GES3:GFB4 GOO3:GOX4 GYK3:GYT4 HIG3:HIP4 HSC3:HSL4 IBY3:ICH4 ILU3:IMD4 IVQ3:IVZ4 JFM3:JFV4 JPI3:JPR4 JZE3:JZN4 KJA3:KJJ4 KSW3:KTF4 LCS3:LDB4 LMO3:LMX4 LWK3:LWT4 MGG3:MGP4 MQC3:MQL4 MZY3:NAH4 NJU3:NKD4 NTQ3:NTZ4 ODM3:ODV4 ONI3:ONR4 OXE3:OXN4 PHA3:PHJ4 PQW3:PRF4 QAS3:QBB4 QKO3:QKX4 QUK3:QUT4 REG3:REP4 ROC3:ROL4 RXY3:RYH4 SHU3:SID4 SRQ3:SRZ4 TBM3:TBV4 TLI3:TLR4 TVE3:TVN4 UFA3:UFJ4 UOW3:UPF4 UYS3:UZB4 VIO3:VIX4 VSK3:VST4 WCG3:WCP4 WMC3:WML4 WVY3:WWH4 Q65539:Z65540 JM65539:JV65540 TI65539:TR65540 ADE65539:ADN65540 ANA65539:ANJ65540 AWW65539:AXF65540 BGS65539:BHB65540 BQO65539:BQX65540 CAK65539:CAT65540 CKG65539:CKP65540 CUC65539:CUL65540 DDY65539:DEH65540 DNU65539:DOD65540 DXQ65539:DXZ65540 EHM65539:EHV65540 ERI65539:ERR65540 FBE65539:FBN65540 FLA65539:FLJ65540 FUW65539:FVF65540 GES65539:GFB65540 GOO65539:GOX65540 GYK65539:GYT65540 HIG65539:HIP65540 HSC65539:HSL65540 IBY65539:ICH65540 ILU65539:IMD65540 IVQ65539:IVZ65540 JFM65539:JFV65540 JPI65539:JPR65540 JZE65539:JZN65540 KJA65539:KJJ65540 KSW65539:KTF65540 LCS65539:LDB65540 LMO65539:LMX65540 LWK65539:LWT65540 MGG65539:MGP65540 MQC65539:MQL65540 MZY65539:NAH65540 NJU65539:NKD65540 NTQ65539:NTZ65540 ODM65539:ODV65540 ONI65539:ONR65540 OXE65539:OXN65540 PHA65539:PHJ65540 PQW65539:PRF65540 QAS65539:QBB65540 QKO65539:QKX65540 QUK65539:QUT65540 REG65539:REP65540 ROC65539:ROL65540 RXY65539:RYH65540 SHU65539:SID65540 SRQ65539:SRZ65540 TBM65539:TBV65540 TLI65539:TLR65540 TVE65539:TVN65540 UFA65539:UFJ65540 UOW65539:UPF65540 UYS65539:UZB65540 VIO65539:VIX65540 VSK65539:VST65540 WCG65539:WCP65540 WMC65539:WML65540 WVY65539:WWH65540 Q131075:Z131076 JM131075:JV131076 TI131075:TR131076 ADE131075:ADN131076 ANA131075:ANJ131076 AWW131075:AXF131076 BGS131075:BHB131076 BQO131075:BQX131076 CAK131075:CAT131076 CKG131075:CKP131076 CUC131075:CUL131076 DDY131075:DEH131076 DNU131075:DOD131076 DXQ131075:DXZ131076 EHM131075:EHV131076 ERI131075:ERR131076 FBE131075:FBN131076 FLA131075:FLJ131076 FUW131075:FVF131076 GES131075:GFB131076 GOO131075:GOX131076 GYK131075:GYT131076 HIG131075:HIP131076 HSC131075:HSL131076 IBY131075:ICH131076 ILU131075:IMD131076 IVQ131075:IVZ131076 JFM131075:JFV131076 JPI131075:JPR131076 JZE131075:JZN131076 KJA131075:KJJ131076 KSW131075:KTF131076 LCS131075:LDB131076 LMO131075:LMX131076 LWK131075:LWT131076 MGG131075:MGP131076 MQC131075:MQL131076 MZY131075:NAH131076 NJU131075:NKD131076 NTQ131075:NTZ131076 ODM131075:ODV131076 ONI131075:ONR131076 OXE131075:OXN131076 PHA131075:PHJ131076 PQW131075:PRF131076 QAS131075:QBB131076 QKO131075:QKX131076 QUK131075:QUT131076 REG131075:REP131076 ROC131075:ROL131076 RXY131075:RYH131076 SHU131075:SID131076 SRQ131075:SRZ131076 TBM131075:TBV131076 TLI131075:TLR131076 TVE131075:TVN131076 UFA131075:UFJ131076 UOW131075:UPF131076 UYS131075:UZB131076 VIO131075:VIX131076 VSK131075:VST131076 WCG131075:WCP131076 WMC131075:WML131076 WVY131075:WWH131076 Q196611:Z196612 JM196611:JV196612 TI196611:TR196612 ADE196611:ADN196612 ANA196611:ANJ196612 AWW196611:AXF196612 BGS196611:BHB196612 BQO196611:BQX196612 CAK196611:CAT196612 CKG196611:CKP196612 CUC196611:CUL196612 DDY196611:DEH196612 DNU196611:DOD196612 DXQ196611:DXZ196612 EHM196611:EHV196612 ERI196611:ERR196612 FBE196611:FBN196612 FLA196611:FLJ196612 FUW196611:FVF196612 GES196611:GFB196612 GOO196611:GOX196612 GYK196611:GYT196612 HIG196611:HIP196612 HSC196611:HSL196612 IBY196611:ICH196612 ILU196611:IMD196612 IVQ196611:IVZ196612 JFM196611:JFV196612 JPI196611:JPR196612 JZE196611:JZN196612 KJA196611:KJJ196612 KSW196611:KTF196612 LCS196611:LDB196612 LMO196611:LMX196612 LWK196611:LWT196612 MGG196611:MGP196612 MQC196611:MQL196612 MZY196611:NAH196612 NJU196611:NKD196612 NTQ196611:NTZ196612 ODM196611:ODV196612 ONI196611:ONR196612 OXE196611:OXN196612 PHA196611:PHJ196612 PQW196611:PRF196612 QAS196611:QBB196612 QKO196611:QKX196612 QUK196611:QUT196612 REG196611:REP196612 ROC196611:ROL196612 RXY196611:RYH196612 SHU196611:SID196612 SRQ196611:SRZ196612 TBM196611:TBV196612 TLI196611:TLR196612 TVE196611:TVN196612 UFA196611:UFJ196612 UOW196611:UPF196612 UYS196611:UZB196612 VIO196611:VIX196612 VSK196611:VST196612 WCG196611:WCP196612 WMC196611:WML196612 WVY196611:WWH196612 Q262147:Z262148 JM262147:JV262148 TI262147:TR262148 ADE262147:ADN262148 ANA262147:ANJ262148 AWW262147:AXF262148 BGS262147:BHB262148 BQO262147:BQX262148 CAK262147:CAT262148 CKG262147:CKP262148 CUC262147:CUL262148 DDY262147:DEH262148 DNU262147:DOD262148 DXQ262147:DXZ262148 EHM262147:EHV262148 ERI262147:ERR262148 FBE262147:FBN262148 FLA262147:FLJ262148 FUW262147:FVF262148 GES262147:GFB262148 GOO262147:GOX262148 GYK262147:GYT262148 HIG262147:HIP262148 HSC262147:HSL262148 IBY262147:ICH262148 ILU262147:IMD262148 IVQ262147:IVZ262148 JFM262147:JFV262148 JPI262147:JPR262148 JZE262147:JZN262148 KJA262147:KJJ262148 KSW262147:KTF262148 LCS262147:LDB262148 LMO262147:LMX262148 LWK262147:LWT262148 MGG262147:MGP262148 MQC262147:MQL262148 MZY262147:NAH262148 NJU262147:NKD262148 NTQ262147:NTZ262148 ODM262147:ODV262148 ONI262147:ONR262148 OXE262147:OXN262148 PHA262147:PHJ262148 PQW262147:PRF262148 QAS262147:QBB262148 QKO262147:QKX262148 QUK262147:QUT262148 REG262147:REP262148 ROC262147:ROL262148 RXY262147:RYH262148 SHU262147:SID262148 SRQ262147:SRZ262148 TBM262147:TBV262148 TLI262147:TLR262148 TVE262147:TVN262148 UFA262147:UFJ262148 UOW262147:UPF262148 UYS262147:UZB262148 VIO262147:VIX262148 VSK262147:VST262148 WCG262147:WCP262148 WMC262147:WML262148 WVY262147:WWH262148 Q327683:Z327684 JM327683:JV327684 TI327683:TR327684 ADE327683:ADN327684 ANA327683:ANJ327684 AWW327683:AXF327684 BGS327683:BHB327684 BQO327683:BQX327684 CAK327683:CAT327684 CKG327683:CKP327684 CUC327683:CUL327684 DDY327683:DEH327684 DNU327683:DOD327684 DXQ327683:DXZ327684 EHM327683:EHV327684 ERI327683:ERR327684 FBE327683:FBN327684 FLA327683:FLJ327684 FUW327683:FVF327684 GES327683:GFB327684 GOO327683:GOX327684 GYK327683:GYT327684 HIG327683:HIP327684 HSC327683:HSL327684 IBY327683:ICH327684 ILU327683:IMD327684 IVQ327683:IVZ327684 JFM327683:JFV327684 JPI327683:JPR327684 JZE327683:JZN327684 KJA327683:KJJ327684 KSW327683:KTF327684 LCS327683:LDB327684 LMO327683:LMX327684 LWK327683:LWT327684 MGG327683:MGP327684 MQC327683:MQL327684 MZY327683:NAH327684 NJU327683:NKD327684 NTQ327683:NTZ327684 ODM327683:ODV327684 ONI327683:ONR327684 OXE327683:OXN327684 PHA327683:PHJ327684 PQW327683:PRF327684 QAS327683:QBB327684 QKO327683:QKX327684 QUK327683:QUT327684 REG327683:REP327684 ROC327683:ROL327684 RXY327683:RYH327684 SHU327683:SID327684 SRQ327683:SRZ327684 TBM327683:TBV327684 TLI327683:TLR327684 TVE327683:TVN327684 UFA327683:UFJ327684 UOW327683:UPF327684 UYS327683:UZB327684 VIO327683:VIX327684 VSK327683:VST327684 WCG327683:WCP327684 WMC327683:WML327684 WVY327683:WWH327684 Q393219:Z393220 JM393219:JV393220 TI393219:TR393220 ADE393219:ADN393220 ANA393219:ANJ393220 AWW393219:AXF393220 BGS393219:BHB393220 BQO393219:BQX393220 CAK393219:CAT393220 CKG393219:CKP393220 CUC393219:CUL393220 DDY393219:DEH393220 DNU393219:DOD393220 DXQ393219:DXZ393220 EHM393219:EHV393220 ERI393219:ERR393220 FBE393219:FBN393220 FLA393219:FLJ393220 FUW393219:FVF393220 GES393219:GFB393220 GOO393219:GOX393220 GYK393219:GYT393220 HIG393219:HIP393220 HSC393219:HSL393220 IBY393219:ICH393220 ILU393219:IMD393220 IVQ393219:IVZ393220 JFM393219:JFV393220 JPI393219:JPR393220 JZE393219:JZN393220 KJA393219:KJJ393220 KSW393219:KTF393220 LCS393219:LDB393220 LMO393219:LMX393220 LWK393219:LWT393220 MGG393219:MGP393220 MQC393219:MQL393220 MZY393219:NAH393220 NJU393219:NKD393220 NTQ393219:NTZ393220 ODM393219:ODV393220 ONI393219:ONR393220 OXE393219:OXN393220 PHA393219:PHJ393220 PQW393219:PRF393220 QAS393219:QBB393220 QKO393219:QKX393220 QUK393219:QUT393220 REG393219:REP393220 ROC393219:ROL393220 RXY393219:RYH393220 SHU393219:SID393220 SRQ393219:SRZ393220 TBM393219:TBV393220 TLI393219:TLR393220 TVE393219:TVN393220 UFA393219:UFJ393220 UOW393219:UPF393220 UYS393219:UZB393220 VIO393219:VIX393220 VSK393219:VST393220 WCG393219:WCP393220 WMC393219:WML393220 WVY393219:WWH393220 Q458755:Z458756 JM458755:JV458756 TI458755:TR458756 ADE458755:ADN458756 ANA458755:ANJ458756 AWW458755:AXF458756 BGS458755:BHB458756 BQO458755:BQX458756 CAK458755:CAT458756 CKG458755:CKP458756 CUC458755:CUL458756 DDY458755:DEH458756 DNU458755:DOD458756 DXQ458755:DXZ458756 EHM458755:EHV458756 ERI458755:ERR458756 FBE458755:FBN458756 FLA458755:FLJ458756 FUW458755:FVF458756 GES458755:GFB458756 GOO458755:GOX458756 GYK458755:GYT458756 HIG458755:HIP458756 HSC458755:HSL458756 IBY458755:ICH458756 ILU458755:IMD458756 IVQ458755:IVZ458756 JFM458755:JFV458756 JPI458755:JPR458756 JZE458755:JZN458756 KJA458755:KJJ458756 KSW458755:KTF458756 LCS458755:LDB458756 LMO458755:LMX458756 LWK458755:LWT458756 MGG458755:MGP458756 MQC458755:MQL458756 MZY458755:NAH458756 NJU458755:NKD458756 NTQ458755:NTZ458756 ODM458755:ODV458756 ONI458755:ONR458756 OXE458755:OXN458756 PHA458755:PHJ458756 PQW458755:PRF458756 QAS458755:QBB458756 QKO458755:QKX458756 QUK458755:QUT458756 REG458755:REP458756 ROC458755:ROL458756 RXY458755:RYH458756 SHU458755:SID458756 SRQ458755:SRZ458756 TBM458755:TBV458756 TLI458755:TLR458756 TVE458755:TVN458756 UFA458755:UFJ458756 UOW458755:UPF458756 UYS458755:UZB458756 VIO458755:VIX458756 VSK458755:VST458756 WCG458755:WCP458756 WMC458755:WML458756 WVY458755:WWH458756 Q524291:Z524292 JM524291:JV524292 TI524291:TR524292 ADE524291:ADN524292 ANA524291:ANJ524292 AWW524291:AXF524292 BGS524291:BHB524292 BQO524291:BQX524292 CAK524291:CAT524292 CKG524291:CKP524292 CUC524291:CUL524292 DDY524291:DEH524292 DNU524291:DOD524292 DXQ524291:DXZ524292 EHM524291:EHV524292 ERI524291:ERR524292 FBE524291:FBN524292 FLA524291:FLJ524292 FUW524291:FVF524292 GES524291:GFB524292 GOO524291:GOX524292 GYK524291:GYT524292 HIG524291:HIP524292 HSC524291:HSL524292 IBY524291:ICH524292 ILU524291:IMD524292 IVQ524291:IVZ524292 JFM524291:JFV524292 JPI524291:JPR524292 JZE524291:JZN524292 KJA524291:KJJ524292 KSW524291:KTF524292 LCS524291:LDB524292 LMO524291:LMX524292 LWK524291:LWT524292 MGG524291:MGP524292 MQC524291:MQL524292 MZY524291:NAH524292 NJU524291:NKD524292 NTQ524291:NTZ524292 ODM524291:ODV524292 ONI524291:ONR524292 OXE524291:OXN524292 PHA524291:PHJ524292 PQW524291:PRF524292 QAS524291:QBB524292 QKO524291:QKX524292 QUK524291:QUT524292 REG524291:REP524292 ROC524291:ROL524292 RXY524291:RYH524292 SHU524291:SID524292 SRQ524291:SRZ524292 TBM524291:TBV524292 TLI524291:TLR524292 TVE524291:TVN524292 UFA524291:UFJ524292 UOW524291:UPF524292 UYS524291:UZB524292 VIO524291:VIX524292 VSK524291:VST524292 WCG524291:WCP524292 WMC524291:WML524292 WVY524291:WWH524292 Q589827:Z589828 JM589827:JV589828 TI589827:TR589828 ADE589827:ADN589828 ANA589827:ANJ589828 AWW589827:AXF589828 BGS589827:BHB589828 BQO589827:BQX589828 CAK589827:CAT589828 CKG589827:CKP589828 CUC589827:CUL589828 DDY589827:DEH589828 DNU589827:DOD589828 DXQ589827:DXZ589828 EHM589827:EHV589828 ERI589827:ERR589828 FBE589827:FBN589828 FLA589827:FLJ589828 FUW589827:FVF589828 GES589827:GFB589828 GOO589827:GOX589828 GYK589827:GYT589828 HIG589827:HIP589828 HSC589827:HSL589828 IBY589827:ICH589828 ILU589827:IMD589828 IVQ589827:IVZ589828 JFM589827:JFV589828 JPI589827:JPR589828 JZE589827:JZN589828 KJA589827:KJJ589828 KSW589827:KTF589828 LCS589827:LDB589828 LMO589827:LMX589828 LWK589827:LWT589828 MGG589827:MGP589828 MQC589827:MQL589828 MZY589827:NAH589828 NJU589827:NKD589828 NTQ589827:NTZ589828 ODM589827:ODV589828 ONI589827:ONR589828 OXE589827:OXN589828 PHA589827:PHJ589828 PQW589827:PRF589828 QAS589827:QBB589828 QKO589827:QKX589828 QUK589827:QUT589828 REG589827:REP589828 ROC589827:ROL589828 RXY589827:RYH589828 SHU589827:SID589828 SRQ589827:SRZ589828 TBM589827:TBV589828 TLI589827:TLR589828 TVE589827:TVN589828 UFA589827:UFJ589828 UOW589827:UPF589828 UYS589827:UZB589828 VIO589827:VIX589828 VSK589827:VST589828 WCG589827:WCP589828 WMC589827:WML589828 WVY589827:WWH589828 Q655363:Z655364 JM655363:JV655364 TI655363:TR655364 ADE655363:ADN655364 ANA655363:ANJ655364 AWW655363:AXF655364 BGS655363:BHB655364 BQO655363:BQX655364 CAK655363:CAT655364 CKG655363:CKP655364 CUC655363:CUL655364 DDY655363:DEH655364 DNU655363:DOD655364 DXQ655363:DXZ655364 EHM655363:EHV655364 ERI655363:ERR655364 FBE655363:FBN655364 FLA655363:FLJ655364 FUW655363:FVF655364 GES655363:GFB655364 GOO655363:GOX655364 GYK655363:GYT655364 HIG655363:HIP655364 HSC655363:HSL655364 IBY655363:ICH655364 ILU655363:IMD655364 IVQ655363:IVZ655364 JFM655363:JFV655364 JPI655363:JPR655364 JZE655363:JZN655364 KJA655363:KJJ655364 KSW655363:KTF655364 LCS655363:LDB655364 LMO655363:LMX655364 LWK655363:LWT655364 MGG655363:MGP655364 MQC655363:MQL655364 MZY655363:NAH655364 NJU655363:NKD655364 NTQ655363:NTZ655364 ODM655363:ODV655364 ONI655363:ONR655364 OXE655363:OXN655364 PHA655363:PHJ655364 PQW655363:PRF655364 QAS655363:QBB655364 QKO655363:QKX655364 QUK655363:QUT655364 REG655363:REP655364 ROC655363:ROL655364 RXY655363:RYH655364 SHU655363:SID655364 SRQ655363:SRZ655364 TBM655363:TBV655364 TLI655363:TLR655364 TVE655363:TVN655364 UFA655363:UFJ655364 UOW655363:UPF655364 UYS655363:UZB655364 VIO655363:VIX655364 VSK655363:VST655364 WCG655363:WCP655364 WMC655363:WML655364 WVY655363:WWH655364 Q720899:Z720900 JM720899:JV720900 TI720899:TR720900 ADE720899:ADN720900 ANA720899:ANJ720900 AWW720899:AXF720900 BGS720899:BHB720900 BQO720899:BQX720900 CAK720899:CAT720900 CKG720899:CKP720900 CUC720899:CUL720900 DDY720899:DEH720900 DNU720899:DOD720900 DXQ720899:DXZ720900 EHM720899:EHV720900 ERI720899:ERR720900 FBE720899:FBN720900 FLA720899:FLJ720900 FUW720899:FVF720900 GES720899:GFB720900 GOO720899:GOX720900 GYK720899:GYT720900 HIG720899:HIP720900 HSC720899:HSL720900 IBY720899:ICH720900 ILU720899:IMD720900 IVQ720899:IVZ720900 JFM720899:JFV720900 JPI720899:JPR720900 JZE720899:JZN720900 KJA720899:KJJ720900 KSW720899:KTF720900 LCS720899:LDB720900 LMO720899:LMX720900 LWK720899:LWT720900 MGG720899:MGP720900 MQC720899:MQL720900 MZY720899:NAH720900 NJU720899:NKD720900 NTQ720899:NTZ720900 ODM720899:ODV720900 ONI720899:ONR720900 OXE720899:OXN720900 PHA720899:PHJ720900 PQW720899:PRF720900 QAS720899:QBB720900 QKO720899:QKX720900 QUK720899:QUT720900 REG720899:REP720900 ROC720899:ROL720900 RXY720899:RYH720900 SHU720899:SID720900 SRQ720899:SRZ720900 TBM720899:TBV720900 TLI720899:TLR720900 TVE720899:TVN720900 UFA720899:UFJ720900 UOW720899:UPF720900 UYS720899:UZB720900 VIO720899:VIX720900 VSK720899:VST720900 WCG720899:WCP720900 WMC720899:WML720900 WVY720899:WWH720900 Q786435:Z786436 JM786435:JV786436 TI786435:TR786436 ADE786435:ADN786436 ANA786435:ANJ786436 AWW786435:AXF786436 BGS786435:BHB786436 BQO786435:BQX786436 CAK786435:CAT786436 CKG786435:CKP786436 CUC786435:CUL786436 DDY786435:DEH786436 DNU786435:DOD786436 DXQ786435:DXZ786436 EHM786435:EHV786436 ERI786435:ERR786436 FBE786435:FBN786436 FLA786435:FLJ786436 FUW786435:FVF786436 GES786435:GFB786436 GOO786435:GOX786436 GYK786435:GYT786436 HIG786435:HIP786436 HSC786435:HSL786436 IBY786435:ICH786436 ILU786435:IMD786436 IVQ786435:IVZ786436 JFM786435:JFV786436 JPI786435:JPR786436 JZE786435:JZN786436 KJA786435:KJJ786436 KSW786435:KTF786436 LCS786435:LDB786436 LMO786435:LMX786436 LWK786435:LWT786436 MGG786435:MGP786436 MQC786435:MQL786436 MZY786435:NAH786436 NJU786435:NKD786436 NTQ786435:NTZ786436 ODM786435:ODV786436 ONI786435:ONR786436 OXE786435:OXN786436 PHA786435:PHJ786436 PQW786435:PRF786436 QAS786435:QBB786436 QKO786435:QKX786436 QUK786435:QUT786436 REG786435:REP786436 ROC786435:ROL786436 RXY786435:RYH786436 SHU786435:SID786436 SRQ786435:SRZ786436 TBM786435:TBV786436 TLI786435:TLR786436 TVE786435:TVN786436 UFA786435:UFJ786436 UOW786435:UPF786436 UYS786435:UZB786436 VIO786435:VIX786436 VSK786435:VST786436 WCG786435:WCP786436 WMC786435:WML786436 WVY786435:WWH786436 Q851971:Z851972 JM851971:JV851972 TI851971:TR851972 ADE851971:ADN851972 ANA851971:ANJ851972 AWW851971:AXF851972 BGS851971:BHB851972 BQO851971:BQX851972 CAK851971:CAT851972 CKG851971:CKP851972 CUC851971:CUL851972 DDY851971:DEH851972 DNU851971:DOD851972 DXQ851971:DXZ851972 EHM851971:EHV851972 ERI851971:ERR851972 FBE851971:FBN851972 FLA851971:FLJ851972 FUW851971:FVF851972 GES851971:GFB851972 GOO851971:GOX851972 GYK851971:GYT851972 HIG851971:HIP851972 HSC851971:HSL851972 IBY851971:ICH851972 ILU851971:IMD851972 IVQ851971:IVZ851972 JFM851971:JFV851972 JPI851971:JPR851972 JZE851971:JZN851972 KJA851971:KJJ851972 KSW851971:KTF851972 LCS851971:LDB851972 LMO851971:LMX851972 LWK851971:LWT851972 MGG851971:MGP851972 MQC851971:MQL851972 MZY851971:NAH851972 NJU851971:NKD851972 NTQ851971:NTZ851972 ODM851971:ODV851972 ONI851971:ONR851972 OXE851971:OXN851972 PHA851971:PHJ851972 PQW851971:PRF851972 QAS851971:QBB851972 QKO851971:QKX851972 QUK851971:QUT851972 REG851971:REP851972 ROC851971:ROL851972 RXY851971:RYH851972 SHU851971:SID851972 SRQ851971:SRZ851972 TBM851971:TBV851972 TLI851971:TLR851972 TVE851971:TVN851972 UFA851971:UFJ851972 UOW851971:UPF851972 UYS851971:UZB851972 VIO851971:VIX851972 VSK851971:VST851972 WCG851971:WCP851972 WMC851971:WML851972 WVY851971:WWH851972 Q917507:Z917508 JM917507:JV917508 TI917507:TR917508 ADE917507:ADN917508 ANA917507:ANJ917508 AWW917507:AXF917508 BGS917507:BHB917508 BQO917507:BQX917508 CAK917507:CAT917508 CKG917507:CKP917508 CUC917507:CUL917508 DDY917507:DEH917508 DNU917507:DOD917508 DXQ917507:DXZ917508 EHM917507:EHV917508 ERI917507:ERR917508 FBE917507:FBN917508 FLA917507:FLJ917508 FUW917507:FVF917508 GES917507:GFB917508 GOO917507:GOX917508 GYK917507:GYT917508 HIG917507:HIP917508 HSC917507:HSL917508 IBY917507:ICH917508 ILU917507:IMD917508 IVQ917507:IVZ917508 JFM917507:JFV917508 JPI917507:JPR917508 JZE917507:JZN917508 KJA917507:KJJ917508 KSW917507:KTF917508 LCS917507:LDB917508 LMO917507:LMX917508 LWK917507:LWT917508 MGG917507:MGP917508 MQC917507:MQL917508 MZY917507:NAH917508 NJU917507:NKD917508 NTQ917507:NTZ917508 ODM917507:ODV917508 ONI917507:ONR917508 OXE917507:OXN917508 PHA917507:PHJ917508 PQW917507:PRF917508 QAS917507:QBB917508 QKO917507:QKX917508 QUK917507:QUT917508 REG917507:REP917508 ROC917507:ROL917508 RXY917507:RYH917508 SHU917507:SID917508 SRQ917507:SRZ917508 TBM917507:TBV917508 TLI917507:TLR917508 TVE917507:TVN917508 UFA917507:UFJ917508 UOW917507:UPF917508 UYS917507:UZB917508 VIO917507:VIX917508 VSK917507:VST917508 WCG917507:WCP917508 WMC917507:WML917508 WVY917507:WWH917508 Q983043:Z983044 JM983043:JV983044 TI983043:TR983044 ADE983043:ADN983044 ANA983043:ANJ983044 AWW983043:AXF983044 BGS983043:BHB983044 BQO983043:BQX983044 CAK983043:CAT983044 CKG983043:CKP983044 CUC983043:CUL983044 DDY983043:DEH983044 DNU983043:DOD983044 DXQ983043:DXZ983044 EHM983043:EHV983044 ERI983043:ERR983044 FBE983043:FBN983044 FLA983043:FLJ983044 FUW983043:FVF983044 GES983043:GFB983044 GOO983043:GOX983044 GYK983043:GYT983044 HIG983043:HIP983044 HSC983043:HSL983044 IBY983043:ICH983044 ILU983043:IMD983044 IVQ983043:IVZ983044 JFM983043:JFV983044 JPI983043:JPR983044 JZE983043:JZN983044 KJA983043:KJJ983044 KSW983043:KTF983044 LCS983043:LDB983044 LMO983043:LMX983044 LWK983043:LWT983044 MGG983043:MGP983044 MQC983043:MQL983044 MZY983043:NAH983044 NJU983043:NKD983044 NTQ983043:NTZ983044 ODM983043:ODV983044 ONI983043:ONR983044 OXE983043:OXN983044 PHA983043:PHJ983044 PQW983043:PRF983044 QAS983043:QBB983044 QKO983043:QKX983044 QUK983043:QUT983044 REG983043:REP983044 ROC983043:ROL983044 RXY983043:RYH983044 SHU983043:SID983044 SRQ983043:SRZ983044 TBM983043:TBV983044 TLI983043:TLR983044 TVE983043:TVN983044 UFA983043:UFJ983044 UOW983043:UPF983044 UYS983043:UZB983044 VIO983043:VIX983044 VSK983043:VST983044 WCG983043:WCP983044 WMC983043:WML983044 WVY983043:WWH983044" xr:uid="{D6581F14-E570-43E1-8B7F-C5F1BE1D2157}">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145D-E99E-416B-9DE2-9E95C6680A90}">
  <sheetPr>
    <tabColor rgb="FFFFFF00"/>
  </sheetPr>
  <dimension ref="A1:AF49"/>
  <sheetViews>
    <sheetView view="pageBreakPreview" zoomScaleNormal="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29" ht="17.100000000000001" customHeight="1">
      <c r="A1" s="629"/>
      <c r="B1" s="629"/>
      <c r="C1" s="629"/>
      <c r="D1" s="629"/>
      <c r="E1" s="629"/>
      <c r="F1" s="629"/>
      <c r="G1" s="629"/>
      <c r="H1" s="629"/>
      <c r="I1" s="629"/>
      <c r="J1" s="629"/>
      <c r="K1" s="629"/>
      <c r="L1" s="629"/>
      <c r="M1" s="399"/>
      <c r="N1" s="399"/>
      <c r="O1" s="399"/>
      <c r="P1" s="399"/>
      <c r="Q1" s="399"/>
      <c r="R1" s="399"/>
      <c r="S1" s="399"/>
      <c r="T1" s="399"/>
      <c r="U1" s="399"/>
      <c r="V1" s="399"/>
      <c r="W1" s="399"/>
      <c r="X1" s="399"/>
      <c r="Y1" s="399"/>
      <c r="Z1" s="399"/>
      <c r="AA1" s="399"/>
      <c r="AB1" s="399"/>
      <c r="AC1" s="399"/>
    </row>
    <row r="2" spans="1:29" ht="17.100000000000001" customHeight="1">
      <c r="A2" s="399"/>
      <c r="B2" s="399"/>
      <c r="C2" s="399"/>
      <c r="D2" s="399"/>
      <c r="E2" s="399"/>
      <c r="F2" s="399"/>
      <c r="G2" s="399"/>
      <c r="H2" s="399"/>
      <c r="I2" s="399"/>
      <c r="J2" s="399"/>
      <c r="K2" s="399"/>
      <c r="L2" s="399"/>
      <c r="M2" s="399"/>
      <c r="N2" s="399"/>
      <c r="O2" s="399"/>
      <c r="P2" s="364"/>
      <c r="Q2" s="399"/>
      <c r="R2" s="399"/>
      <c r="S2" s="399"/>
      <c r="T2" s="399"/>
      <c r="U2" s="399"/>
      <c r="V2" s="399"/>
      <c r="W2" s="399"/>
      <c r="X2" s="399"/>
      <c r="Y2" s="399"/>
      <c r="Z2" s="399"/>
      <c r="AA2" s="399"/>
      <c r="AB2" s="399"/>
      <c r="AC2" s="399"/>
    </row>
    <row r="3" spans="1:29" ht="17.100000000000001" customHeight="1">
      <c r="A3" s="365" t="s">
        <v>3453</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row>
    <row r="4" spans="1:29" ht="17.100000000000001" customHeight="1">
      <c r="A4" s="399" t="s">
        <v>3314</v>
      </c>
      <c r="B4" s="399"/>
      <c r="C4" s="399"/>
      <c r="D4" s="399"/>
      <c r="E4" s="399"/>
      <c r="F4" s="571"/>
      <c r="G4" s="2286" t="str">
        <f>IF('第二面（主）'!K5="","",'第二面（主）'!K5)</f>
        <v/>
      </c>
      <c r="H4" s="2286"/>
      <c r="I4" s="2286"/>
      <c r="J4" s="2286"/>
      <c r="K4" s="2286"/>
      <c r="L4" s="2286"/>
      <c r="M4" s="2286"/>
      <c r="N4" s="2286"/>
      <c r="O4" s="2286"/>
      <c r="P4" s="2286"/>
      <c r="Q4" s="2286"/>
      <c r="R4" s="2286"/>
      <c r="S4" s="2286"/>
      <c r="T4" s="2286"/>
      <c r="U4" s="2286"/>
      <c r="V4" s="2286"/>
      <c r="W4" s="2286"/>
      <c r="X4" s="2286"/>
      <c r="Y4" s="2286"/>
      <c r="Z4" s="2286"/>
      <c r="AA4" s="2286"/>
      <c r="AB4" s="399"/>
      <c r="AC4" s="399"/>
    </row>
    <row r="5" spans="1:29" s="569" customFormat="1" ht="16.5" customHeight="1">
      <c r="A5" s="399" t="s">
        <v>3315</v>
      </c>
      <c r="B5" s="399"/>
      <c r="C5" s="399"/>
      <c r="D5" s="399"/>
      <c r="E5" s="399"/>
      <c r="F5" s="399"/>
      <c r="G5" s="2287" t="str">
        <f>IF('第二面（主）'!K6="","",'第二面（主）'!K6)</f>
        <v/>
      </c>
      <c r="H5" s="2287"/>
      <c r="I5" s="2287"/>
      <c r="J5" s="2287"/>
      <c r="K5" s="572"/>
      <c r="L5" s="572"/>
      <c r="M5" s="572"/>
      <c r="N5" s="572"/>
      <c r="O5" s="572"/>
      <c r="P5" s="572"/>
      <c r="Q5" s="572"/>
      <c r="R5" s="399"/>
      <c r="S5" s="399"/>
      <c r="T5" s="399"/>
      <c r="U5" s="399"/>
      <c r="V5" s="399"/>
      <c r="W5" s="399"/>
      <c r="X5" s="399"/>
      <c r="Y5" s="399"/>
      <c r="Z5" s="399"/>
      <c r="AA5" s="399"/>
      <c r="AB5" s="399"/>
      <c r="AC5" s="399"/>
    </row>
    <row r="6" spans="1:29" s="569" customFormat="1" ht="17.100000000000001" customHeight="1">
      <c r="A6" s="399" t="s">
        <v>3316</v>
      </c>
      <c r="B6" s="399"/>
      <c r="C6" s="399"/>
      <c r="D6" s="399"/>
      <c r="E6" s="399"/>
      <c r="F6" s="399"/>
      <c r="G6" s="2286" t="str">
        <f>IF('第二面（主）'!K7="","",'第二面（主）'!K7)</f>
        <v/>
      </c>
      <c r="H6" s="2286"/>
      <c r="I6" s="2286"/>
      <c r="J6" s="2286"/>
      <c r="K6" s="2286"/>
      <c r="L6" s="2286"/>
      <c r="M6" s="2286"/>
      <c r="N6" s="2286"/>
      <c r="O6" s="2286"/>
      <c r="P6" s="2286"/>
      <c r="Q6" s="2286"/>
      <c r="R6" s="2286"/>
      <c r="S6" s="2286"/>
      <c r="T6" s="2286"/>
      <c r="U6" s="2286"/>
      <c r="V6" s="2286"/>
      <c r="W6" s="2286"/>
      <c r="X6" s="2286"/>
      <c r="Y6" s="2286"/>
      <c r="Z6" s="2286"/>
      <c r="AA6" s="2286"/>
      <c r="AB6" s="2286"/>
      <c r="AC6" s="2286"/>
    </row>
    <row r="7" spans="1:29" ht="17.100000000000001" customHeight="1">
      <c r="A7" s="407" t="s">
        <v>3317</v>
      </c>
      <c r="B7" s="407"/>
      <c r="C7" s="407"/>
      <c r="D7" s="407"/>
      <c r="E7" s="407"/>
      <c r="F7" s="407"/>
      <c r="G7" s="2282" t="str">
        <f>IF('第二面（主）'!K8="","",'第二面（主）'!K8)</f>
        <v/>
      </c>
      <c r="H7" s="2282"/>
      <c r="I7" s="2282"/>
      <c r="J7" s="2282"/>
      <c r="K7" s="2282"/>
      <c r="L7" s="573"/>
      <c r="M7" s="573"/>
      <c r="N7" s="573"/>
      <c r="O7" s="573"/>
      <c r="P7" s="573"/>
      <c r="Q7" s="573"/>
      <c r="R7" s="407"/>
      <c r="S7" s="407"/>
      <c r="T7" s="407"/>
      <c r="U7" s="407"/>
      <c r="V7" s="407"/>
      <c r="W7" s="407"/>
      <c r="X7" s="407"/>
      <c r="Y7" s="407"/>
      <c r="Z7" s="407"/>
      <c r="AA7" s="407"/>
      <c r="AB7" s="407"/>
      <c r="AC7" s="407"/>
    </row>
    <row r="8" spans="1:29" ht="17.100000000000001" customHeight="1">
      <c r="A8" s="365" t="s">
        <v>3454</v>
      </c>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row>
    <row r="9" spans="1:29" ht="17.100000000000001" customHeight="1">
      <c r="A9" s="399" t="s">
        <v>3314</v>
      </c>
      <c r="B9" s="399"/>
      <c r="C9" s="399"/>
      <c r="D9" s="399"/>
      <c r="E9" s="399"/>
      <c r="F9" s="571"/>
      <c r="G9" s="2286" t="str">
        <f>IF('第二面（主）'!K12="","",'第二面（主）'!K12)</f>
        <v/>
      </c>
      <c r="H9" s="2286"/>
      <c r="I9" s="2286"/>
      <c r="J9" s="2286"/>
      <c r="K9" s="2286"/>
      <c r="L9" s="2286"/>
      <c r="M9" s="2286"/>
      <c r="N9" s="2286"/>
      <c r="O9" s="2286"/>
      <c r="P9" s="2286"/>
      <c r="Q9" s="2286"/>
      <c r="R9" s="2286"/>
      <c r="S9" s="2286"/>
      <c r="T9" s="2286"/>
      <c r="U9" s="2286"/>
      <c r="V9" s="2286"/>
      <c r="W9" s="2286"/>
      <c r="X9" s="2286"/>
      <c r="Y9" s="2286"/>
      <c r="Z9" s="2286"/>
      <c r="AA9" s="2286"/>
      <c r="AB9" s="399"/>
      <c r="AC9" s="399"/>
    </row>
    <row r="10" spans="1:29" s="399" customFormat="1" ht="17.100000000000001" customHeight="1">
      <c r="A10" s="399" t="s">
        <v>3315</v>
      </c>
      <c r="G10" s="2287" t="str">
        <f>IF('第二面（主）'!K13="","",'第二面（主）'!K13)</f>
        <v/>
      </c>
      <c r="H10" s="2287"/>
      <c r="I10" s="2287"/>
      <c r="J10" s="2287"/>
      <c r="K10" s="572"/>
      <c r="L10" s="572"/>
      <c r="M10" s="572"/>
      <c r="N10" s="572"/>
      <c r="O10" s="572"/>
      <c r="P10" s="572"/>
      <c r="Q10" s="572"/>
    </row>
    <row r="11" spans="1:29" s="399" customFormat="1" ht="17.100000000000001" customHeight="1">
      <c r="A11" s="399" t="s">
        <v>3316</v>
      </c>
      <c r="G11" s="2286" t="str">
        <f>IF('第二面（主）'!K14="","",'第二面（主）'!K14)</f>
        <v/>
      </c>
      <c r="H11" s="2286"/>
      <c r="I11" s="2286"/>
      <c r="J11" s="2286"/>
      <c r="K11" s="2286"/>
      <c r="L11" s="2286"/>
      <c r="M11" s="2286"/>
      <c r="N11" s="2286"/>
      <c r="O11" s="2286"/>
      <c r="P11" s="2286"/>
      <c r="Q11" s="2286"/>
      <c r="R11" s="2286"/>
      <c r="S11" s="2286"/>
      <c r="T11" s="2286"/>
      <c r="U11" s="2286"/>
      <c r="V11" s="2286"/>
      <c r="W11" s="2286"/>
      <c r="X11" s="2286"/>
      <c r="Y11" s="2286"/>
      <c r="Z11" s="2286"/>
      <c r="AA11" s="2286"/>
      <c r="AB11" s="2286"/>
      <c r="AC11" s="2286"/>
    </row>
    <row r="12" spans="1:29" s="399" customFormat="1" ht="17.100000000000001" customHeight="1">
      <c r="A12" s="407" t="s">
        <v>3317</v>
      </c>
      <c r="B12" s="407"/>
      <c r="C12" s="407"/>
      <c r="D12" s="407"/>
      <c r="E12" s="407"/>
      <c r="F12" s="407"/>
      <c r="G12" s="2282" t="str">
        <f>IF('第二面（主）'!K15="","",'第二面（主）'!K15)</f>
        <v/>
      </c>
      <c r="H12" s="2282"/>
      <c r="I12" s="2282"/>
      <c r="J12" s="2282"/>
      <c r="K12" s="2282"/>
      <c r="L12" s="573"/>
      <c r="M12" s="573"/>
      <c r="N12" s="573"/>
      <c r="O12" s="573"/>
      <c r="P12" s="573"/>
      <c r="Q12" s="573"/>
      <c r="R12" s="407"/>
      <c r="S12" s="407"/>
      <c r="T12" s="407"/>
      <c r="U12" s="407"/>
      <c r="V12" s="407"/>
      <c r="W12" s="407"/>
      <c r="X12" s="407"/>
      <c r="Y12" s="407"/>
      <c r="Z12" s="407"/>
      <c r="AA12" s="407"/>
      <c r="AB12" s="407"/>
      <c r="AC12" s="407"/>
    </row>
    <row r="13" spans="1:29" s="399" customFormat="1" ht="17.100000000000001" customHeight="1">
      <c r="A13" s="365" t="s">
        <v>3455</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row>
    <row r="14" spans="1:29" s="399" customFormat="1" ht="17.100000000000001" customHeight="1">
      <c r="A14" s="399" t="s">
        <v>3314</v>
      </c>
      <c r="F14" s="571"/>
      <c r="G14" s="2286" t="str">
        <f>IF('第二面（主）'!K19="","",'第二面（主）'!K19)</f>
        <v/>
      </c>
      <c r="H14" s="2286"/>
      <c r="I14" s="2286"/>
      <c r="J14" s="2286"/>
      <c r="K14" s="2286"/>
      <c r="L14" s="2286"/>
      <c r="M14" s="2286"/>
      <c r="N14" s="2286"/>
      <c r="O14" s="2286"/>
      <c r="P14" s="2286"/>
      <c r="Q14" s="2286"/>
      <c r="R14" s="2286"/>
      <c r="S14" s="2286"/>
      <c r="T14" s="2286"/>
      <c r="U14" s="2286"/>
      <c r="V14" s="2286"/>
      <c r="W14" s="2286"/>
      <c r="X14" s="2286"/>
      <c r="Y14" s="2286"/>
      <c r="Z14" s="2286"/>
      <c r="AA14" s="2286"/>
    </row>
    <row r="15" spans="1:29" s="399" customFormat="1" ht="17.100000000000001" customHeight="1">
      <c r="A15" s="399" t="s">
        <v>3315</v>
      </c>
      <c r="G15" s="2287" t="str">
        <f>IF('第二面（主）'!K20="","",'第二面（主）'!K20)</f>
        <v/>
      </c>
      <c r="H15" s="2287"/>
      <c r="I15" s="2287"/>
      <c r="J15" s="2287"/>
      <c r="K15" s="572"/>
      <c r="L15" s="572"/>
      <c r="M15" s="572"/>
      <c r="N15" s="572"/>
      <c r="O15" s="572"/>
      <c r="P15" s="572"/>
      <c r="Q15" s="572"/>
    </row>
    <row r="16" spans="1:29" s="399" customFormat="1" ht="17.100000000000001" customHeight="1">
      <c r="A16" s="399" t="s">
        <v>3316</v>
      </c>
      <c r="G16" s="2286" t="str">
        <f>IF('第二面（主）'!K21="","",'第二面（主）'!K21)</f>
        <v/>
      </c>
      <c r="H16" s="2286"/>
      <c r="I16" s="2286"/>
      <c r="J16" s="2286"/>
      <c r="K16" s="2286"/>
      <c r="L16" s="2286"/>
      <c r="M16" s="2286"/>
      <c r="N16" s="2286"/>
      <c r="O16" s="2286"/>
      <c r="P16" s="2286"/>
      <c r="Q16" s="2286"/>
      <c r="R16" s="2286"/>
      <c r="S16" s="2286"/>
      <c r="T16" s="2286"/>
      <c r="U16" s="2286"/>
      <c r="V16" s="2286"/>
      <c r="W16" s="2286"/>
      <c r="X16" s="2286"/>
      <c r="Y16" s="2286"/>
      <c r="Z16" s="2286"/>
      <c r="AA16" s="2286"/>
      <c r="AB16" s="2286"/>
      <c r="AC16" s="2286"/>
    </row>
    <row r="17" spans="1:32" s="399" customFormat="1" ht="17.100000000000001" customHeight="1">
      <c r="A17" s="407" t="s">
        <v>3317</v>
      </c>
      <c r="B17" s="407"/>
      <c r="C17" s="407"/>
      <c r="D17" s="407"/>
      <c r="E17" s="407"/>
      <c r="F17" s="407"/>
      <c r="G17" s="2282" t="str">
        <f>IF('第二面（主）'!K22="","",'第二面（主）'!K22)</f>
        <v/>
      </c>
      <c r="H17" s="2282"/>
      <c r="I17" s="2282"/>
      <c r="J17" s="2282"/>
      <c r="K17" s="2282"/>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c r="A18" s="365" t="s">
        <v>3456</v>
      </c>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F18" s="575"/>
    </row>
    <row r="19" spans="1:32" s="399" customFormat="1" ht="17.100000000000001" customHeight="1">
      <c r="A19" s="399" t="s">
        <v>3314</v>
      </c>
      <c r="F19" s="571"/>
      <c r="G19" s="2286" t="str">
        <f>IF('第二面（主）'!K26="","",'第二面（主）'!K26)</f>
        <v/>
      </c>
      <c r="H19" s="2286"/>
      <c r="I19" s="2286"/>
      <c r="J19" s="2286"/>
      <c r="K19" s="2286"/>
      <c r="L19" s="2286"/>
      <c r="M19" s="2286"/>
      <c r="N19" s="2286"/>
      <c r="O19" s="2286"/>
      <c r="P19" s="2286"/>
      <c r="Q19" s="2286"/>
      <c r="R19" s="2286"/>
      <c r="S19" s="2286"/>
      <c r="T19" s="2286"/>
      <c r="U19" s="2286"/>
      <c r="V19" s="2286"/>
      <c r="W19" s="2286"/>
      <c r="X19" s="2286"/>
      <c r="Y19" s="2286"/>
      <c r="Z19" s="2286"/>
      <c r="AA19" s="2286"/>
    </row>
    <row r="20" spans="1:32" s="399" customFormat="1" ht="17.100000000000001" customHeight="1">
      <c r="A20" s="399" t="s">
        <v>3315</v>
      </c>
      <c r="G20" s="2287" t="str">
        <f>IF('第二面（主）'!K27="","",'第二面（主）'!K27)</f>
        <v/>
      </c>
      <c r="H20" s="2287"/>
      <c r="I20" s="2287"/>
      <c r="J20" s="2287"/>
      <c r="K20" s="572"/>
      <c r="L20" s="572"/>
      <c r="M20" s="572"/>
      <c r="N20" s="572"/>
      <c r="O20" s="572"/>
      <c r="P20" s="572"/>
      <c r="Q20" s="572"/>
    </row>
    <row r="21" spans="1:32" s="399" customFormat="1" ht="17.100000000000001" customHeight="1">
      <c r="A21" s="399" t="s">
        <v>3316</v>
      </c>
      <c r="G21" s="2286" t="str">
        <f>IF('第二面（主）'!K28="","",'第二面（主）'!K28)</f>
        <v/>
      </c>
      <c r="H21" s="2286"/>
      <c r="I21" s="2286"/>
      <c r="J21" s="2286"/>
      <c r="K21" s="2286"/>
      <c r="L21" s="2286"/>
      <c r="M21" s="2286"/>
      <c r="N21" s="2286"/>
      <c r="O21" s="2286"/>
      <c r="P21" s="2286"/>
      <c r="Q21" s="2286"/>
      <c r="R21" s="2286"/>
      <c r="S21" s="2286"/>
      <c r="T21" s="2286"/>
      <c r="U21" s="2286"/>
      <c r="V21" s="2286"/>
      <c r="W21" s="2286"/>
      <c r="X21" s="2286"/>
      <c r="Y21" s="2286"/>
      <c r="Z21" s="2286"/>
      <c r="AA21" s="2286"/>
      <c r="AB21" s="2286"/>
      <c r="AC21" s="2286"/>
    </row>
    <row r="22" spans="1:32" s="399" customFormat="1" ht="17.100000000000001" customHeight="1">
      <c r="A22" s="407" t="s">
        <v>3317</v>
      </c>
      <c r="B22" s="407"/>
      <c r="C22" s="407"/>
      <c r="D22" s="407"/>
      <c r="E22" s="407"/>
      <c r="F22" s="407"/>
      <c r="G22" s="2282" t="str">
        <f>IF('第二面（主）'!K29="","",'第二面（主）'!K29)</f>
        <v/>
      </c>
      <c r="H22" s="2282"/>
      <c r="I22" s="2282"/>
      <c r="J22" s="2282"/>
      <c r="K22" s="2282"/>
      <c r="L22" s="573"/>
      <c r="M22" s="573"/>
      <c r="N22" s="573"/>
      <c r="O22" s="573"/>
      <c r="P22" s="573"/>
      <c r="Q22" s="573"/>
      <c r="R22" s="407"/>
      <c r="S22" s="407"/>
      <c r="T22" s="407"/>
      <c r="U22" s="407"/>
      <c r="V22" s="407"/>
      <c r="W22" s="407"/>
      <c r="X22" s="407"/>
      <c r="Y22" s="407"/>
      <c r="Z22" s="407"/>
      <c r="AA22" s="407"/>
      <c r="AB22" s="407"/>
      <c r="AC22" s="407"/>
    </row>
    <row r="23" spans="1:32" s="399" customFormat="1" ht="17.100000000000001" customHeight="1">
      <c r="A23" s="365" t="s">
        <v>3457</v>
      </c>
      <c r="B23" s="36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row>
    <row r="24" spans="1:32" s="399" customFormat="1" ht="17.100000000000001" customHeight="1">
      <c r="A24" s="399" t="s">
        <v>3314</v>
      </c>
      <c r="F24" s="571"/>
      <c r="G24" s="2286" t="str">
        <f>IF('第二面（主）'!K33="","",'第二面（主）'!K33)</f>
        <v/>
      </c>
      <c r="H24" s="2286"/>
      <c r="I24" s="2286"/>
      <c r="J24" s="2286"/>
      <c r="K24" s="2286"/>
      <c r="L24" s="2286"/>
      <c r="M24" s="2286"/>
      <c r="N24" s="2286"/>
      <c r="O24" s="2286"/>
      <c r="P24" s="2286"/>
      <c r="Q24" s="2286"/>
      <c r="R24" s="2286"/>
      <c r="S24" s="2286"/>
      <c r="T24" s="2286"/>
      <c r="U24" s="2286"/>
      <c r="V24" s="2286"/>
      <c r="W24" s="2286"/>
      <c r="X24" s="2286"/>
      <c r="Y24" s="2286"/>
      <c r="Z24" s="2286"/>
      <c r="AA24" s="2286"/>
    </row>
    <row r="25" spans="1:32" s="399" customFormat="1" ht="17.100000000000001" customHeight="1">
      <c r="A25" s="399" t="s">
        <v>3315</v>
      </c>
      <c r="G25" s="2287" t="str">
        <f>IF('第二面（主）'!K34="","",'第二面（主）'!K34)</f>
        <v/>
      </c>
      <c r="H25" s="2287"/>
      <c r="I25" s="2287"/>
      <c r="J25" s="2287"/>
      <c r="K25" s="572"/>
      <c r="L25" s="572"/>
      <c r="M25" s="572"/>
      <c r="N25" s="572"/>
      <c r="O25" s="572"/>
      <c r="P25" s="572"/>
      <c r="Q25" s="572"/>
    </row>
    <row r="26" spans="1:32" s="399" customFormat="1" ht="17.100000000000001" customHeight="1">
      <c r="A26" s="399" t="s">
        <v>3316</v>
      </c>
      <c r="G26" s="2286" t="str">
        <f>IF('第二面（主）'!K35="","",'第二面（主）'!K35)</f>
        <v/>
      </c>
      <c r="H26" s="2286"/>
      <c r="I26" s="2286"/>
      <c r="J26" s="2286"/>
      <c r="K26" s="2286"/>
      <c r="L26" s="2286"/>
      <c r="M26" s="2286"/>
      <c r="N26" s="2286"/>
      <c r="O26" s="2286"/>
      <c r="P26" s="2286"/>
      <c r="Q26" s="2286"/>
      <c r="R26" s="2286"/>
      <c r="S26" s="2286"/>
      <c r="T26" s="2286"/>
      <c r="U26" s="2286"/>
      <c r="V26" s="2286"/>
      <c r="W26" s="2286"/>
      <c r="X26" s="2286"/>
      <c r="Y26" s="2286"/>
      <c r="Z26" s="2286"/>
      <c r="AA26" s="2286"/>
      <c r="AB26" s="2286"/>
      <c r="AC26" s="2286"/>
    </row>
    <row r="27" spans="1:32" s="399" customFormat="1" ht="17.100000000000001" customHeight="1">
      <c r="A27" s="407" t="s">
        <v>3317</v>
      </c>
      <c r="B27" s="407"/>
      <c r="C27" s="407"/>
      <c r="D27" s="407"/>
      <c r="E27" s="407"/>
      <c r="F27" s="407"/>
      <c r="G27" s="2282" t="str">
        <f>IF('第二面（主）'!K36="","",'第二面（主）'!K36)</f>
        <v/>
      </c>
      <c r="H27" s="2282"/>
      <c r="I27" s="2282"/>
      <c r="J27" s="2282"/>
      <c r="K27" s="2282"/>
      <c r="L27" s="573"/>
      <c r="M27" s="573"/>
      <c r="N27" s="573"/>
      <c r="O27" s="573"/>
      <c r="P27" s="573"/>
      <c r="Q27" s="573"/>
      <c r="R27" s="407"/>
      <c r="S27" s="407"/>
      <c r="T27" s="407"/>
      <c r="U27" s="407"/>
      <c r="V27" s="407"/>
      <c r="W27" s="407"/>
      <c r="X27" s="407"/>
      <c r="Y27" s="407"/>
      <c r="Z27" s="407"/>
      <c r="AA27" s="407"/>
      <c r="AB27" s="407"/>
      <c r="AC27" s="407"/>
    </row>
    <row r="28" spans="1:32" s="399" customFormat="1" ht="17.100000000000001" customHeight="1">
      <c r="A28" s="365" t="s">
        <v>3458</v>
      </c>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row>
    <row r="29" spans="1:32" s="399" customFormat="1" ht="17.100000000000001" customHeight="1">
      <c r="A29" s="399" t="s">
        <v>3314</v>
      </c>
      <c r="F29" s="571"/>
      <c r="G29" s="2286" t="str">
        <f>IF('第二面（主）'!K40="","",'第二面（主）'!K40)</f>
        <v/>
      </c>
      <c r="H29" s="2286"/>
      <c r="I29" s="2286"/>
      <c r="J29" s="2286"/>
      <c r="K29" s="2286"/>
      <c r="L29" s="2286"/>
      <c r="M29" s="2286"/>
      <c r="N29" s="2286"/>
      <c r="O29" s="2286"/>
      <c r="P29" s="2286"/>
      <c r="Q29" s="2286"/>
      <c r="R29" s="2286"/>
      <c r="S29" s="2286"/>
      <c r="T29" s="2286"/>
      <c r="U29" s="2286"/>
      <c r="V29" s="2286"/>
      <c r="W29" s="2286"/>
      <c r="X29" s="2286"/>
      <c r="Y29" s="2286"/>
      <c r="Z29" s="2286"/>
      <c r="AA29" s="2286"/>
    </row>
    <row r="30" spans="1:32" s="399" customFormat="1" ht="17.100000000000001" customHeight="1">
      <c r="A30" s="399" t="s">
        <v>3315</v>
      </c>
      <c r="G30" s="2287" t="str">
        <f>IF('第二面（主）'!K41="","",'第二面（主）'!K41)</f>
        <v/>
      </c>
      <c r="H30" s="2287"/>
      <c r="I30" s="2287"/>
      <c r="J30" s="2287"/>
      <c r="K30" s="572"/>
      <c r="L30" s="572"/>
      <c r="M30" s="572"/>
      <c r="N30" s="572"/>
      <c r="O30" s="572"/>
      <c r="P30" s="572"/>
      <c r="Q30" s="572"/>
    </row>
    <row r="31" spans="1:32" s="399" customFormat="1" ht="17.100000000000001" customHeight="1">
      <c r="A31" s="399" t="s">
        <v>3316</v>
      </c>
      <c r="G31" s="2286" t="str">
        <f>IF('第二面（主）'!K42="","",'第二面（主）'!K42)</f>
        <v/>
      </c>
      <c r="H31" s="2286"/>
      <c r="I31" s="2286"/>
      <c r="J31" s="2286"/>
      <c r="K31" s="2286"/>
      <c r="L31" s="2286"/>
      <c r="M31" s="2286"/>
      <c r="N31" s="2286"/>
      <c r="O31" s="2286"/>
      <c r="P31" s="2286"/>
      <c r="Q31" s="2286"/>
      <c r="R31" s="2286"/>
      <c r="S31" s="2286"/>
      <c r="T31" s="2286"/>
      <c r="U31" s="2286"/>
      <c r="V31" s="2286"/>
      <c r="W31" s="2286"/>
      <c r="X31" s="2286"/>
      <c r="Y31" s="2286"/>
      <c r="Z31" s="2286"/>
      <c r="AA31" s="2286"/>
      <c r="AB31" s="2286"/>
      <c r="AC31" s="2286"/>
    </row>
    <row r="32" spans="1:32" s="399" customFormat="1" ht="17.100000000000001" customHeight="1">
      <c r="A32" s="407" t="s">
        <v>3317</v>
      </c>
      <c r="B32" s="407"/>
      <c r="C32" s="407"/>
      <c r="D32" s="407"/>
      <c r="E32" s="407"/>
      <c r="F32" s="407"/>
      <c r="G32" s="2282" t="str">
        <f>IF('第二面（主）'!K43="","",'第二面（主）'!K43)</f>
        <v/>
      </c>
      <c r="H32" s="2282"/>
      <c r="I32" s="2282"/>
      <c r="J32" s="2282"/>
      <c r="K32" s="2282"/>
      <c r="L32" s="573"/>
      <c r="M32" s="573"/>
      <c r="N32" s="573"/>
      <c r="O32" s="573"/>
      <c r="P32" s="573"/>
      <c r="Q32" s="573"/>
      <c r="R32" s="407"/>
      <c r="S32" s="407"/>
      <c r="T32" s="407"/>
      <c r="U32" s="407"/>
      <c r="V32" s="407"/>
      <c r="W32" s="407"/>
      <c r="X32" s="407"/>
      <c r="Y32" s="407"/>
      <c r="Z32" s="407"/>
      <c r="AA32" s="407"/>
      <c r="AB32" s="407"/>
      <c r="AC32" s="407"/>
    </row>
    <row r="33" spans="1:29" s="399" customFormat="1" ht="17.100000000000001" customHeight="1">
      <c r="A33" s="630"/>
      <c r="B33" s="630"/>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0"/>
      <c r="AA33" s="630"/>
      <c r="AB33" s="630"/>
      <c r="AC33" s="630"/>
    </row>
    <row r="34" spans="1:29" s="399" customFormat="1" ht="17.100000000000001" customHeight="1">
      <c r="A34" s="630"/>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s="399" customFormat="1" ht="17.100000000000001" customHeight="1">
      <c r="A35" s="630"/>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s="399" customFormat="1" ht="17.100000000000001" customHeight="1">
      <c r="A36" s="630"/>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s="399" customFormat="1" ht="17.100000000000001" customHeight="1">
      <c r="A37" s="630"/>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s="399" customFormat="1" ht="17.100000000000001" customHeight="1">
      <c r="A38" s="630"/>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s="399" customFormat="1" ht="17.100000000000001" customHeight="1">
      <c r="A39" s="630"/>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s="399" customFormat="1" ht="17.100000000000001" customHeight="1">
      <c r="A40" s="567"/>
      <c r="B40" s="567"/>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row>
    <row r="41" spans="1:29" ht="17.100000000000001" customHeight="1"/>
    <row r="42" spans="1:29" ht="17.100000000000001" customHeight="1"/>
    <row r="43" spans="1:29" ht="17.100000000000001" customHeight="1"/>
    <row r="44" spans="1:29" ht="17.100000000000001" customHeight="1"/>
    <row r="45" spans="1:29" ht="17.100000000000001" customHeight="1"/>
    <row r="46" spans="1:29" ht="17.100000000000001" customHeight="1"/>
    <row r="47" spans="1:29" ht="17.100000000000001" customHeight="1"/>
    <row r="48" spans="1:29" ht="17.100000000000001" customHeight="1"/>
    <row r="49" ht="17.100000000000001" customHeight="1"/>
  </sheetData>
  <mergeCells count="24">
    <mergeCell ref="G17:K17"/>
    <mergeCell ref="G4:AA4"/>
    <mergeCell ref="G5:J5"/>
    <mergeCell ref="G6:AC6"/>
    <mergeCell ref="G7:K7"/>
    <mergeCell ref="G9:AA9"/>
    <mergeCell ref="G10:J10"/>
    <mergeCell ref="G11:AC11"/>
    <mergeCell ref="G12:K12"/>
    <mergeCell ref="G14:AA14"/>
    <mergeCell ref="G15:J15"/>
    <mergeCell ref="G16:AC16"/>
    <mergeCell ref="G32:K32"/>
    <mergeCell ref="G19:AA19"/>
    <mergeCell ref="G20:J20"/>
    <mergeCell ref="G21:AC21"/>
    <mergeCell ref="G22:K22"/>
    <mergeCell ref="G24:AA24"/>
    <mergeCell ref="G25:J25"/>
    <mergeCell ref="G26:AC26"/>
    <mergeCell ref="G27:K27"/>
    <mergeCell ref="G29:AA29"/>
    <mergeCell ref="G30:J30"/>
    <mergeCell ref="G31:AC31"/>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EEC2-2C91-4408-A32B-32C228024D73}">
  <sheetPr>
    <tabColor rgb="FFFFFFCC"/>
  </sheetPr>
  <dimension ref="A1:O80"/>
  <sheetViews>
    <sheetView view="pageBreakPreview" zoomScaleNormal="100" zoomScaleSheetLayoutView="100" workbookViewId="0">
      <selection activeCell="AD2" sqref="AD2"/>
    </sheetView>
  </sheetViews>
  <sheetFormatPr defaultRowHeight="12.75"/>
  <cols>
    <col min="1" max="1" width="3.375" style="641" customWidth="1"/>
    <col min="2" max="2" width="22.25" style="641" customWidth="1"/>
    <col min="3" max="3" width="54.25" style="641" customWidth="1"/>
    <col min="4" max="4" width="5" style="641" bestFit="1" customWidth="1"/>
    <col min="5" max="256" width="9" style="641"/>
    <col min="257" max="257" width="3.375" style="641" customWidth="1"/>
    <col min="258" max="258" width="22.25" style="641" customWidth="1"/>
    <col min="259" max="259" width="54.25" style="641" customWidth="1"/>
    <col min="260" max="260" width="5" style="641" bestFit="1" customWidth="1"/>
    <col min="261" max="512" width="9" style="641"/>
    <col min="513" max="513" width="3.375" style="641" customWidth="1"/>
    <col min="514" max="514" width="22.25" style="641" customWidth="1"/>
    <col min="515" max="515" width="54.25" style="641" customWidth="1"/>
    <col min="516" max="516" width="5" style="641" bestFit="1" customWidth="1"/>
    <col min="517" max="768" width="9" style="641"/>
    <col min="769" max="769" width="3.375" style="641" customWidth="1"/>
    <col min="770" max="770" width="22.25" style="641" customWidth="1"/>
    <col min="771" max="771" width="54.25" style="641" customWidth="1"/>
    <col min="772" max="772" width="5" style="641" bestFit="1" customWidth="1"/>
    <col min="773" max="1024" width="9" style="641"/>
    <col min="1025" max="1025" width="3.375" style="641" customWidth="1"/>
    <col min="1026" max="1026" width="22.25" style="641" customWidth="1"/>
    <col min="1027" max="1027" width="54.25" style="641" customWidth="1"/>
    <col min="1028" max="1028" width="5" style="641" bestFit="1" customWidth="1"/>
    <col min="1029" max="1280" width="9" style="641"/>
    <col min="1281" max="1281" width="3.375" style="641" customWidth="1"/>
    <col min="1282" max="1282" width="22.25" style="641" customWidth="1"/>
    <col min="1283" max="1283" width="54.25" style="641" customWidth="1"/>
    <col min="1284" max="1284" width="5" style="641" bestFit="1" customWidth="1"/>
    <col min="1285" max="1536" width="9" style="641"/>
    <col min="1537" max="1537" width="3.375" style="641" customWidth="1"/>
    <col min="1538" max="1538" width="22.25" style="641" customWidth="1"/>
    <col min="1539" max="1539" width="54.25" style="641" customWidth="1"/>
    <col min="1540" max="1540" width="5" style="641" bestFit="1" customWidth="1"/>
    <col min="1541" max="1792" width="9" style="641"/>
    <col min="1793" max="1793" width="3.375" style="641" customWidth="1"/>
    <col min="1794" max="1794" width="22.25" style="641" customWidth="1"/>
    <col min="1795" max="1795" width="54.25" style="641" customWidth="1"/>
    <col min="1796" max="1796" width="5" style="641" bestFit="1" customWidth="1"/>
    <col min="1797" max="2048" width="9" style="641"/>
    <col min="2049" max="2049" width="3.375" style="641" customWidth="1"/>
    <col min="2050" max="2050" width="22.25" style="641" customWidth="1"/>
    <col min="2051" max="2051" width="54.25" style="641" customWidth="1"/>
    <col min="2052" max="2052" width="5" style="641" bestFit="1" customWidth="1"/>
    <col min="2053" max="2304" width="9" style="641"/>
    <col min="2305" max="2305" width="3.375" style="641" customWidth="1"/>
    <col min="2306" max="2306" width="22.25" style="641" customWidth="1"/>
    <col min="2307" max="2307" width="54.25" style="641" customWidth="1"/>
    <col min="2308" max="2308" width="5" style="641" bestFit="1" customWidth="1"/>
    <col min="2309" max="2560" width="9" style="641"/>
    <col min="2561" max="2561" width="3.375" style="641" customWidth="1"/>
    <col min="2562" max="2562" width="22.25" style="641" customWidth="1"/>
    <col min="2563" max="2563" width="54.25" style="641" customWidth="1"/>
    <col min="2564" max="2564" width="5" style="641" bestFit="1" customWidth="1"/>
    <col min="2565" max="2816" width="9" style="641"/>
    <col min="2817" max="2817" width="3.375" style="641" customWidth="1"/>
    <col min="2818" max="2818" width="22.25" style="641" customWidth="1"/>
    <col min="2819" max="2819" width="54.25" style="641" customWidth="1"/>
    <col min="2820" max="2820" width="5" style="641" bestFit="1" customWidth="1"/>
    <col min="2821" max="3072" width="9" style="641"/>
    <col min="3073" max="3073" width="3.375" style="641" customWidth="1"/>
    <col min="3074" max="3074" width="22.25" style="641" customWidth="1"/>
    <col min="3075" max="3075" width="54.25" style="641" customWidth="1"/>
    <col min="3076" max="3076" width="5" style="641" bestFit="1" customWidth="1"/>
    <col min="3077" max="3328" width="9" style="641"/>
    <col min="3329" max="3329" width="3.375" style="641" customWidth="1"/>
    <col min="3330" max="3330" width="22.25" style="641" customWidth="1"/>
    <col min="3331" max="3331" width="54.25" style="641" customWidth="1"/>
    <col min="3332" max="3332" width="5" style="641" bestFit="1" customWidth="1"/>
    <col min="3333" max="3584" width="9" style="641"/>
    <col min="3585" max="3585" width="3.375" style="641" customWidth="1"/>
    <col min="3586" max="3586" width="22.25" style="641" customWidth="1"/>
    <col min="3587" max="3587" width="54.25" style="641" customWidth="1"/>
    <col min="3588" max="3588" width="5" style="641" bestFit="1" customWidth="1"/>
    <col min="3589" max="3840" width="9" style="641"/>
    <col min="3841" max="3841" width="3.375" style="641" customWidth="1"/>
    <col min="3842" max="3842" width="22.25" style="641" customWidth="1"/>
    <col min="3843" max="3843" width="54.25" style="641" customWidth="1"/>
    <col min="3844" max="3844" width="5" style="641" bestFit="1" customWidth="1"/>
    <col min="3845" max="4096" width="9" style="641"/>
    <col min="4097" max="4097" width="3.375" style="641" customWidth="1"/>
    <col min="4098" max="4098" width="22.25" style="641" customWidth="1"/>
    <col min="4099" max="4099" width="54.25" style="641" customWidth="1"/>
    <col min="4100" max="4100" width="5" style="641" bestFit="1" customWidth="1"/>
    <col min="4101" max="4352" width="9" style="641"/>
    <col min="4353" max="4353" width="3.375" style="641" customWidth="1"/>
    <col min="4354" max="4354" width="22.25" style="641" customWidth="1"/>
    <col min="4355" max="4355" width="54.25" style="641" customWidth="1"/>
    <col min="4356" max="4356" width="5" style="641" bestFit="1" customWidth="1"/>
    <col min="4357" max="4608" width="9" style="641"/>
    <col min="4609" max="4609" width="3.375" style="641" customWidth="1"/>
    <col min="4610" max="4610" width="22.25" style="641" customWidth="1"/>
    <col min="4611" max="4611" width="54.25" style="641" customWidth="1"/>
    <col min="4612" max="4612" width="5" style="641" bestFit="1" customWidth="1"/>
    <col min="4613" max="4864" width="9" style="641"/>
    <col min="4865" max="4865" width="3.375" style="641" customWidth="1"/>
    <col min="4866" max="4866" width="22.25" style="641" customWidth="1"/>
    <col min="4867" max="4867" width="54.25" style="641" customWidth="1"/>
    <col min="4868" max="4868" width="5" style="641" bestFit="1" customWidth="1"/>
    <col min="4869" max="5120" width="9" style="641"/>
    <col min="5121" max="5121" width="3.375" style="641" customWidth="1"/>
    <col min="5122" max="5122" width="22.25" style="641" customWidth="1"/>
    <col min="5123" max="5123" width="54.25" style="641" customWidth="1"/>
    <col min="5124" max="5124" width="5" style="641" bestFit="1" customWidth="1"/>
    <col min="5125" max="5376" width="9" style="641"/>
    <col min="5377" max="5377" width="3.375" style="641" customWidth="1"/>
    <col min="5378" max="5378" width="22.25" style="641" customWidth="1"/>
    <col min="5379" max="5379" width="54.25" style="641" customWidth="1"/>
    <col min="5380" max="5380" width="5" style="641" bestFit="1" customWidth="1"/>
    <col min="5381" max="5632" width="9" style="641"/>
    <col min="5633" max="5633" width="3.375" style="641" customWidth="1"/>
    <col min="5634" max="5634" width="22.25" style="641" customWidth="1"/>
    <col min="5635" max="5635" width="54.25" style="641" customWidth="1"/>
    <col min="5636" max="5636" width="5" style="641" bestFit="1" customWidth="1"/>
    <col min="5637" max="5888" width="9" style="641"/>
    <col min="5889" max="5889" width="3.375" style="641" customWidth="1"/>
    <col min="5890" max="5890" width="22.25" style="641" customWidth="1"/>
    <col min="5891" max="5891" width="54.25" style="641" customWidth="1"/>
    <col min="5892" max="5892" width="5" style="641" bestFit="1" customWidth="1"/>
    <col min="5893" max="6144" width="9" style="641"/>
    <col min="6145" max="6145" width="3.375" style="641" customWidth="1"/>
    <col min="6146" max="6146" width="22.25" style="641" customWidth="1"/>
    <col min="6147" max="6147" width="54.25" style="641" customWidth="1"/>
    <col min="6148" max="6148" width="5" style="641" bestFit="1" customWidth="1"/>
    <col min="6149" max="6400" width="9" style="641"/>
    <col min="6401" max="6401" width="3.375" style="641" customWidth="1"/>
    <col min="6402" max="6402" width="22.25" style="641" customWidth="1"/>
    <col min="6403" max="6403" width="54.25" style="641" customWidth="1"/>
    <col min="6404" max="6404" width="5" style="641" bestFit="1" customWidth="1"/>
    <col min="6405" max="6656" width="9" style="641"/>
    <col min="6657" max="6657" width="3.375" style="641" customWidth="1"/>
    <col min="6658" max="6658" width="22.25" style="641" customWidth="1"/>
    <col min="6659" max="6659" width="54.25" style="641" customWidth="1"/>
    <col min="6660" max="6660" width="5" style="641" bestFit="1" customWidth="1"/>
    <col min="6661" max="6912" width="9" style="641"/>
    <col min="6913" max="6913" width="3.375" style="641" customWidth="1"/>
    <col min="6914" max="6914" width="22.25" style="641" customWidth="1"/>
    <col min="6915" max="6915" width="54.25" style="641" customWidth="1"/>
    <col min="6916" max="6916" width="5" style="641" bestFit="1" customWidth="1"/>
    <col min="6917" max="7168" width="9" style="641"/>
    <col min="7169" max="7169" width="3.375" style="641" customWidth="1"/>
    <col min="7170" max="7170" width="22.25" style="641" customWidth="1"/>
    <col min="7171" max="7171" width="54.25" style="641" customWidth="1"/>
    <col min="7172" max="7172" width="5" style="641" bestFit="1" customWidth="1"/>
    <col min="7173" max="7424" width="9" style="641"/>
    <col min="7425" max="7425" width="3.375" style="641" customWidth="1"/>
    <col min="7426" max="7426" width="22.25" style="641" customWidth="1"/>
    <col min="7427" max="7427" width="54.25" style="641" customWidth="1"/>
    <col min="7428" max="7428" width="5" style="641" bestFit="1" customWidth="1"/>
    <col min="7429" max="7680" width="9" style="641"/>
    <col min="7681" max="7681" width="3.375" style="641" customWidth="1"/>
    <col min="7682" max="7682" width="22.25" style="641" customWidth="1"/>
    <col min="7683" max="7683" width="54.25" style="641" customWidth="1"/>
    <col min="7684" max="7684" width="5" style="641" bestFit="1" customWidth="1"/>
    <col min="7685" max="7936" width="9" style="641"/>
    <col min="7937" max="7937" width="3.375" style="641" customWidth="1"/>
    <col min="7938" max="7938" width="22.25" style="641" customWidth="1"/>
    <col min="7939" max="7939" width="54.25" style="641" customWidth="1"/>
    <col min="7940" max="7940" width="5" style="641" bestFit="1" customWidth="1"/>
    <col min="7941" max="8192" width="9" style="641"/>
    <col min="8193" max="8193" width="3.375" style="641" customWidth="1"/>
    <col min="8194" max="8194" width="22.25" style="641" customWidth="1"/>
    <col min="8195" max="8195" width="54.25" style="641" customWidth="1"/>
    <col min="8196" max="8196" width="5" style="641" bestFit="1" customWidth="1"/>
    <col min="8197" max="8448" width="9" style="641"/>
    <col min="8449" max="8449" width="3.375" style="641" customWidth="1"/>
    <col min="8450" max="8450" width="22.25" style="641" customWidth="1"/>
    <col min="8451" max="8451" width="54.25" style="641" customWidth="1"/>
    <col min="8452" max="8452" width="5" style="641" bestFit="1" customWidth="1"/>
    <col min="8453" max="8704" width="9" style="641"/>
    <col min="8705" max="8705" width="3.375" style="641" customWidth="1"/>
    <col min="8706" max="8706" width="22.25" style="641" customWidth="1"/>
    <col min="8707" max="8707" width="54.25" style="641" customWidth="1"/>
    <col min="8708" max="8708" width="5" style="641" bestFit="1" customWidth="1"/>
    <col min="8709" max="8960" width="9" style="641"/>
    <col min="8961" max="8961" width="3.375" style="641" customWidth="1"/>
    <col min="8962" max="8962" width="22.25" style="641" customWidth="1"/>
    <col min="8963" max="8963" width="54.25" style="641" customWidth="1"/>
    <col min="8964" max="8964" width="5" style="641" bestFit="1" customWidth="1"/>
    <col min="8965" max="9216" width="9" style="641"/>
    <col min="9217" max="9217" width="3.375" style="641" customWidth="1"/>
    <col min="9218" max="9218" width="22.25" style="641" customWidth="1"/>
    <col min="9219" max="9219" width="54.25" style="641" customWidth="1"/>
    <col min="9220" max="9220" width="5" style="641" bestFit="1" customWidth="1"/>
    <col min="9221" max="9472" width="9" style="641"/>
    <col min="9473" max="9473" width="3.375" style="641" customWidth="1"/>
    <col min="9474" max="9474" width="22.25" style="641" customWidth="1"/>
    <col min="9475" max="9475" width="54.25" style="641" customWidth="1"/>
    <col min="9476" max="9476" width="5" style="641" bestFit="1" customWidth="1"/>
    <col min="9477" max="9728" width="9" style="641"/>
    <col min="9729" max="9729" width="3.375" style="641" customWidth="1"/>
    <col min="9730" max="9730" width="22.25" style="641" customWidth="1"/>
    <col min="9731" max="9731" width="54.25" style="641" customWidth="1"/>
    <col min="9732" max="9732" width="5" style="641" bestFit="1" customWidth="1"/>
    <col min="9733" max="9984" width="9" style="641"/>
    <col min="9985" max="9985" width="3.375" style="641" customWidth="1"/>
    <col min="9986" max="9986" width="22.25" style="641" customWidth="1"/>
    <col min="9987" max="9987" width="54.25" style="641" customWidth="1"/>
    <col min="9988" max="9988" width="5" style="641" bestFit="1" customWidth="1"/>
    <col min="9989" max="10240" width="9" style="641"/>
    <col min="10241" max="10241" width="3.375" style="641" customWidth="1"/>
    <col min="10242" max="10242" width="22.25" style="641" customWidth="1"/>
    <col min="10243" max="10243" width="54.25" style="641" customWidth="1"/>
    <col min="10244" max="10244" width="5" style="641" bestFit="1" customWidth="1"/>
    <col min="10245" max="10496" width="9" style="641"/>
    <col min="10497" max="10497" width="3.375" style="641" customWidth="1"/>
    <col min="10498" max="10498" width="22.25" style="641" customWidth="1"/>
    <col min="10499" max="10499" width="54.25" style="641" customWidth="1"/>
    <col min="10500" max="10500" width="5" style="641" bestFit="1" customWidth="1"/>
    <col min="10501" max="10752" width="9" style="641"/>
    <col min="10753" max="10753" width="3.375" style="641" customWidth="1"/>
    <col min="10754" max="10754" width="22.25" style="641" customWidth="1"/>
    <col min="10755" max="10755" width="54.25" style="641" customWidth="1"/>
    <col min="10756" max="10756" width="5" style="641" bestFit="1" customWidth="1"/>
    <col min="10757" max="11008" width="9" style="641"/>
    <col min="11009" max="11009" width="3.375" style="641" customWidth="1"/>
    <col min="11010" max="11010" width="22.25" style="641" customWidth="1"/>
    <col min="11011" max="11011" width="54.25" style="641" customWidth="1"/>
    <col min="11012" max="11012" width="5" style="641" bestFit="1" customWidth="1"/>
    <col min="11013" max="11264" width="9" style="641"/>
    <col min="11265" max="11265" width="3.375" style="641" customWidth="1"/>
    <col min="11266" max="11266" width="22.25" style="641" customWidth="1"/>
    <col min="11267" max="11267" width="54.25" style="641" customWidth="1"/>
    <col min="11268" max="11268" width="5" style="641" bestFit="1" customWidth="1"/>
    <col min="11269" max="11520" width="9" style="641"/>
    <col min="11521" max="11521" width="3.375" style="641" customWidth="1"/>
    <col min="11522" max="11522" width="22.25" style="641" customWidth="1"/>
    <col min="11523" max="11523" width="54.25" style="641" customWidth="1"/>
    <col min="11524" max="11524" width="5" style="641" bestFit="1" customWidth="1"/>
    <col min="11525" max="11776" width="9" style="641"/>
    <col min="11777" max="11777" width="3.375" style="641" customWidth="1"/>
    <col min="11778" max="11778" width="22.25" style="641" customWidth="1"/>
    <col min="11779" max="11779" width="54.25" style="641" customWidth="1"/>
    <col min="11780" max="11780" width="5" style="641" bestFit="1" customWidth="1"/>
    <col min="11781" max="12032" width="9" style="641"/>
    <col min="12033" max="12033" width="3.375" style="641" customWidth="1"/>
    <col min="12034" max="12034" width="22.25" style="641" customWidth="1"/>
    <col min="12035" max="12035" width="54.25" style="641" customWidth="1"/>
    <col min="12036" max="12036" width="5" style="641" bestFit="1" customWidth="1"/>
    <col min="12037" max="12288" width="9" style="641"/>
    <col min="12289" max="12289" width="3.375" style="641" customWidth="1"/>
    <col min="12290" max="12290" width="22.25" style="641" customWidth="1"/>
    <col min="12291" max="12291" width="54.25" style="641" customWidth="1"/>
    <col min="12292" max="12292" width="5" style="641" bestFit="1" customWidth="1"/>
    <col min="12293" max="12544" width="9" style="641"/>
    <col min="12545" max="12545" width="3.375" style="641" customWidth="1"/>
    <col min="12546" max="12546" width="22.25" style="641" customWidth="1"/>
    <col min="12547" max="12547" width="54.25" style="641" customWidth="1"/>
    <col min="12548" max="12548" width="5" style="641" bestFit="1" customWidth="1"/>
    <col min="12549" max="12800" width="9" style="641"/>
    <col min="12801" max="12801" width="3.375" style="641" customWidth="1"/>
    <col min="12802" max="12802" width="22.25" style="641" customWidth="1"/>
    <col min="12803" max="12803" width="54.25" style="641" customWidth="1"/>
    <col min="12804" max="12804" width="5" style="641" bestFit="1" customWidth="1"/>
    <col min="12805" max="13056" width="9" style="641"/>
    <col min="13057" max="13057" width="3.375" style="641" customWidth="1"/>
    <col min="13058" max="13058" width="22.25" style="641" customWidth="1"/>
    <col min="13059" max="13059" width="54.25" style="641" customWidth="1"/>
    <col min="13060" max="13060" width="5" style="641" bestFit="1" customWidth="1"/>
    <col min="13061" max="13312" width="9" style="641"/>
    <col min="13313" max="13313" width="3.375" style="641" customWidth="1"/>
    <col min="13314" max="13314" width="22.25" style="641" customWidth="1"/>
    <col min="13315" max="13315" width="54.25" style="641" customWidth="1"/>
    <col min="13316" max="13316" width="5" style="641" bestFit="1" customWidth="1"/>
    <col min="13317" max="13568" width="9" style="641"/>
    <col min="13569" max="13569" width="3.375" style="641" customWidth="1"/>
    <col min="13570" max="13570" width="22.25" style="641" customWidth="1"/>
    <col min="13571" max="13571" width="54.25" style="641" customWidth="1"/>
    <col min="13572" max="13572" width="5" style="641" bestFit="1" customWidth="1"/>
    <col min="13573" max="13824" width="9" style="641"/>
    <col min="13825" max="13825" width="3.375" style="641" customWidth="1"/>
    <col min="13826" max="13826" width="22.25" style="641" customWidth="1"/>
    <col min="13827" max="13827" width="54.25" style="641" customWidth="1"/>
    <col min="13828" max="13828" width="5" style="641" bestFit="1" customWidth="1"/>
    <col min="13829" max="14080" width="9" style="641"/>
    <col min="14081" max="14081" width="3.375" style="641" customWidth="1"/>
    <col min="14082" max="14082" width="22.25" style="641" customWidth="1"/>
    <col min="14083" max="14083" width="54.25" style="641" customWidth="1"/>
    <col min="14084" max="14084" width="5" style="641" bestFit="1" customWidth="1"/>
    <col min="14085" max="14336" width="9" style="641"/>
    <col min="14337" max="14337" width="3.375" style="641" customWidth="1"/>
    <col min="14338" max="14338" width="22.25" style="641" customWidth="1"/>
    <col min="14339" max="14339" width="54.25" style="641" customWidth="1"/>
    <col min="14340" max="14340" width="5" style="641" bestFit="1" customWidth="1"/>
    <col min="14341" max="14592" width="9" style="641"/>
    <col min="14593" max="14593" width="3.375" style="641" customWidth="1"/>
    <col min="14594" max="14594" width="22.25" style="641" customWidth="1"/>
    <col min="14595" max="14595" width="54.25" style="641" customWidth="1"/>
    <col min="14596" max="14596" width="5" style="641" bestFit="1" customWidth="1"/>
    <col min="14597" max="14848" width="9" style="641"/>
    <col min="14849" max="14849" width="3.375" style="641" customWidth="1"/>
    <col min="14850" max="14850" width="22.25" style="641" customWidth="1"/>
    <col min="14851" max="14851" width="54.25" style="641" customWidth="1"/>
    <col min="14852" max="14852" width="5" style="641" bestFit="1" customWidth="1"/>
    <col min="14853" max="15104" width="9" style="641"/>
    <col min="15105" max="15105" width="3.375" style="641" customWidth="1"/>
    <col min="15106" max="15106" width="22.25" style="641" customWidth="1"/>
    <col min="15107" max="15107" width="54.25" style="641" customWidth="1"/>
    <col min="15108" max="15108" width="5" style="641" bestFit="1" customWidth="1"/>
    <col min="15109" max="15360" width="9" style="641"/>
    <col min="15361" max="15361" width="3.375" style="641" customWidth="1"/>
    <col min="15362" max="15362" width="22.25" style="641" customWidth="1"/>
    <col min="15363" max="15363" width="54.25" style="641" customWidth="1"/>
    <col min="15364" max="15364" width="5" style="641" bestFit="1" customWidth="1"/>
    <col min="15365" max="15616" width="9" style="641"/>
    <col min="15617" max="15617" width="3.375" style="641" customWidth="1"/>
    <col min="15618" max="15618" width="22.25" style="641" customWidth="1"/>
    <col min="15619" max="15619" width="54.25" style="641" customWidth="1"/>
    <col min="15620" max="15620" width="5" style="641" bestFit="1" customWidth="1"/>
    <col min="15621" max="15872" width="9" style="641"/>
    <col min="15873" max="15873" width="3.375" style="641" customWidth="1"/>
    <col min="15874" max="15874" width="22.25" style="641" customWidth="1"/>
    <col min="15875" max="15875" width="54.25" style="641" customWidth="1"/>
    <col min="15876" max="15876" width="5" style="641" bestFit="1" customWidth="1"/>
    <col min="15877" max="16128" width="9" style="641"/>
    <col min="16129" max="16129" width="3.375" style="641" customWidth="1"/>
    <col min="16130" max="16130" width="22.25" style="641" customWidth="1"/>
    <col min="16131" max="16131" width="54.25" style="641" customWidth="1"/>
    <col min="16132" max="16132" width="5" style="641" bestFit="1" customWidth="1"/>
    <col min="16133" max="16384" width="9" style="641"/>
  </cols>
  <sheetData>
    <row r="1" spans="1:15">
      <c r="A1" s="2317" t="s">
        <v>3103</v>
      </c>
      <c r="B1" s="2317"/>
      <c r="C1" s="640"/>
    </row>
    <row r="2" spans="1:15">
      <c r="A2" s="642" t="s">
        <v>3518</v>
      </c>
      <c r="B2" s="2317" t="s">
        <v>3519</v>
      </c>
      <c r="C2" s="2317"/>
      <c r="D2" s="2317"/>
    </row>
    <row r="3" spans="1:15">
      <c r="B3" s="2317" t="s">
        <v>3520</v>
      </c>
      <c r="C3" s="2317"/>
      <c r="D3" s="2317"/>
    </row>
    <row r="4" spans="1:15">
      <c r="A4" s="642" t="s">
        <v>3521</v>
      </c>
      <c r="B4" s="2317" t="s">
        <v>3522</v>
      </c>
      <c r="C4" s="2317"/>
      <c r="D4" s="2317"/>
    </row>
    <row r="5" spans="1:15">
      <c r="A5" s="643" t="s">
        <v>2308</v>
      </c>
      <c r="B5" s="2317" t="s">
        <v>3523</v>
      </c>
      <c r="C5" s="2317"/>
      <c r="D5" s="2317"/>
    </row>
    <row r="6" spans="1:15" ht="27.75" customHeight="1">
      <c r="A6" s="644" t="s">
        <v>2309</v>
      </c>
      <c r="B6" s="2316" t="s">
        <v>3524</v>
      </c>
      <c r="C6" s="2316"/>
      <c r="D6" s="2316"/>
    </row>
    <row r="7" spans="1:15">
      <c r="A7" s="642" t="s">
        <v>3525</v>
      </c>
      <c r="B7" s="2317" t="s">
        <v>3526</v>
      </c>
      <c r="C7" s="2317"/>
      <c r="D7" s="2317"/>
    </row>
    <row r="8" spans="1:15" ht="27.75" customHeight="1">
      <c r="A8" s="644" t="s">
        <v>2308</v>
      </c>
      <c r="B8" s="2316" t="s">
        <v>3527</v>
      </c>
      <c r="C8" s="2316"/>
      <c r="D8" s="2316"/>
    </row>
    <row r="9" spans="1:15" ht="27.75" customHeight="1">
      <c r="A9" s="644" t="s">
        <v>2309</v>
      </c>
      <c r="B9" s="2316" t="s">
        <v>3528</v>
      </c>
      <c r="C9" s="2316"/>
      <c r="D9" s="2316"/>
    </row>
    <row r="10" spans="1:15">
      <c r="A10" s="644" t="s">
        <v>2310</v>
      </c>
      <c r="B10" s="2317" t="s">
        <v>3529</v>
      </c>
      <c r="C10" s="2317"/>
      <c r="D10" s="2317"/>
    </row>
    <row r="11" spans="1:15" ht="27.75" customHeight="1">
      <c r="A11" s="644" t="s">
        <v>2540</v>
      </c>
      <c r="B11" s="2316" t="s">
        <v>3530</v>
      </c>
      <c r="C11" s="2316"/>
      <c r="D11" s="2316"/>
    </row>
    <row r="12" spans="1:15" ht="27.75" customHeight="1">
      <c r="A12" s="644" t="s">
        <v>2541</v>
      </c>
      <c r="B12" s="2316" t="s">
        <v>3531</v>
      </c>
      <c r="C12" s="2316"/>
      <c r="D12" s="2316"/>
    </row>
    <row r="13" spans="1:15" ht="27.75" customHeight="1">
      <c r="A13" s="644" t="s">
        <v>3532</v>
      </c>
      <c r="B13" s="2316" t="s">
        <v>3533</v>
      </c>
      <c r="C13" s="2316"/>
      <c r="D13" s="2316"/>
      <c r="O13" s="645"/>
    </row>
    <row r="14" spans="1:15">
      <c r="B14" s="2323" t="s">
        <v>3534</v>
      </c>
      <c r="C14" s="2324"/>
      <c r="D14" s="646" t="s">
        <v>3535</v>
      </c>
    </row>
    <row r="15" spans="1:15">
      <c r="B15" s="2320" t="s">
        <v>3536</v>
      </c>
      <c r="C15" s="2321"/>
      <c r="D15" s="647" t="s">
        <v>2281</v>
      </c>
    </row>
    <row r="16" spans="1:15">
      <c r="B16" s="2320" t="s">
        <v>3537</v>
      </c>
      <c r="C16" s="2321"/>
      <c r="D16" s="647" t="s">
        <v>2319</v>
      </c>
    </row>
    <row r="17" spans="1:4">
      <c r="B17" s="2320" t="s">
        <v>3538</v>
      </c>
      <c r="C17" s="2321"/>
      <c r="D17" s="647" t="s">
        <v>3396</v>
      </c>
    </row>
    <row r="18" spans="1:4">
      <c r="B18" s="2320" t="s">
        <v>3539</v>
      </c>
      <c r="C18" s="2321"/>
      <c r="D18" s="647" t="s">
        <v>3397</v>
      </c>
    </row>
    <row r="19" spans="1:4">
      <c r="B19" s="2320" t="s">
        <v>3540</v>
      </c>
      <c r="C19" s="2321"/>
      <c r="D19" s="647" t="s">
        <v>3398</v>
      </c>
    </row>
    <row r="20" spans="1:4" ht="56.25" customHeight="1">
      <c r="A20" s="644" t="s">
        <v>3541</v>
      </c>
      <c r="B20" s="2316" t="s">
        <v>3542</v>
      </c>
      <c r="C20" s="2316"/>
      <c r="D20" s="2316"/>
    </row>
    <row r="21" spans="1:4">
      <c r="B21" s="2322" t="s">
        <v>3534</v>
      </c>
      <c r="C21" s="2322"/>
      <c r="D21" s="646" t="s">
        <v>3535</v>
      </c>
    </row>
    <row r="22" spans="1:4">
      <c r="B22" s="648" t="s">
        <v>3543</v>
      </c>
      <c r="C22" s="648" t="s">
        <v>3544</v>
      </c>
      <c r="D22" s="646">
        <v>11</v>
      </c>
    </row>
    <row r="23" spans="1:4">
      <c r="B23" s="2319" t="s">
        <v>3545</v>
      </c>
      <c r="C23" s="648" t="s">
        <v>3546</v>
      </c>
      <c r="D23" s="646">
        <v>12</v>
      </c>
    </row>
    <row r="24" spans="1:4">
      <c r="B24" s="2319"/>
      <c r="C24" s="648" t="s">
        <v>3547</v>
      </c>
      <c r="D24" s="646">
        <v>13</v>
      </c>
    </row>
    <row r="25" spans="1:4" ht="64.5" customHeight="1">
      <c r="B25" s="2319" t="s">
        <v>3548</v>
      </c>
      <c r="C25" s="648" t="s">
        <v>3549</v>
      </c>
      <c r="D25" s="646">
        <v>14</v>
      </c>
    </row>
    <row r="26" spans="1:4">
      <c r="B26" s="2319"/>
      <c r="C26" s="648" t="s">
        <v>3550</v>
      </c>
      <c r="D26" s="646">
        <v>15</v>
      </c>
    </row>
    <row r="27" spans="1:4">
      <c r="B27" s="2319"/>
      <c r="C27" s="648" t="s">
        <v>3551</v>
      </c>
      <c r="D27" s="646">
        <v>16</v>
      </c>
    </row>
    <row r="28" spans="1:4" ht="51.75" customHeight="1">
      <c r="B28" s="2319"/>
      <c r="C28" s="648" t="s">
        <v>3552</v>
      </c>
      <c r="D28" s="646">
        <v>17</v>
      </c>
    </row>
    <row r="29" spans="1:4" ht="30.75" customHeight="1">
      <c r="B29" s="2319"/>
      <c r="C29" s="648" t="s">
        <v>3553</v>
      </c>
      <c r="D29" s="646">
        <v>18</v>
      </c>
    </row>
    <row r="30" spans="1:4">
      <c r="B30" s="649" t="s">
        <v>3554</v>
      </c>
      <c r="C30" s="648" t="s">
        <v>3555</v>
      </c>
      <c r="D30" s="646">
        <v>19</v>
      </c>
    </row>
    <row r="31" spans="1:4">
      <c r="B31" s="650" t="s">
        <v>3556</v>
      </c>
      <c r="C31" s="648" t="s">
        <v>3557</v>
      </c>
      <c r="D31" s="646">
        <v>20</v>
      </c>
    </row>
    <row r="32" spans="1:4">
      <c r="B32" s="651"/>
      <c r="C32" s="648" t="s">
        <v>3558</v>
      </c>
      <c r="D32" s="646">
        <v>21</v>
      </c>
    </row>
    <row r="33" spans="2:4">
      <c r="B33" s="652"/>
      <c r="C33" s="648" t="s">
        <v>3556</v>
      </c>
      <c r="D33" s="646">
        <v>22</v>
      </c>
    </row>
    <row r="34" spans="2:4">
      <c r="B34" s="2319" t="s">
        <v>3559</v>
      </c>
      <c r="C34" s="648" t="s">
        <v>3560</v>
      </c>
      <c r="D34" s="646">
        <v>23</v>
      </c>
    </row>
    <row r="35" spans="2:4">
      <c r="B35" s="2319"/>
      <c r="C35" s="648" t="s">
        <v>3561</v>
      </c>
      <c r="D35" s="646">
        <v>24</v>
      </c>
    </row>
    <row r="36" spans="2:4">
      <c r="B36" s="2319"/>
      <c r="C36" s="648" t="s">
        <v>3562</v>
      </c>
      <c r="D36" s="646">
        <v>25</v>
      </c>
    </row>
    <row r="37" spans="2:4">
      <c r="B37" s="2319"/>
      <c r="C37" s="648" t="s">
        <v>3563</v>
      </c>
      <c r="D37" s="646">
        <v>26</v>
      </c>
    </row>
    <row r="38" spans="2:4">
      <c r="B38" s="2319" t="s">
        <v>3564</v>
      </c>
      <c r="C38" s="649" t="s">
        <v>3565</v>
      </c>
      <c r="D38" s="2322">
        <v>27</v>
      </c>
    </row>
    <row r="39" spans="2:4">
      <c r="B39" s="2319"/>
      <c r="C39" s="653" t="s">
        <v>3566</v>
      </c>
      <c r="D39" s="2322"/>
    </row>
    <row r="40" spans="2:4">
      <c r="B40" s="648" t="s">
        <v>3567</v>
      </c>
      <c r="C40" s="648" t="s">
        <v>3567</v>
      </c>
      <c r="D40" s="646">
        <v>28</v>
      </c>
    </row>
    <row r="41" spans="2:4">
      <c r="B41" s="648" t="s">
        <v>3568</v>
      </c>
      <c r="C41" s="648" t="s">
        <v>3568</v>
      </c>
      <c r="D41" s="646">
        <v>29</v>
      </c>
    </row>
    <row r="42" spans="2:4">
      <c r="B42" s="2319" t="s">
        <v>3569</v>
      </c>
      <c r="C42" s="648" t="s">
        <v>3570</v>
      </c>
      <c r="D42" s="646">
        <v>30</v>
      </c>
    </row>
    <row r="43" spans="2:4">
      <c r="B43" s="2319"/>
      <c r="C43" s="648" t="s">
        <v>3571</v>
      </c>
      <c r="D43" s="646">
        <v>31</v>
      </c>
    </row>
    <row r="44" spans="2:4">
      <c r="B44" s="2319" t="s">
        <v>3572</v>
      </c>
      <c r="C44" s="648" t="s">
        <v>3573</v>
      </c>
      <c r="D44" s="646">
        <v>32</v>
      </c>
    </row>
    <row r="45" spans="2:4">
      <c r="B45" s="2319"/>
      <c r="C45" s="648" t="s">
        <v>3574</v>
      </c>
      <c r="D45" s="646">
        <v>33</v>
      </c>
    </row>
    <row r="46" spans="2:4">
      <c r="B46" s="2319" t="s">
        <v>3575</v>
      </c>
      <c r="C46" s="648" t="s">
        <v>3576</v>
      </c>
      <c r="D46" s="646">
        <v>34</v>
      </c>
    </row>
    <row r="47" spans="2:4">
      <c r="B47" s="2319"/>
      <c r="C47" s="648" t="s">
        <v>3577</v>
      </c>
      <c r="D47" s="646">
        <v>35</v>
      </c>
    </row>
    <row r="48" spans="2:4" ht="25.5">
      <c r="B48" s="2319"/>
      <c r="C48" s="648" t="s">
        <v>3578</v>
      </c>
      <c r="D48" s="646">
        <v>36</v>
      </c>
    </row>
    <row r="49" spans="1:4" ht="25.5">
      <c r="B49" s="2319"/>
      <c r="C49" s="648" t="s">
        <v>3579</v>
      </c>
      <c r="D49" s="646">
        <v>37</v>
      </c>
    </row>
    <row r="50" spans="1:4">
      <c r="B50" s="2319" t="s">
        <v>3580</v>
      </c>
      <c r="C50" s="648" t="s">
        <v>3581</v>
      </c>
      <c r="D50" s="646">
        <v>38</v>
      </c>
    </row>
    <row r="51" spans="1:4">
      <c r="B51" s="2319"/>
      <c r="C51" s="648" t="s">
        <v>3582</v>
      </c>
      <c r="D51" s="646">
        <v>39</v>
      </c>
    </row>
    <row r="52" spans="1:4">
      <c r="B52" s="2319" t="s">
        <v>3583</v>
      </c>
      <c r="C52" s="648" t="s">
        <v>3584</v>
      </c>
      <c r="D52" s="646">
        <v>40</v>
      </c>
    </row>
    <row r="53" spans="1:4">
      <c r="B53" s="2319"/>
      <c r="C53" s="648" t="s">
        <v>3585</v>
      </c>
      <c r="D53" s="646">
        <v>41</v>
      </c>
    </row>
    <row r="54" spans="1:4">
      <c r="B54" s="2319"/>
      <c r="C54" s="648" t="s">
        <v>3586</v>
      </c>
      <c r="D54" s="646">
        <v>42</v>
      </c>
    </row>
    <row r="55" spans="1:4">
      <c r="B55" s="2319"/>
      <c r="C55" s="648" t="s">
        <v>3587</v>
      </c>
      <c r="D55" s="646">
        <v>43</v>
      </c>
    </row>
    <row r="56" spans="1:4">
      <c r="B56" s="2319"/>
      <c r="C56" s="648" t="s">
        <v>3588</v>
      </c>
      <c r="D56" s="646">
        <v>44</v>
      </c>
    </row>
    <row r="57" spans="1:4" ht="51">
      <c r="B57" s="2319"/>
      <c r="C57" s="648" t="s">
        <v>3589</v>
      </c>
      <c r="D57" s="646">
        <v>45</v>
      </c>
    </row>
    <row r="58" spans="1:4">
      <c r="B58" s="648" t="s">
        <v>3590</v>
      </c>
      <c r="C58" s="648" t="s">
        <v>3590</v>
      </c>
      <c r="D58" s="646">
        <v>46</v>
      </c>
    </row>
    <row r="59" spans="1:4">
      <c r="B59" s="648" t="s">
        <v>3591</v>
      </c>
      <c r="C59" s="648" t="s">
        <v>3591</v>
      </c>
      <c r="D59" s="646">
        <v>99</v>
      </c>
    </row>
    <row r="60" spans="1:4">
      <c r="A60" s="641" t="s">
        <v>3592</v>
      </c>
      <c r="B60" s="2317" t="s">
        <v>3593</v>
      </c>
      <c r="C60" s="2317"/>
      <c r="D60" s="2317"/>
    </row>
    <row r="61" spans="1:4" ht="78.75" customHeight="1">
      <c r="A61" s="654" t="s">
        <v>3594</v>
      </c>
      <c r="B61" s="2316" t="s">
        <v>3595</v>
      </c>
      <c r="C61" s="2316"/>
      <c r="D61" s="2316"/>
    </row>
    <row r="62" spans="1:4" ht="91.5" customHeight="1">
      <c r="A62" s="654" t="s">
        <v>3596</v>
      </c>
      <c r="B62" s="2316" t="s">
        <v>3597</v>
      </c>
      <c r="C62" s="2316"/>
      <c r="D62" s="2316"/>
    </row>
    <row r="63" spans="1:4" ht="26.25" customHeight="1">
      <c r="A63" s="655" t="s">
        <v>3598</v>
      </c>
      <c r="B63" s="2316" t="s">
        <v>3599</v>
      </c>
      <c r="C63" s="2316"/>
      <c r="D63" s="2316"/>
    </row>
    <row r="64" spans="1:4">
      <c r="A64" s="641" t="s">
        <v>3600</v>
      </c>
      <c r="B64" s="2317" t="s">
        <v>3601</v>
      </c>
      <c r="C64" s="2317"/>
      <c r="D64" s="2317"/>
    </row>
    <row r="65" spans="1:4">
      <c r="A65" s="641" t="s">
        <v>3602</v>
      </c>
      <c r="B65" s="2317" t="s">
        <v>3603</v>
      </c>
      <c r="C65" s="2317"/>
      <c r="D65" s="2317"/>
    </row>
    <row r="66" spans="1:4">
      <c r="A66" s="642" t="s">
        <v>3604</v>
      </c>
      <c r="B66" s="2317" t="s">
        <v>3605</v>
      </c>
      <c r="C66" s="2317"/>
      <c r="D66" s="2317"/>
    </row>
    <row r="67" spans="1:4" ht="25.5" customHeight="1">
      <c r="A67" s="654" t="s">
        <v>2308</v>
      </c>
      <c r="B67" s="2316" t="s">
        <v>3606</v>
      </c>
      <c r="C67" s="2316"/>
      <c r="D67" s="2316"/>
    </row>
    <row r="68" spans="1:4">
      <c r="A68" s="639" t="s">
        <v>3607</v>
      </c>
      <c r="B68" s="2317" t="s">
        <v>3608</v>
      </c>
      <c r="C68" s="2317"/>
      <c r="D68" s="2317"/>
    </row>
    <row r="69" spans="1:4">
      <c r="A69" s="639" t="s">
        <v>2310</v>
      </c>
      <c r="B69" s="2317" t="s">
        <v>3609</v>
      </c>
      <c r="C69" s="2317"/>
      <c r="D69" s="2317"/>
    </row>
    <row r="70" spans="1:4" ht="78.75" customHeight="1">
      <c r="A70" s="654" t="s">
        <v>2540</v>
      </c>
      <c r="B70" s="2316" t="s">
        <v>3610</v>
      </c>
      <c r="C70" s="2316"/>
      <c r="D70" s="2316"/>
    </row>
    <row r="71" spans="1:4" ht="70.5" customHeight="1">
      <c r="A71" s="654" t="s">
        <v>2541</v>
      </c>
      <c r="B71" s="2316" t="s">
        <v>3611</v>
      </c>
      <c r="C71" s="2316"/>
      <c r="D71" s="2316"/>
    </row>
    <row r="72" spans="1:4" ht="68.25" customHeight="1">
      <c r="A72" s="654" t="s">
        <v>3532</v>
      </c>
      <c r="B72" s="2316" t="s">
        <v>3612</v>
      </c>
      <c r="C72" s="2316"/>
      <c r="D72" s="2316"/>
    </row>
    <row r="73" spans="1:4" ht="78" customHeight="1">
      <c r="A73" s="654" t="s">
        <v>3541</v>
      </c>
      <c r="B73" s="2316" t="s">
        <v>3613</v>
      </c>
      <c r="C73" s="2316"/>
      <c r="D73" s="2316"/>
    </row>
    <row r="74" spans="1:4" ht="70.5" customHeight="1">
      <c r="A74" s="654" t="s">
        <v>3592</v>
      </c>
      <c r="B74" s="2318" t="s">
        <v>3614</v>
      </c>
      <c r="C74" s="2318"/>
      <c r="D74" s="2318"/>
    </row>
    <row r="75" spans="1:4" ht="27" customHeight="1">
      <c r="A75" s="654" t="s">
        <v>3594</v>
      </c>
      <c r="B75" s="2316" t="s">
        <v>3615</v>
      </c>
      <c r="C75" s="2316"/>
      <c r="D75" s="2316"/>
    </row>
    <row r="76" spans="1:4">
      <c r="A76" s="656" t="s">
        <v>3616</v>
      </c>
      <c r="B76" s="2317" t="s">
        <v>3617</v>
      </c>
      <c r="C76" s="2317"/>
      <c r="D76" s="2317"/>
    </row>
    <row r="77" spans="1:4" ht="27" customHeight="1">
      <c r="A77" s="654" t="s">
        <v>2308</v>
      </c>
      <c r="B77" s="2316" t="s">
        <v>3618</v>
      </c>
      <c r="C77" s="2316"/>
      <c r="D77" s="2316"/>
    </row>
    <row r="78" spans="1:4" ht="27" customHeight="1">
      <c r="A78" s="654" t="s">
        <v>2309</v>
      </c>
      <c r="B78" s="2316" t="s">
        <v>3619</v>
      </c>
      <c r="C78" s="2316"/>
      <c r="D78" s="2316"/>
    </row>
    <row r="79" spans="1:4" ht="52.5" customHeight="1">
      <c r="A79" s="654" t="s">
        <v>2310</v>
      </c>
      <c r="B79" s="2316" t="s">
        <v>3620</v>
      </c>
      <c r="C79" s="2316"/>
      <c r="D79" s="2316"/>
    </row>
    <row r="80" spans="1:4">
      <c r="A80" s="654" t="s">
        <v>2540</v>
      </c>
      <c r="B80" s="2317" t="s">
        <v>3621</v>
      </c>
      <c r="C80" s="2317"/>
      <c r="D80" s="2317"/>
    </row>
  </sheetData>
  <mergeCells count="52">
    <mergeCell ref="B6:D6"/>
    <mergeCell ref="A1:B1"/>
    <mergeCell ref="B2:D2"/>
    <mergeCell ref="B3:D3"/>
    <mergeCell ref="B4:D4"/>
    <mergeCell ref="B5:D5"/>
    <mergeCell ref="B18:C18"/>
    <mergeCell ref="B7:D7"/>
    <mergeCell ref="B8:D8"/>
    <mergeCell ref="B9:D9"/>
    <mergeCell ref="B10:D10"/>
    <mergeCell ref="B11:D11"/>
    <mergeCell ref="B12:D12"/>
    <mergeCell ref="B13:D13"/>
    <mergeCell ref="B14:C14"/>
    <mergeCell ref="B15:C15"/>
    <mergeCell ref="B16:C16"/>
    <mergeCell ref="B17:C17"/>
    <mergeCell ref="B50:B51"/>
    <mergeCell ref="B19:C19"/>
    <mergeCell ref="B20:D20"/>
    <mergeCell ref="B21:C21"/>
    <mergeCell ref="B23:B24"/>
    <mergeCell ref="B25:B29"/>
    <mergeCell ref="B34:B37"/>
    <mergeCell ref="B38:B39"/>
    <mergeCell ref="D38:D39"/>
    <mergeCell ref="B42:B43"/>
    <mergeCell ref="B44:B45"/>
    <mergeCell ref="B46:B49"/>
    <mergeCell ref="B70:D70"/>
    <mergeCell ref="B52:B57"/>
    <mergeCell ref="B60:D60"/>
    <mergeCell ref="B61:D61"/>
    <mergeCell ref="B62:D62"/>
    <mergeCell ref="B63:D63"/>
    <mergeCell ref="B64:D64"/>
    <mergeCell ref="B65:D65"/>
    <mergeCell ref="B66:D66"/>
    <mergeCell ref="B67:D67"/>
    <mergeCell ref="B68:D68"/>
    <mergeCell ref="B69:D69"/>
    <mergeCell ref="B77:D77"/>
    <mergeCell ref="B78:D78"/>
    <mergeCell ref="B79:D79"/>
    <mergeCell ref="B80:D80"/>
    <mergeCell ref="B71:D71"/>
    <mergeCell ref="B72:D72"/>
    <mergeCell ref="B73:D73"/>
    <mergeCell ref="B74:D74"/>
    <mergeCell ref="B75:D75"/>
    <mergeCell ref="B76:D76"/>
  </mergeCells>
  <phoneticPr fontId="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A9F0-CB50-47AC-A995-201855194811}">
  <sheetPr>
    <tabColor rgb="FFFFFFCC"/>
  </sheetPr>
  <dimension ref="A1:D47"/>
  <sheetViews>
    <sheetView view="pageBreakPreview" zoomScale="115" zoomScaleNormal="100" zoomScaleSheetLayoutView="115" workbookViewId="0">
      <selection activeCell="AE13" sqref="AE13"/>
    </sheetView>
  </sheetViews>
  <sheetFormatPr defaultRowHeight="13.5"/>
  <cols>
    <col min="1" max="1" width="8.75" style="309" customWidth="1"/>
    <col min="2" max="2" width="14" style="309" customWidth="1"/>
    <col min="3" max="3" width="52.5" style="309" customWidth="1"/>
    <col min="4" max="4" width="6" style="309" customWidth="1"/>
    <col min="5" max="256" width="9" style="309"/>
    <col min="257" max="257" width="8.75" style="309" customWidth="1"/>
    <col min="258" max="258" width="14" style="309" customWidth="1"/>
    <col min="259" max="259" width="52.5" style="309" customWidth="1"/>
    <col min="260" max="260" width="6" style="309" customWidth="1"/>
    <col min="261" max="512" width="9" style="309"/>
    <col min="513" max="513" width="8.75" style="309" customWidth="1"/>
    <col min="514" max="514" width="14" style="309" customWidth="1"/>
    <col min="515" max="515" width="52.5" style="309" customWidth="1"/>
    <col min="516" max="516" width="6" style="309" customWidth="1"/>
    <col min="517" max="768" width="9" style="309"/>
    <col min="769" max="769" width="8.75" style="309" customWidth="1"/>
    <col min="770" max="770" width="14" style="309" customWidth="1"/>
    <col min="771" max="771" width="52.5" style="309" customWidth="1"/>
    <col min="772" max="772" width="6" style="309" customWidth="1"/>
    <col min="773" max="1024" width="9" style="309"/>
    <col min="1025" max="1025" width="8.75" style="309" customWidth="1"/>
    <col min="1026" max="1026" width="14" style="309" customWidth="1"/>
    <col min="1027" max="1027" width="52.5" style="309" customWidth="1"/>
    <col min="1028" max="1028" width="6" style="309" customWidth="1"/>
    <col min="1029" max="1280" width="9" style="309"/>
    <col min="1281" max="1281" width="8.75" style="309" customWidth="1"/>
    <col min="1282" max="1282" width="14" style="309" customWidth="1"/>
    <col min="1283" max="1283" width="52.5" style="309" customWidth="1"/>
    <col min="1284" max="1284" width="6" style="309" customWidth="1"/>
    <col min="1285" max="1536" width="9" style="309"/>
    <col min="1537" max="1537" width="8.75" style="309" customWidth="1"/>
    <col min="1538" max="1538" width="14" style="309" customWidth="1"/>
    <col min="1539" max="1539" width="52.5" style="309" customWidth="1"/>
    <col min="1540" max="1540" width="6" style="309" customWidth="1"/>
    <col min="1541" max="1792" width="9" style="309"/>
    <col min="1793" max="1793" width="8.75" style="309" customWidth="1"/>
    <col min="1794" max="1794" width="14" style="309" customWidth="1"/>
    <col min="1795" max="1795" width="52.5" style="309" customWidth="1"/>
    <col min="1796" max="1796" width="6" style="309" customWidth="1"/>
    <col min="1797" max="2048" width="9" style="309"/>
    <col min="2049" max="2049" width="8.75" style="309" customWidth="1"/>
    <col min="2050" max="2050" width="14" style="309" customWidth="1"/>
    <col min="2051" max="2051" width="52.5" style="309" customWidth="1"/>
    <col min="2052" max="2052" width="6" style="309" customWidth="1"/>
    <col min="2053" max="2304" width="9" style="309"/>
    <col min="2305" max="2305" width="8.75" style="309" customWidth="1"/>
    <col min="2306" max="2306" width="14" style="309" customWidth="1"/>
    <col min="2307" max="2307" width="52.5" style="309" customWidth="1"/>
    <col min="2308" max="2308" width="6" style="309" customWidth="1"/>
    <col min="2309" max="2560" width="9" style="309"/>
    <col min="2561" max="2561" width="8.75" style="309" customWidth="1"/>
    <col min="2562" max="2562" width="14" style="309" customWidth="1"/>
    <col min="2563" max="2563" width="52.5" style="309" customWidth="1"/>
    <col min="2564" max="2564" width="6" style="309" customWidth="1"/>
    <col min="2565" max="2816" width="9" style="309"/>
    <col min="2817" max="2817" width="8.75" style="309" customWidth="1"/>
    <col min="2818" max="2818" width="14" style="309" customWidth="1"/>
    <col min="2819" max="2819" width="52.5" style="309" customWidth="1"/>
    <col min="2820" max="2820" width="6" style="309" customWidth="1"/>
    <col min="2821" max="3072" width="9" style="309"/>
    <col min="3073" max="3073" width="8.75" style="309" customWidth="1"/>
    <col min="3074" max="3074" width="14" style="309" customWidth="1"/>
    <col min="3075" max="3075" width="52.5" style="309" customWidth="1"/>
    <col min="3076" max="3076" width="6" style="309" customWidth="1"/>
    <col min="3077" max="3328" width="9" style="309"/>
    <col min="3329" max="3329" width="8.75" style="309" customWidth="1"/>
    <col min="3330" max="3330" width="14" style="309" customWidth="1"/>
    <col min="3331" max="3331" width="52.5" style="309" customWidth="1"/>
    <col min="3332" max="3332" width="6" style="309" customWidth="1"/>
    <col min="3333" max="3584" width="9" style="309"/>
    <col min="3585" max="3585" width="8.75" style="309" customWidth="1"/>
    <col min="3586" max="3586" width="14" style="309" customWidth="1"/>
    <col min="3587" max="3587" width="52.5" style="309" customWidth="1"/>
    <col min="3588" max="3588" width="6" style="309" customWidth="1"/>
    <col min="3589" max="3840" width="9" style="309"/>
    <col min="3841" max="3841" width="8.75" style="309" customWidth="1"/>
    <col min="3842" max="3842" width="14" style="309" customWidth="1"/>
    <col min="3843" max="3843" width="52.5" style="309" customWidth="1"/>
    <col min="3844" max="3844" width="6" style="309" customWidth="1"/>
    <col min="3845" max="4096" width="9" style="309"/>
    <col min="4097" max="4097" width="8.75" style="309" customWidth="1"/>
    <col min="4098" max="4098" width="14" style="309" customWidth="1"/>
    <col min="4099" max="4099" width="52.5" style="309" customWidth="1"/>
    <col min="4100" max="4100" width="6" style="309" customWidth="1"/>
    <col min="4101" max="4352" width="9" style="309"/>
    <col min="4353" max="4353" width="8.75" style="309" customWidth="1"/>
    <col min="4354" max="4354" width="14" style="309" customWidth="1"/>
    <col min="4355" max="4355" width="52.5" style="309" customWidth="1"/>
    <col min="4356" max="4356" width="6" style="309" customWidth="1"/>
    <col min="4357" max="4608" width="9" style="309"/>
    <col min="4609" max="4609" width="8.75" style="309" customWidth="1"/>
    <col min="4610" max="4610" width="14" style="309" customWidth="1"/>
    <col min="4611" max="4611" width="52.5" style="309" customWidth="1"/>
    <col min="4612" max="4612" width="6" style="309" customWidth="1"/>
    <col min="4613" max="4864" width="9" style="309"/>
    <col min="4865" max="4865" width="8.75" style="309" customWidth="1"/>
    <col min="4866" max="4866" width="14" style="309" customWidth="1"/>
    <col min="4867" max="4867" width="52.5" style="309" customWidth="1"/>
    <col min="4868" max="4868" width="6" style="309" customWidth="1"/>
    <col min="4869" max="5120" width="9" style="309"/>
    <col min="5121" max="5121" width="8.75" style="309" customWidth="1"/>
    <col min="5122" max="5122" width="14" style="309" customWidth="1"/>
    <col min="5123" max="5123" width="52.5" style="309" customWidth="1"/>
    <col min="5124" max="5124" width="6" style="309" customWidth="1"/>
    <col min="5125" max="5376" width="9" style="309"/>
    <col min="5377" max="5377" width="8.75" style="309" customWidth="1"/>
    <col min="5378" max="5378" width="14" style="309" customWidth="1"/>
    <col min="5379" max="5379" width="52.5" style="309" customWidth="1"/>
    <col min="5380" max="5380" width="6" style="309" customWidth="1"/>
    <col min="5381" max="5632" width="9" style="309"/>
    <col min="5633" max="5633" width="8.75" style="309" customWidth="1"/>
    <col min="5634" max="5634" width="14" style="309" customWidth="1"/>
    <col min="5635" max="5635" width="52.5" style="309" customWidth="1"/>
    <col min="5636" max="5636" width="6" style="309" customWidth="1"/>
    <col min="5637" max="5888" width="9" style="309"/>
    <col min="5889" max="5889" width="8.75" style="309" customWidth="1"/>
    <col min="5890" max="5890" width="14" style="309" customWidth="1"/>
    <col min="5891" max="5891" width="52.5" style="309" customWidth="1"/>
    <col min="5892" max="5892" width="6" style="309" customWidth="1"/>
    <col min="5893" max="6144" width="9" style="309"/>
    <col min="6145" max="6145" width="8.75" style="309" customWidth="1"/>
    <col min="6146" max="6146" width="14" style="309" customWidth="1"/>
    <col min="6147" max="6147" width="52.5" style="309" customWidth="1"/>
    <col min="6148" max="6148" width="6" style="309" customWidth="1"/>
    <col min="6149" max="6400" width="9" style="309"/>
    <col min="6401" max="6401" width="8.75" style="309" customWidth="1"/>
    <col min="6402" max="6402" width="14" style="309" customWidth="1"/>
    <col min="6403" max="6403" width="52.5" style="309" customWidth="1"/>
    <col min="6404" max="6404" width="6" style="309" customWidth="1"/>
    <col min="6405" max="6656" width="9" style="309"/>
    <col min="6657" max="6657" width="8.75" style="309" customWidth="1"/>
    <col min="6658" max="6658" width="14" style="309" customWidth="1"/>
    <col min="6659" max="6659" width="52.5" style="309" customWidth="1"/>
    <col min="6660" max="6660" width="6" style="309" customWidth="1"/>
    <col min="6661" max="6912" width="9" style="309"/>
    <col min="6913" max="6913" width="8.75" style="309" customWidth="1"/>
    <col min="6914" max="6914" width="14" style="309" customWidth="1"/>
    <col min="6915" max="6915" width="52.5" style="309" customWidth="1"/>
    <col min="6916" max="6916" width="6" style="309" customWidth="1"/>
    <col min="6917" max="7168" width="9" style="309"/>
    <col min="7169" max="7169" width="8.75" style="309" customWidth="1"/>
    <col min="7170" max="7170" width="14" style="309" customWidth="1"/>
    <col min="7171" max="7171" width="52.5" style="309" customWidth="1"/>
    <col min="7172" max="7172" width="6" style="309" customWidth="1"/>
    <col min="7173" max="7424" width="9" style="309"/>
    <col min="7425" max="7425" width="8.75" style="309" customWidth="1"/>
    <col min="7426" max="7426" width="14" style="309" customWidth="1"/>
    <col min="7427" max="7427" width="52.5" style="309" customWidth="1"/>
    <col min="7428" max="7428" width="6" style="309" customWidth="1"/>
    <col min="7429" max="7680" width="9" style="309"/>
    <col min="7681" max="7681" width="8.75" style="309" customWidth="1"/>
    <col min="7682" max="7682" width="14" style="309" customWidth="1"/>
    <col min="7683" max="7683" width="52.5" style="309" customWidth="1"/>
    <col min="7684" max="7684" width="6" style="309" customWidth="1"/>
    <col min="7685" max="7936" width="9" style="309"/>
    <col min="7937" max="7937" width="8.75" style="309" customWidth="1"/>
    <col min="7938" max="7938" width="14" style="309" customWidth="1"/>
    <col min="7939" max="7939" width="52.5" style="309" customWidth="1"/>
    <col min="7940" max="7940" width="6" style="309" customWidth="1"/>
    <col min="7941" max="8192" width="9" style="309"/>
    <col min="8193" max="8193" width="8.75" style="309" customWidth="1"/>
    <col min="8194" max="8194" width="14" style="309" customWidth="1"/>
    <col min="8195" max="8195" width="52.5" style="309" customWidth="1"/>
    <col min="8196" max="8196" width="6" style="309" customWidth="1"/>
    <col min="8197" max="8448" width="9" style="309"/>
    <col min="8449" max="8449" width="8.75" style="309" customWidth="1"/>
    <col min="8450" max="8450" width="14" style="309" customWidth="1"/>
    <col min="8451" max="8451" width="52.5" style="309" customWidth="1"/>
    <col min="8452" max="8452" width="6" style="309" customWidth="1"/>
    <col min="8453" max="8704" width="9" style="309"/>
    <col min="8705" max="8705" width="8.75" style="309" customWidth="1"/>
    <col min="8706" max="8706" width="14" style="309" customWidth="1"/>
    <col min="8707" max="8707" width="52.5" style="309" customWidth="1"/>
    <col min="8708" max="8708" width="6" style="309" customWidth="1"/>
    <col min="8709" max="8960" width="9" style="309"/>
    <col min="8961" max="8961" width="8.75" style="309" customWidth="1"/>
    <col min="8962" max="8962" width="14" style="309" customWidth="1"/>
    <col min="8963" max="8963" width="52.5" style="309" customWidth="1"/>
    <col min="8964" max="8964" width="6" style="309" customWidth="1"/>
    <col min="8965" max="9216" width="9" style="309"/>
    <col min="9217" max="9217" width="8.75" style="309" customWidth="1"/>
    <col min="9218" max="9218" width="14" style="309" customWidth="1"/>
    <col min="9219" max="9219" width="52.5" style="309" customWidth="1"/>
    <col min="9220" max="9220" width="6" style="309" customWidth="1"/>
    <col min="9221" max="9472" width="9" style="309"/>
    <col min="9473" max="9473" width="8.75" style="309" customWidth="1"/>
    <col min="9474" max="9474" width="14" style="309" customWidth="1"/>
    <col min="9475" max="9475" width="52.5" style="309" customWidth="1"/>
    <col min="9476" max="9476" width="6" style="309" customWidth="1"/>
    <col min="9477" max="9728" width="9" style="309"/>
    <col min="9729" max="9729" width="8.75" style="309" customWidth="1"/>
    <col min="9730" max="9730" width="14" style="309" customWidth="1"/>
    <col min="9731" max="9731" width="52.5" style="309" customWidth="1"/>
    <col min="9732" max="9732" width="6" style="309" customWidth="1"/>
    <col min="9733" max="9984" width="9" style="309"/>
    <col min="9985" max="9985" width="8.75" style="309" customWidth="1"/>
    <col min="9986" max="9986" width="14" style="309" customWidth="1"/>
    <col min="9987" max="9987" width="52.5" style="309" customWidth="1"/>
    <col min="9988" max="9988" width="6" style="309" customWidth="1"/>
    <col min="9989" max="10240" width="9" style="309"/>
    <col min="10241" max="10241" width="8.75" style="309" customWidth="1"/>
    <col min="10242" max="10242" width="14" style="309" customWidth="1"/>
    <col min="10243" max="10243" width="52.5" style="309" customWidth="1"/>
    <col min="10244" max="10244" width="6" style="309" customWidth="1"/>
    <col min="10245" max="10496" width="9" style="309"/>
    <col min="10497" max="10497" width="8.75" style="309" customWidth="1"/>
    <col min="10498" max="10498" width="14" style="309" customWidth="1"/>
    <col min="10499" max="10499" width="52.5" style="309" customWidth="1"/>
    <col min="10500" max="10500" width="6" style="309" customWidth="1"/>
    <col min="10501" max="10752" width="9" style="309"/>
    <col min="10753" max="10753" width="8.75" style="309" customWidth="1"/>
    <col min="10754" max="10754" width="14" style="309" customWidth="1"/>
    <col min="10755" max="10755" width="52.5" style="309" customWidth="1"/>
    <col min="10756" max="10756" width="6" style="309" customWidth="1"/>
    <col min="10757" max="11008" width="9" style="309"/>
    <col min="11009" max="11009" width="8.75" style="309" customWidth="1"/>
    <col min="11010" max="11010" width="14" style="309" customWidth="1"/>
    <col min="11011" max="11011" width="52.5" style="309" customWidth="1"/>
    <col min="11012" max="11012" width="6" style="309" customWidth="1"/>
    <col min="11013" max="11264" width="9" style="309"/>
    <col min="11265" max="11265" width="8.75" style="309" customWidth="1"/>
    <col min="11266" max="11266" width="14" style="309" customWidth="1"/>
    <col min="11267" max="11267" width="52.5" style="309" customWidth="1"/>
    <col min="11268" max="11268" width="6" style="309" customWidth="1"/>
    <col min="11269" max="11520" width="9" style="309"/>
    <col min="11521" max="11521" width="8.75" style="309" customWidth="1"/>
    <col min="11522" max="11522" width="14" style="309" customWidth="1"/>
    <col min="11523" max="11523" width="52.5" style="309" customWidth="1"/>
    <col min="11524" max="11524" width="6" style="309" customWidth="1"/>
    <col min="11525" max="11776" width="9" style="309"/>
    <col min="11777" max="11777" width="8.75" style="309" customWidth="1"/>
    <col min="11778" max="11778" width="14" style="309" customWidth="1"/>
    <col min="11779" max="11779" width="52.5" style="309" customWidth="1"/>
    <col min="11780" max="11780" width="6" style="309" customWidth="1"/>
    <col min="11781" max="12032" width="9" style="309"/>
    <col min="12033" max="12033" width="8.75" style="309" customWidth="1"/>
    <col min="12034" max="12034" width="14" style="309" customWidth="1"/>
    <col min="12035" max="12035" width="52.5" style="309" customWidth="1"/>
    <col min="12036" max="12036" width="6" style="309" customWidth="1"/>
    <col min="12037" max="12288" width="9" style="309"/>
    <col min="12289" max="12289" width="8.75" style="309" customWidth="1"/>
    <col min="12290" max="12290" width="14" style="309" customWidth="1"/>
    <col min="12291" max="12291" width="52.5" style="309" customWidth="1"/>
    <col min="12292" max="12292" width="6" style="309" customWidth="1"/>
    <col min="12293" max="12544" width="9" style="309"/>
    <col min="12545" max="12545" width="8.75" style="309" customWidth="1"/>
    <col min="12546" max="12546" width="14" style="309" customWidth="1"/>
    <col min="12547" max="12547" width="52.5" style="309" customWidth="1"/>
    <col min="12548" max="12548" width="6" style="309" customWidth="1"/>
    <col min="12549" max="12800" width="9" style="309"/>
    <col min="12801" max="12801" width="8.75" style="309" customWidth="1"/>
    <col min="12802" max="12802" width="14" style="309" customWidth="1"/>
    <col min="12803" max="12803" width="52.5" style="309" customWidth="1"/>
    <col min="12804" max="12804" width="6" style="309" customWidth="1"/>
    <col min="12805" max="13056" width="9" style="309"/>
    <col min="13057" max="13057" width="8.75" style="309" customWidth="1"/>
    <col min="13058" max="13058" width="14" style="309" customWidth="1"/>
    <col min="13059" max="13059" width="52.5" style="309" customWidth="1"/>
    <col min="13060" max="13060" width="6" style="309" customWidth="1"/>
    <col min="13061" max="13312" width="9" style="309"/>
    <col min="13313" max="13313" width="8.75" style="309" customWidth="1"/>
    <col min="13314" max="13314" width="14" style="309" customWidth="1"/>
    <col min="13315" max="13315" width="52.5" style="309" customWidth="1"/>
    <col min="13316" max="13316" width="6" style="309" customWidth="1"/>
    <col min="13317" max="13568" width="9" style="309"/>
    <col min="13569" max="13569" width="8.75" style="309" customWidth="1"/>
    <col min="13570" max="13570" width="14" style="309" customWidth="1"/>
    <col min="13571" max="13571" width="52.5" style="309" customWidth="1"/>
    <col min="13572" max="13572" width="6" style="309" customWidth="1"/>
    <col min="13573" max="13824" width="9" style="309"/>
    <col min="13825" max="13825" width="8.75" style="309" customWidth="1"/>
    <col min="13826" max="13826" width="14" style="309" customWidth="1"/>
    <col min="13827" max="13827" width="52.5" style="309" customWidth="1"/>
    <col min="13828" max="13828" width="6" style="309" customWidth="1"/>
    <col min="13829" max="14080" width="9" style="309"/>
    <col min="14081" max="14081" width="8.75" style="309" customWidth="1"/>
    <col min="14082" max="14082" width="14" style="309" customWidth="1"/>
    <col min="14083" max="14083" width="52.5" style="309" customWidth="1"/>
    <col min="14084" max="14084" width="6" style="309" customWidth="1"/>
    <col min="14085" max="14336" width="9" style="309"/>
    <col min="14337" max="14337" width="8.75" style="309" customWidth="1"/>
    <col min="14338" max="14338" width="14" style="309" customWidth="1"/>
    <col min="14339" max="14339" width="52.5" style="309" customWidth="1"/>
    <col min="14340" max="14340" width="6" style="309" customWidth="1"/>
    <col min="14341" max="14592" width="9" style="309"/>
    <col min="14593" max="14593" width="8.75" style="309" customWidth="1"/>
    <col min="14594" max="14594" width="14" style="309" customWidth="1"/>
    <col min="14595" max="14595" width="52.5" style="309" customWidth="1"/>
    <col min="14596" max="14596" width="6" style="309" customWidth="1"/>
    <col min="14597" max="14848" width="9" style="309"/>
    <col min="14849" max="14849" width="8.75" style="309" customWidth="1"/>
    <col min="14850" max="14850" width="14" style="309" customWidth="1"/>
    <col min="14851" max="14851" width="52.5" style="309" customWidth="1"/>
    <col min="14852" max="14852" width="6" style="309" customWidth="1"/>
    <col min="14853" max="15104" width="9" style="309"/>
    <col min="15105" max="15105" width="8.75" style="309" customWidth="1"/>
    <col min="15106" max="15106" width="14" style="309" customWidth="1"/>
    <col min="15107" max="15107" width="52.5" style="309" customWidth="1"/>
    <col min="15108" max="15108" width="6" style="309" customWidth="1"/>
    <col min="15109" max="15360" width="9" style="309"/>
    <col min="15361" max="15361" width="8.75" style="309" customWidth="1"/>
    <col min="15362" max="15362" width="14" style="309" customWidth="1"/>
    <col min="15363" max="15363" width="52.5" style="309" customWidth="1"/>
    <col min="15364" max="15364" width="6" style="309" customWidth="1"/>
    <col min="15365" max="15616" width="9" style="309"/>
    <col min="15617" max="15617" width="8.75" style="309" customWidth="1"/>
    <col min="15618" max="15618" width="14" style="309" customWidth="1"/>
    <col min="15619" max="15619" width="52.5" style="309" customWidth="1"/>
    <col min="15620" max="15620" width="6" style="309" customWidth="1"/>
    <col min="15621" max="15872" width="9" style="309"/>
    <col min="15873" max="15873" width="8.75" style="309" customWidth="1"/>
    <col min="15874" max="15874" width="14" style="309" customWidth="1"/>
    <col min="15875" max="15875" width="52.5" style="309" customWidth="1"/>
    <col min="15876" max="15876" width="6" style="309" customWidth="1"/>
    <col min="15877" max="16128" width="9" style="309"/>
    <col min="16129" max="16129" width="8.75" style="309" customWidth="1"/>
    <col min="16130" max="16130" width="14" style="309" customWidth="1"/>
    <col min="16131" max="16131" width="52.5" style="309" customWidth="1"/>
    <col min="16132" max="16132" width="6" style="309" customWidth="1"/>
    <col min="16133" max="16384" width="9" style="309"/>
  </cols>
  <sheetData>
    <row r="1" spans="1:4" ht="12" customHeight="1">
      <c r="A1" s="631" t="s">
        <v>3459</v>
      </c>
      <c r="B1" s="2339" t="s">
        <v>3460</v>
      </c>
      <c r="C1" s="2340"/>
      <c r="D1" s="2341"/>
    </row>
    <row r="2" spans="1:4" ht="12" customHeight="1">
      <c r="A2" s="2342" t="s">
        <v>3461</v>
      </c>
      <c r="B2" s="2343"/>
      <c r="C2" s="2344"/>
      <c r="D2" s="632" t="s">
        <v>3462</v>
      </c>
    </row>
    <row r="3" spans="1:4" ht="12" customHeight="1">
      <c r="A3" s="2333" t="s">
        <v>3463</v>
      </c>
      <c r="B3" s="2345"/>
      <c r="C3" s="2334"/>
      <c r="D3" s="615" t="s">
        <v>2281</v>
      </c>
    </row>
    <row r="4" spans="1:4" ht="12" customHeight="1">
      <c r="A4" s="2333" t="s">
        <v>3464</v>
      </c>
      <c r="B4" s="2345"/>
      <c r="C4" s="2334"/>
      <c r="D4" s="615" t="s">
        <v>2319</v>
      </c>
    </row>
    <row r="5" spans="1:4" ht="12" customHeight="1">
      <c r="A5" s="2333" t="s">
        <v>3465</v>
      </c>
      <c r="B5" s="2345"/>
      <c r="C5" s="2334"/>
      <c r="D5" s="615" t="s">
        <v>3396</v>
      </c>
    </row>
    <row r="6" spans="1:4" ht="12" customHeight="1">
      <c r="A6" s="2333" t="s">
        <v>3466</v>
      </c>
      <c r="B6" s="2345"/>
      <c r="C6" s="2334"/>
      <c r="D6" s="615" t="s">
        <v>3397</v>
      </c>
    </row>
    <row r="7" spans="1:4" ht="12" customHeight="1" thickBot="1">
      <c r="A7" s="2325" t="s">
        <v>3467</v>
      </c>
      <c r="B7" s="2346"/>
      <c r="C7" s="2326"/>
      <c r="D7" s="616" t="s">
        <v>3398</v>
      </c>
    </row>
    <row r="8" spans="1:4" ht="12" customHeight="1" thickBot="1">
      <c r="A8" s="633"/>
      <c r="B8" s="634"/>
      <c r="C8" s="634"/>
      <c r="D8" s="635"/>
    </row>
    <row r="9" spans="1:4" ht="12.95" customHeight="1">
      <c r="A9" s="631" t="s">
        <v>3468</v>
      </c>
      <c r="B9" s="2339" t="s">
        <v>3469</v>
      </c>
      <c r="C9" s="2340"/>
      <c r="D9" s="2341"/>
    </row>
    <row r="10" spans="1:4" ht="12" customHeight="1">
      <c r="A10" s="2342" t="s">
        <v>3461</v>
      </c>
      <c r="B10" s="2343"/>
      <c r="C10" s="2344"/>
      <c r="D10" s="632" t="s">
        <v>3462</v>
      </c>
    </row>
    <row r="11" spans="1:4" ht="12" customHeight="1">
      <c r="A11" s="2333" t="s">
        <v>3470</v>
      </c>
      <c r="B11" s="2334"/>
      <c r="C11" s="636" t="s">
        <v>3471</v>
      </c>
      <c r="D11" s="615">
        <v>11</v>
      </c>
    </row>
    <row r="12" spans="1:4" ht="12" customHeight="1">
      <c r="A12" s="2327" t="s">
        <v>3472</v>
      </c>
      <c r="B12" s="2328"/>
      <c r="C12" s="636" t="s">
        <v>3473</v>
      </c>
      <c r="D12" s="615">
        <v>12</v>
      </c>
    </row>
    <row r="13" spans="1:4" ht="12" customHeight="1">
      <c r="A13" s="2331"/>
      <c r="B13" s="2332"/>
      <c r="C13" s="636" t="s">
        <v>3474</v>
      </c>
      <c r="D13" s="615">
        <v>13</v>
      </c>
    </row>
    <row r="14" spans="1:4" ht="48" customHeight="1">
      <c r="A14" s="2327" t="s">
        <v>3475</v>
      </c>
      <c r="B14" s="2328"/>
      <c r="C14" s="637" t="s">
        <v>3476</v>
      </c>
      <c r="D14" s="615">
        <v>14</v>
      </c>
    </row>
    <row r="15" spans="1:4" ht="12" customHeight="1">
      <c r="A15" s="2329"/>
      <c r="B15" s="2330"/>
      <c r="C15" s="636" t="s">
        <v>3477</v>
      </c>
      <c r="D15" s="615">
        <v>15</v>
      </c>
    </row>
    <row r="16" spans="1:4" ht="12" customHeight="1">
      <c r="A16" s="2329"/>
      <c r="B16" s="2330"/>
      <c r="C16" s="636" t="s">
        <v>3478</v>
      </c>
      <c r="D16" s="615">
        <v>16</v>
      </c>
    </row>
    <row r="17" spans="1:4" ht="36" customHeight="1">
      <c r="A17" s="2329"/>
      <c r="B17" s="2330"/>
      <c r="C17" s="637" t="s">
        <v>3479</v>
      </c>
      <c r="D17" s="615">
        <v>17</v>
      </c>
    </row>
    <row r="18" spans="1:4" ht="24" customHeight="1">
      <c r="A18" s="2331"/>
      <c r="B18" s="2332"/>
      <c r="C18" s="637" t="s">
        <v>3480</v>
      </c>
      <c r="D18" s="615">
        <v>18</v>
      </c>
    </row>
    <row r="19" spans="1:4" ht="12" customHeight="1">
      <c r="A19" s="2327" t="s">
        <v>3481</v>
      </c>
      <c r="B19" s="2328"/>
      <c r="C19" s="636" t="s">
        <v>3482</v>
      </c>
      <c r="D19" s="615">
        <v>19</v>
      </c>
    </row>
    <row r="20" spans="1:4" ht="12" customHeight="1">
      <c r="A20" s="2329"/>
      <c r="B20" s="2330"/>
      <c r="C20" s="636" t="s">
        <v>3483</v>
      </c>
      <c r="D20" s="615">
        <v>20</v>
      </c>
    </row>
    <row r="21" spans="1:4" ht="12" customHeight="1">
      <c r="A21" s="2329"/>
      <c r="B21" s="2330"/>
      <c r="C21" s="636" t="s">
        <v>3484</v>
      </c>
      <c r="D21" s="615">
        <v>21</v>
      </c>
    </row>
    <row r="22" spans="1:4" ht="12" customHeight="1">
      <c r="A22" s="2331"/>
      <c r="B22" s="2332"/>
      <c r="C22" s="636" t="s">
        <v>3485</v>
      </c>
      <c r="D22" s="615">
        <v>22</v>
      </c>
    </row>
    <row r="23" spans="1:4" ht="12" customHeight="1">
      <c r="A23" s="2327" t="s">
        <v>3486</v>
      </c>
      <c r="B23" s="2328"/>
      <c r="C23" s="636" t="s">
        <v>3487</v>
      </c>
      <c r="D23" s="615">
        <v>23</v>
      </c>
    </row>
    <row r="24" spans="1:4" ht="12" customHeight="1">
      <c r="A24" s="2329"/>
      <c r="B24" s="2330"/>
      <c r="C24" s="636" t="s">
        <v>3488</v>
      </c>
      <c r="D24" s="615">
        <v>24</v>
      </c>
    </row>
    <row r="25" spans="1:4" ht="12" customHeight="1">
      <c r="A25" s="2329"/>
      <c r="B25" s="2330"/>
      <c r="C25" s="636" t="s">
        <v>3489</v>
      </c>
      <c r="D25" s="615">
        <v>25</v>
      </c>
    </row>
    <row r="26" spans="1:4" ht="12" customHeight="1">
      <c r="A26" s="2331"/>
      <c r="B26" s="2332"/>
      <c r="C26" s="636" t="s">
        <v>3490</v>
      </c>
      <c r="D26" s="615">
        <v>26</v>
      </c>
    </row>
    <row r="27" spans="1:4" ht="24.95" customHeight="1">
      <c r="A27" s="2333" t="s">
        <v>3491</v>
      </c>
      <c r="B27" s="2334"/>
      <c r="C27" s="636" t="s">
        <v>3492</v>
      </c>
      <c r="D27" s="615">
        <v>27</v>
      </c>
    </row>
    <row r="28" spans="1:4" ht="12" customHeight="1">
      <c r="A28" s="2333" t="s">
        <v>3493</v>
      </c>
      <c r="B28" s="2334"/>
      <c r="C28" s="636" t="s">
        <v>3493</v>
      </c>
      <c r="D28" s="615">
        <v>28</v>
      </c>
    </row>
    <row r="29" spans="1:4" ht="12" customHeight="1">
      <c r="A29" s="2333" t="s">
        <v>3494</v>
      </c>
      <c r="B29" s="2334"/>
      <c r="C29" s="636" t="s">
        <v>3494</v>
      </c>
      <c r="D29" s="615">
        <v>29</v>
      </c>
    </row>
    <row r="30" spans="1:4" ht="12" customHeight="1">
      <c r="A30" s="2327" t="s">
        <v>3495</v>
      </c>
      <c r="B30" s="2328"/>
      <c r="C30" s="636" t="s">
        <v>3496</v>
      </c>
      <c r="D30" s="615">
        <v>30</v>
      </c>
    </row>
    <row r="31" spans="1:4" ht="12" customHeight="1">
      <c r="A31" s="2331"/>
      <c r="B31" s="2332"/>
      <c r="C31" s="636" t="s">
        <v>3497</v>
      </c>
      <c r="D31" s="615">
        <v>31</v>
      </c>
    </row>
    <row r="32" spans="1:4" ht="12" customHeight="1">
      <c r="A32" s="2335" t="s">
        <v>3498</v>
      </c>
      <c r="B32" s="2336"/>
      <c r="C32" s="636" t="s">
        <v>3499</v>
      </c>
      <c r="D32" s="615">
        <v>32</v>
      </c>
    </row>
    <row r="33" spans="1:4" ht="12" customHeight="1">
      <c r="A33" s="2337"/>
      <c r="B33" s="2338"/>
      <c r="C33" s="636" t="s">
        <v>3500</v>
      </c>
      <c r="D33" s="615">
        <v>33</v>
      </c>
    </row>
    <row r="34" spans="1:4" ht="12" customHeight="1">
      <c r="A34" s="2327" t="s">
        <v>3501</v>
      </c>
      <c r="B34" s="2328"/>
      <c r="C34" s="636" t="s">
        <v>3502</v>
      </c>
      <c r="D34" s="615">
        <v>34</v>
      </c>
    </row>
    <row r="35" spans="1:4" ht="12" customHeight="1">
      <c r="A35" s="2329"/>
      <c r="B35" s="2330"/>
      <c r="C35" s="636" t="s">
        <v>3503</v>
      </c>
      <c r="D35" s="615">
        <v>35</v>
      </c>
    </row>
    <row r="36" spans="1:4" ht="24" customHeight="1">
      <c r="A36" s="2329"/>
      <c r="B36" s="2330"/>
      <c r="C36" s="637" t="s">
        <v>3504</v>
      </c>
      <c r="D36" s="615">
        <v>36</v>
      </c>
    </row>
    <row r="37" spans="1:4" ht="24" customHeight="1">
      <c r="A37" s="2331"/>
      <c r="B37" s="2332"/>
      <c r="C37" s="637" t="s">
        <v>3505</v>
      </c>
      <c r="D37" s="615">
        <v>37</v>
      </c>
    </row>
    <row r="38" spans="1:4" ht="12" customHeight="1">
      <c r="A38" s="2327" t="s">
        <v>3506</v>
      </c>
      <c r="B38" s="2328"/>
      <c r="C38" s="636" t="s">
        <v>3507</v>
      </c>
      <c r="D38" s="615">
        <v>38</v>
      </c>
    </row>
    <row r="39" spans="1:4" ht="12" customHeight="1">
      <c r="A39" s="2331"/>
      <c r="B39" s="2332"/>
      <c r="C39" s="636" t="s">
        <v>3508</v>
      </c>
      <c r="D39" s="615">
        <v>39</v>
      </c>
    </row>
    <row r="40" spans="1:4" ht="12" customHeight="1">
      <c r="A40" s="2327" t="s">
        <v>3509</v>
      </c>
      <c r="B40" s="2328"/>
      <c r="C40" s="636" t="s">
        <v>3510</v>
      </c>
      <c r="D40" s="615">
        <v>40</v>
      </c>
    </row>
    <row r="41" spans="1:4" ht="12" customHeight="1">
      <c r="A41" s="2329"/>
      <c r="B41" s="2330"/>
      <c r="C41" s="636" t="s">
        <v>3511</v>
      </c>
      <c r="D41" s="615">
        <v>41</v>
      </c>
    </row>
    <row r="42" spans="1:4" ht="12" customHeight="1">
      <c r="A42" s="2329"/>
      <c r="B42" s="2330"/>
      <c r="C42" s="636" t="s">
        <v>3512</v>
      </c>
      <c r="D42" s="615">
        <v>42</v>
      </c>
    </row>
    <row r="43" spans="1:4" ht="12" customHeight="1">
      <c r="A43" s="2329"/>
      <c r="B43" s="2330"/>
      <c r="C43" s="636" t="s">
        <v>3513</v>
      </c>
      <c r="D43" s="615">
        <v>43</v>
      </c>
    </row>
    <row r="44" spans="1:4" ht="12" customHeight="1">
      <c r="A44" s="2329"/>
      <c r="B44" s="2330"/>
      <c r="C44" s="636" t="s">
        <v>3514</v>
      </c>
      <c r="D44" s="615">
        <v>44</v>
      </c>
    </row>
    <row r="45" spans="1:4" ht="48" customHeight="1">
      <c r="A45" s="2331"/>
      <c r="B45" s="2332"/>
      <c r="C45" s="637" t="s">
        <v>3515</v>
      </c>
      <c r="D45" s="615">
        <v>45</v>
      </c>
    </row>
    <row r="46" spans="1:4" ht="12" customHeight="1">
      <c r="A46" s="2333" t="s">
        <v>3516</v>
      </c>
      <c r="B46" s="2334"/>
      <c r="C46" s="636" t="s">
        <v>3516</v>
      </c>
      <c r="D46" s="615">
        <v>46</v>
      </c>
    </row>
    <row r="47" spans="1:4" ht="12" customHeight="1" thickBot="1">
      <c r="A47" s="2325" t="s">
        <v>3517</v>
      </c>
      <c r="B47" s="2326"/>
      <c r="C47" s="638" t="s">
        <v>3517</v>
      </c>
      <c r="D47" s="616">
        <v>99</v>
      </c>
    </row>
  </sheetData>
  <mergeCells count="24">
    <mergeCell ref="A14:B18"/>
    <mergeCell ref="B1:D1"/>
    <mergeCell ref="A2:C2"/>
    <mergeCell ref="A3:C3"/>
    <mergeCell ref="A4:C4"/>
    <mergeCell ref="A5:C5"/>
    <mergeCell ref="A6:C6"/>
    <mergeCell ref="A7:C7"/>
    <mergeCell ref="B9:D9"/>
    <mergeCell ref="A10:C10"/>
    <mergeCell ref="A11:B11"/>
    <mergeCell ref="A12:B13"/>
    <mergeCell ref="A47:B47"/>
    <mergeCell ref="A19:B22"/>
    <mergeCell ref="A23:B26"/>
    <mergeCell ref="A27:B27"/>
    <mergeCell ref="A28:B28"/>
    <mergeCell ref="A29:B29"/>
    <mergeCell ref="A30:B31"/>
    <mergeCell ref="A32:B33"/>
    <mergeCell ref="A34:B37"/>
    <mergeCell ref="A38:B39"/>
    <mergeCell ref="A40:B45"/>
    <mergeCell ref="A46:B46"/>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4" t="s">
        <v>2778</v>
      </c>
      <c r="B1" s="384"/>
      <c r="C1" s="384"/>
      <c r="D1" s="384"/>
      <c r="E1" s="384"/>
      <c r="F1" s="384"/>
      <c r="G1" s="384"/>
      <c r="H1" s="384"/>
      <c r="I1" s="384"/>
      <c r="J1" s="384"/>
      <c r="K1" s="385"/>
      <c r="L1" s="385"/>
      <c r="M1" s="385"/>
      <c r="N1" s="385"/>
      <c r="O1" s="385"/>
      <c r="P1" s="385"/>
      <c r="Q1" s="385"/>
      <c r="R1" s="385"/>
      <c r="S1" s="385"/>
      <c r="T1" s="385"/>
      <c r="U1" s="385"/>
      <c r="V1" s="385"/>
      <c r="W1" s="385"/>
      <c r="X1" s="385"/>
      <c r="Y1" s="385"/>
      <c r="Z1" s="385"/>
      <c r="AA1" s="385"/>
      <c r="AB1" s="385"/>
      <c r="AC1" s="385"/>
      <c r="AD1" s="317"/>
    </row>
    <row r="2" spans="1:31" s="318" customFormat="1" ht="15" customHeight="1">
      <c r="A2" s="320" t="s">
        <v>2779</v>
      </c>
      <c r="B2" s="320"/>
      <c r="C2" s="320"/>
      <c r="D2" s="320"/>
      <c r="E2" s="320"/>
      <c r="F2" s="320"/>
      <c r="G2" s="320"/>
      <c r="H2" s="320"/>
      <c r="I2" s="320"/>
      <c r="J2" s="320"/>
      <c r="K2" s="367"/>
      <c r="L2" s="367"/>
      <c r="M2" s="367"/>
      <c r="N2" s="367"/>
      <c r="O2" s="367"/>
      <c r="P2" s="367"/>
      <c r="Q2" s="367"/>
      <c r="R2" s="367"/>
      <c r="S2" s="367"/>
      <c r="T2" s="367"/>
      <c r="U2" s="358"/>
      <c r="V2" s="358"/>
      <c r="W2" s="358"/>
      <c r="X2" s="358"/>
      <c r="Y2" s="358"/>
      <c r="Z2" s="358"/>
      <c r="AA2" s="358"/>
      <c r="AB2" s="358"/>
      <c r="AC2" s="358"/>
      <c r="AD2" s="317"/>
    </row>
    <row r="3" spans="1:31" s="318" customFormat="1" ht="15" customHeight="1" thickBot="1">
      <c r="A3" s="386" t="str">
        <f>IF(M4&lt;&gt;"","■","□")</f>
        <v>□</v>
      </c>
      <c r="B3" s="320" t="s">
        <v>2780</v>
      </c>
      <c r="C3" s="320"/>
      <c r="D3" s="320"/>
      <c r="E3" s="320"/>
      <c r="F3" s="320"/>
      <c r="G3" s="320"/>
      <c r="H3" s="320"/>
      <c r="I3" s="320"/>
      <c r="J3" s="320"/>
      <c r="K3" s="367"/>
      <c r="L3" s="367"/>
      <c r="M3" s="367"/>
      <c r="N3" s="367"/>
      <c r="O3" s="367"/>
      <c r="P3" s="367"/>
      <c r="Q3" s="367"/>
      <c r="R3" s="367"/>
      <c r="S3" s="367"/>
      <c r="T3" s="367"/>
      <c r="U3" s="358"/>
      <c r="V3" s="358"/>
      <c r="W3" s="358"/>
      <c r="X3" s="358"/>
      <c r="Y3" s="358"/>
      <c r="Z3" s="358"/>
      <c r="AA3" s="358"/>
      <c r="AB3" s="358"/>
      <c r="AC3" s="358"/>
      <c r="AD3" s="317"/>
    </row>
    <row r="4" spans="1:31" s="318" customFormat="1" ht="15" customHeight="1" thickBot="1">
      <c r="A4" s="320" t="s">
        <v>2781</v>
      </c>
      <c r="B4" s="320"/>
      <c r="C4" s="320"/>
      <c r="D4" s="320"/>
      <c r="E4" s="320"/>
      <c r="F4" s="324"/>
      <c r="G4" s="324"/>
      <c r="H4" s="324"/>
      <c r="I4" s="324"/>
      <c r="J4" s="324"/>
      <c r="K4" s="324"/>
      <c r="L4" s="324"/>
      <c r="M4" s="1308" t="str">
        <f>IFERROR(VLOOKUP(AE4,AF81:AR90,5,FALSE),"")</f>
        <v/>
      </c>
      <c r="N4" s="1308"/>
      <c r="O4" s="1308"/>
      <c r="P4" s="1308"/>
      <c r="Q4" s="1308"/>
      <c r="R4" s="1308"/>
      <c r="S4" s="1308"/>
      <c r="T4" s="1308"/>
      <c r="U4" s="1308"/>
      <c r="V4" s="1308"/>
      <c r="W4" s="1308"/>
      <c r="X4" s="1308"/>
      <c r="Y4" s="1308"/>
      <c r="Z4" s="1308"/>
      <c r="AA4" s="1308"/>
      <c r="AB4" s="1308"/>
      <c r="AC4" s="1308"/>
      <c r="AD4" s="317"/>
      <c r="AE4" s="372"/>
    </row>
    <row r="5" spans="1:31" s="318" customFormat="1" ht="15" customHeight="1">
      <c r="A5" s="320" t="s">
        <v>2782</v>
      </c>
      <c r="B5" s="320"/>
      <c r="C5" s="320"/>
      <c r="D5" s="320"/>
      <c r="E5" s="320"/>
      <c r="F5" s="321"/>
      <c r="G5" s="321"/>
      <c r="H5" s="321"/>
      <c r="I5" s="321"/>
      <c r="J5" s="321"/>
      <c r="K5" s="322"/>
      <c r="L5" s="322"/>
      <c r="M5" s="322" t="s">
        <v>2783</v>
      </c>
      <c r="N5" s="1306" t="str">
        <f>IFERROR(VLOOKUP(AE4,AF81:AS90,14,FALSE),"")</f>
        <v/>
      </c>
      <c r="O5" s="1306"/>
      <c r="P5" s="1306"/>
      <c r="Q5" s="1306"/>
      <c r="R5" s="1306"/>
      <c r="S5" s="1306"/>
      <c r="T5" s="1306"/>
      <c r="U5" s="1306"/>
      <c r="V5" s="320" t="s">
        <v>17</v>
      </c>
      <c r="W5" s="322"/>
      <c r="X5" s="322"/>
      <c r="Y5" s="322"/>
      <c r="Z5" s="322"/>
      <c r="AA5" s="322"/>
      <c r="AB5" s="322"/>
      <c r="AC5" s="320"/>
      <c r="AD5" s="317"/>
    </row>
    <row r="6" spans="1:31" s="318" customFormat="1" ht="15" customHeight="1" thickBot="1">
      <c r="A6" s="386" t="str">
        <f>IF(M7&lt;&gt;"","■","□")</f>
        <v>□</v>
      </c>
      <c r="B6" s="320" t="s">
        <v>2784</v>
      </c>
      <c r="C6" s="320"/>
      <c r="D6" s="320"/>
      <c r="E6" s="320"/>
      <c r="F6" s="320"/>
      <c r="G6" s="320"/>
      <c r="H6" s="320"/>
      <c r="I6" s="320"/>
      <c r="J6" s="320"/>
      <c r="K6" s="367"/>
      <c r="L6" s="367"/>
      <c r="M6" s="367"/>
      <c r="N6" s="367"/>
      <c r="O6" s="367"/>
      <c r="P6" s="367"/>
      <c r="Q6" s="367"/>
      <c r="R6" s="367"/>
      <c r="S6" s="367"/>
      <c r="T6" s="367"/>
      <c r="U6" s="358"/>
      <c r="V6" s="358"/>
      <c r="W6" s="358"/>
      <c r="X6" s="358"/>
      <c r="Y6" s="358"/>
      <c r="Z6" s="358"/>
      <c r="AA6" s="358"/>
      <c r="AB6" s="358"/>
      <c r="AC6" s="358"/>
      <c r="AD6" s="317"/>
    </row>
    <row r="7" spans="1:31" s="318" customFormat="1" ht="15" customHeight="1" thickBot="1">
      <c r="A7" s="320" t="s">
        <v>2781</v>
      </c>
      <c r="B7" s="320"/>
      <c r="C7" s="320"/>
      <c r="D7" s="320"/>
      <c r="E7" s="320"/>
      <c r="F7" s="324"/>
      <c r="G7" s="324"/>
      <c r="H7" s="324"/>
      <c r="I7" s="324"/>
      <c r="J7" s="324"/>
      <c r="K7" s="324"/>
      <c r="L7" s="324"/>
      <c r="M7" s="1308" t="str">
        <f>IFERROR(VLOOKUP(AE7,AF81:AR90,5,FALSE),"")</f>
        <v/>
      </c>
      <c r="N7" s="1308"/>
      <c r="O7" s="1308"/>
      <c r="P7" s="1308"/>
      <c r="Q7" s="1308"/>
      <c r="R7" s="1308"/>
      <c r="S7" s="1308"/>
      <c r="T7" s="1308"/>
      <c r="U7" s="1308"/>
      <c r="V7" s="1308"/>
      <c r="W7" s="1308"/>
      <c r="X7" s="1308"/>
      <c r="Y7" s="1308"/>
      <c r="Z7" s="1308"/>
      <c r="AA7" s="1308"/>
      <c r="AB7" s="1308"/>
      <c r="AC7" s="1308"/>
      <c r="AD7" s="317"/>
      <c r="AE7" s="372"/>
    </row>
    <row r="8" spans="1:31" s="318" customFormat="1" ht="15" customHeight="1">
      <c r="A8" s="320" t="s">
        <v>2782</v>
      </c>
      <c r="B8" s="320"/>
      <c r="C8" s="320"/>
      <c r="D8" s="320"/>
      <c r="E8" s="320"/>
      <c r="F8" s="321"/>
      <c r="G8" s="321"/>
      <c r="H8" s="321"/>
      <c r="I8" s="321"/>
      <c r="J8" s="321"/>
      <c r="K8" s="322"/>
      <c r="L8" s="322"/>
      <c r="M8" s="360" t="s">
        <v>2783</v>
      </c>
      <c r="N8" s="1306" t="str">
        <f>IFERROR(VLOOKUP(AE7,AF81:AS90,14,FALSE),"")</f>
        <v/>
      </c>
      <c r="O8" s="1306"/>
      <c r="P8" s="1306"/>
      <c r="Q8" s="1306"/>
      <c r="R8" s="1306"/>
      <c r="S8" s="1306"/>
      <c r="T8" s="1306"/>
      <c r="U8" s="1306"/>
      <c r="V8" s="369" t="s">
        <v>17</v>
      </c>
      <c r="W8" s="360"/>
      <c r="X8" s="360"/>
      <c r="Y8" s="360"/>
      <c r="Z8" s="360"/>
      <c r="AA8" s="360"/>
      <c r="AB8" s="360"/>
      <c r="AC8" s="369"/>
      <c r="AD8" s="317"/>
    </row>
    <row r="9" spans="1:31" s="318" customFormat="1" ht="15" customHeight="1" thickBot="1">
      <c r="A9" s="386" t="str">
        <f>IF(OR(M10&lt;&gt;"",M12&lt;&gt;"",M14&lt;&gt;""),"■","□")</f>
        <v>□</v>
      </c>
      <c r="B9" s="320" t="s">
        <v>2785</v>
      </c>
      <c r="C9" s="320"/>
      <c r="D9" s="320"/>
      <c r="E9" s="320"/>
      <c r="F9" s="320"/>
      <c r="G9" s="320"/>
      <c r="H9" s="320"/>
      <c r="I9" s="320"/>
      <c r="J9" s="320"/>
      <c r="K9" s="367"/>
      <c r="L9" s="367"/>
      <c r="M9" s="375"/>
      <c r="N9" s="375"/>
      <c r="O9" s="375"/>
      <c r="P9" s="375"/>
      <c r="Q9" s="375"/>
      <c r="R9" s="375"/>
      <c r="S9" s="375"/>
      <c r="T9" s="375"/>
      <c r="U9" s="387"/>
      <c r="V9" s="387"/>
      <c r="W9" s="387"/>
      <c r="X9" s="387"/>
      <c r="Y9" s="387"/>
      <c r="Z9" s="387"/>
      <c r="AA9" s="387"/>
      <c r="AB9" s="387"/>
      <c r="AC9" s="387"/>
      <c r="AD9" s="317"/>
    </row>
    <row r="10" spans="1:31" s="318" customFormat="1" ht="15" customHeight="1" thickBot="1">
      <c r="A10" s="320" t="s">
        <v>2781</v>
      </c>
      <c r="B10" s="320"/>
      <c r="C10" s="320"/>
      <c r="D10" s="320"/>
      <c r="E10" s="320"/>
      <c r="F10" s="324"/>
      <c r="G10" s="324"/>
      <c r="H10" s="324"/>
      <c r="I10" s="324"/>
      <c r="J10" s="324"/>
      <c r="K10" s="324"/>
      <c r="L10" s="324"/>
      <c r="M10" s="1308" t="str">
        <f>IFERROR(VLOOKUP(AE10,AF81:AR90,5,FALSE),"")</f>
        <v/>
      </c>
      <c r="N10" s="1308"/>
      <c r="O10" s="1308"/>
      <c r="P10" s="1308"/>
      <c r="Q10" s="1308"/>
      <c r="R10" s="1308"/>
      <c r="S10" s="1308"/>
      <c r="T10" s="1308"/>
      <c r="U10" s="1308"/>
      <c r="V10" s="1308"/>
      <c r="W10" s="1308"/>
      <c r="X10" s="1308"/>
      <c r="Y10" s="1308"/>
      <c r="Z10" s="1308"/>
      <c r="AA10" s="1308"/>
      <c r="AB10" s="1308"/>
      <c r="AC10" s="1308"/>
      <c r="AD10" s="317"/>
      <c r="AE10" s="372"/>
    </row>
    <row r="11" spans="1:31" s="318" customFormat="1" ht="15" customHeight="1" thickBot="1">
      <c r="A11" s="320" t="s">
        <v>2786</v>
      </c>
      <c r="B11" s="320"/>
      <c r="C11" s="320"/>
      <c r="D11" s="320"/>
      <c r="E11" s="320"/>
      <c r="F11" s="321"/>
      <c r="G11" s="321"/>
      <c r="H11" s="321"/>
      <c r="I11" s="321"/>
      <c r="J11" s="321"/>
      <c r="K11" s="322"/>
      <c r="L11" s="322"/>
      <c r="M11" s="360" t="s">
        <v>2783</v>
      </c>
      <c r="N11" s="1306" t="str">
        <f>IFERROR(VLOOKUP(AE10,AF81:AS90,14,FALSE),"")</f>
        <v/>
      </c>
      <c r="O11" s="1306"/>
      <c r="P11" s="1306"/>
      <c r="Q11" s="1306"/>
      <c r="R11" s="1306"/>
      <c r="S11" s="1306"/>
      <c r="T11" s="1306"/>
      <c r="U11" s="1306"/>
      <c r="V11" s="369" t="s">
        <v>17</v>
      </c>
      <c r="W11" s="360"/>
      <c r="X11" s="360"/>
      <c r="Y11" s="360"/>
      <c r="Z11" s="360"/>
      <c r="AA11" s="360"/>
      <c r="AB11" s="360"/>
      <c r="AC11" s="369"/>
      <c r="AD11" s="317"/>
    </row>
    <row r="12" spans="1:31" s="318" customFormat="1" ht="15" customHeight="1" thickBot="1">
      <c r="A12" s="320" t="s">
        <v>2781</v>
      </c>
      <c r="B12" s="320"/>
      <c r="C12" s="320"/>
      <c r="D12" s="320"/>
      <c r="E12" s="320"/>
      <c r="F12" s="324"/>
      <c r="G12" s="324"/>
      <c r="H12" s="324"/>
      <c r="I12" s="324"/>
      <c r="J12" s="324"/>
      <c r="K12" s="324"/>
      <c r="L12" s="324"/>
      <c r="M12" s="1308" t="str">
        <f>IFERROR(VLOOKUP(AE12,AF81:AR90,5,FALSE),"")</f>
        <v/>
      </c>
      <c r="N12" s="1308"/>
      <c r="O12" s="1308"/>
      <c r="P12" s="1308"/>
      <c r="Q12" s="1308"/>
      <c r="R12" s="1308"/>
      <c r="S12" s="1308"/>
      <c r="T12" s="1308"/>
      <c r="U12" s="1308"/>
      <c r="V12" s="1308"/>
      <c r="W12" s="1308"/>
      <c r="X12" s="1308"/>
      <c r="Y12" s="1308"/>
      <c r="Z12" s="1308"/>
      <c r="AA12" s="1308"/>
      <c r="AB12" s="1308"/>
      <c r="AC12" s="1308"/>
      <c r="AD12" s="317"/>
      <c r="AE12" s="372"/>
    </row>
    <row r="13" spans="1:31" s="318" customFormat="1" ht="15" customHeight="1" thickBot="1">
      <c r="A13" s="320" t="s">
        <v>2786</v>
      </c>
      <c r="B13" s="320"/>
      <c r="C13" s="320"/>
      <c r="D13" s="320"/>
      <c r="E13" s="320"/>
      <c r="F13" s="321"/>
      <c r="G13" s="321"/>
      <c r="H13" s="321"/>
      <c r="I13" s="321"/>
      <c r="J13" s="321"/>
      <c r="K13" s="322"/>
      <c r="L13" s="322"/>
      <c r="M13" s="360" t="s">
        <v>2783</v>
      </c>
      <c r="N13" s="1306" t="str">
        <f>IFERROR(VLOOKUP(AE12,AF81:AS90,14,FALSE),"")</f>
        <v/>
      </c>
      <c r="O13" s="1306"/>
      <c r="P13" s="1306"/>
      <c r="Q13" s="1306"/>
      <c r="R13" s="1306"/>
      <c r="S13" s="1306"/>
      <c r="T13" s="1306"/>
      <c r="U13" s="1306"/>
      <c r="V13" s="369" t="s">
        <v>17</v>
      </c>
      <c r="W13" s="360"/>
      <c r="X13" s="360"/>
      <c r="Y13" s="360"/>
      <c r="Z13" s="360"/>
      <c r="AA13" s="360"/>
      <c r="AB13" s="360"/>
      <c r="AC13" s="369"/>
      <c r="AD13" s="317"/>
    </row>
    <row r="14" spans="1:31" s="318" customFormat="1" ht="15" customHeight="1" thickBot="1">
      <c r="A14" s="320" t="s">
        <v>2781</v>
      </c>
      <c r="B14" s="320"/>
      <c r="C14" s="320"/>
      <c r="D14" s="320"/>
      <c r="E14" s="320"/>
      <c r="F14" s="324"/>
      <c r="G14" s="324"/>
      <c r="H14" s="324"/>
      <c r="I14" s="324"/>
      <c r="J14" s="324"/>
      <c r="K14" s="324"/>
      <c r="L14" s="324"/>
      <c r="M14" s="1308" t="str">
        <f>IFERROR(VLOOKUP(AE14,AF81:AR90,5,FALSE),"")</f>
        <v/>
      </c>
      <c r="N14" s="1308"/>
      <c r="O14" s="1308"/>
      <c r="P14" s="1308"/>
      <c r="Q14" s="1308"/>
      <c r="R14" s="1308"/>
      <c r="S14" s="1308"/>
      <c r="T14" s="1308"/>
      <c r="U14" s="1308"/>
      <c r="V14" s="1308"/>
      <c r="W14" s="1308"/>
      <c r="X14" s="1308"/>
      <c r="Y14" s="1308"/>
      <c r="Z14" s="1308"/>
      <c r="AA14" s="1308"/>
      <c r="AB14" s="1308"/>
      <c r="AC14" s="1308"/>
      <c r="AD14" s="317"/>
      <c r="AE14" s="372"/>
    </row>
    <row r="15" spans="1:31" s="318" customFormat="1" ht="15" customHeight="1">
      <c r="A15" s="320" t="s">
        <v>2786</v>
      </c>
      <c r="B15" s="320"/>
      <c r="C15" s="320"/>
      <c r="D15" s="320"/>
      <c r="E15" s="320"/>
      <c r="F15" s="321"/>
      <c r="G15" s="321"/>
      <c r="H15" s="321"/>
      <c r="I15" s="321"/>
      <c r="J15" s="321"/>
      <c r="K15" s="322"/>
      <c r="L15" s="322"/>
      <c r="M15" s="360" t="s">
        <v>2783</v>
      </c>
      <c r="N15" s="1306" t="str">
        <f>IFERROR(VLOOKUP(AE14,AF81:AS90,14,FALSE),"")</f>
        <v/>
      </c>
      <c r="O15" s="1306"/>
      <c r="P15" s="1306"/>
      <c r="Q15" s="1306"/>
      <c r="R15" s="1306"/>
      <c r="S15" s="1306"/>
      <c r="T15" s="1306"/>
      <c r="U15" s="1306"/>
      <c r="V15" s="369" t="s">
        <v>17</v>
      </c>
      <c r="W15" s="360"/>
      <c r="X15" s="360"/>
      <c r="Y15" s="360"/>
      <c r="Z15" s="360"/>
      <c r="AA15" s="360"/>
      <c r="AB15" s="360"/>
      <c r="AC15" s="369"/>
      <c r="AD15" s="317"/>
    </row>
    <row r="16" spans="1:31" s="318" customFormat="1" ht="15" customHeight="1" thickBot="1">
      <c r="A16" s="386" t="str">
        <f>IF(OR(M17&lt;&gt;"",M19&lt;&gt;"",M21&lt;&gt;""),"■","□")</f>
        <v>□</v>
      </c>
      <c r="B16" s="320" t="s">
        <v>2787</v>
      </c>
      <c r="C16" s="320"/>
      <c r="D16" s="320"/>
      <c r="E16" s="320"/>
      <c r="F16" s="320"/>
      <c r="G16" s="320"/>
      <c r="H16" s="320"/>
      <c r="I16" s="320"/>
      <c r="J16" s="320"/>
      <c r="K16" s="367"/>
      <c r="L16" s="367"/>
      <c r="M16" s="375"/>
      <c r="N16" s="375"/>
      <c r="O16" s="375"/>
      <c r="P16" s="375"/>
      <c r="Q16" s="375"/>
      <c r="R16" s="375"/>
      <c r="S16" s="375"/>
      <c r="T16" s="375"/>
      <c r="U16" s="387"/>
      <c r="V16" s="387"/>
      <c r="W16" s="387"/>
      <c r="X16" s="387"/>
      <c r="Y16" s="387"/>
      <c r="Z16" s="387"/>
      <c r="AA16" s="387"/>
      <c r="AB16" s="387"/>
      <c r="AC16" s="387"/>
      <c r="AD16" s="317"/>
    </row>
    <row r="17" spans="1:31" s="318" customFormat="1" ht="15" customHeight="1" thickBot="1">
      <c r="A17" s="320" t="s">
        <v>2781</v>
      </c>
      <c r="B17" s="320"/>
      <c r="C17" s="320"/>
      <c r="D17" s="320"/>
      <c r="E17" s="320"/>
      <c r="F17" s="324"/>
      <c r="G17" s="324"/>
      <c r="H17" s="324"/>
      <c r="I17" s="324"/>
      <c r="J17" s="324"/>
      <c r="K17" s="324"/>
      <c r="L17" s="324"/>
      <c r="M17" s="1308" t="str">
        <f>IFERROR(VLOOKUP(AE17,AF81:AR90,5,FALSE),"")</f>
        <v/>
      </c>
      <c r="N17" s="1308"/>
      <c r="O17" s="1308"/>
      <c r="P17" s="1308"/>
      <c r="Q17" s="1308"/>
      <c r="R17" s="1308"/>
      <c r="S17" s="1308"/>
      <c r="T17" s="1308"/>
      <c r="U17" s="1308"/>
      <c r="V17" s="1308"/>
      <c r="W17" s="1308"/>
      <c r="X17" s="1308"/>
      <c r="Y17" s="1308"/>
      <c r="Z17" s="1308"/>
      <c r="AA17" s="1308"/>
      <c r="AB17" s="1308"/>
      <c r="AC17" s="1308"/>
      <c r="AD17" s="317"/>
      <c r="AE17" s="372"/>
    </row>
    <row r="18" spans="1:31" s="318" customFormat="1" ht="15" customHeight="1" thickBot="1">
      <c r="A18" s="320" t="s">
        <v>2786</v>
      </c>
      <c r="B18" s="320"/>
      <c r="C18" s="320"/>
      <c r="D18" s="320"/>
      <c r="E18" s="320"/>
      <c r="F18" s="321"/>
      <c r="G18" s="321"/>
      <c r="H18" s="321"/>
      <c r="I18" s="321"/>
      <c r="J18" s="321"/>
      <c r="K18" s="322"/>
      <c r="L18" s="322"/>
      <c r="M18" s="360" t="s">
        <v>2783</v>
      </c>
      <c r="N18" s="1306" t="str">
        <f>IFERROR(VLOOKUP(AE17,AF81:AS90,14,FALSE),"")</f>
        <v/>
      </c>
      <c r="O18" s="1306"/>
      <c r="P18" s="1306"/>
      <c r="Q18" s="1306"/>
      <c r="R18" s="1306"/>
      <c r="S18" s="1306"/>
      <c r="T18" s="1306"/>
      <c r="U18" s="1306"/>
      <c r="V18" s="369" t="s">
        <v>17</v>
      </c>
      <c r="W18" s="360"/>
      <c r="X18" s="360"/>
      <c r="Y18" s="360"/>
      <c r="Z18" s="360"/>
      <c r="AA18" s="360"/>
      <c r="AB18" s="360"/>
      <c r="AC18" s="369"/>
      <c r="AD18" s="317"/>
    </row>
    <row r="19" spans="1:31" s="318" customFormat="1" ht="15" customHeight="1" thickBot="1">
      <c r="A19" s="320" t="s">
        <v>2781</v>
      </c>
      <c r="B19" s="320"/>
      <c r="C19" s="320"/>
      <c r="D19" s="320"/>
      <c r="E19" s="320"/>
      <c r="F19" s="324"/>
      <c r="G19" s="324"/>
      <c r="H19" s="324"/>
      <c r="I19" s="324"/>
      <c r="J19" s="324"/>
      <c r="K19" s="324"/>
      <c r="L19" s="324"/>
      <c r="M19" s="1308" t="str">
        <f>IFERROR(VLOOKUP(AE19,AF81:AR90,5,FALSE),"")</f>
        <v/>
      </c>
      <c r="N19" s="1308"/>
      <c r="O19" s="1308"/>
      <c r="P19" s="1308"/>
      <c r="Q19" s="1308"/>
      <c r="R19" s="1308"/>
      <c r="S19" s="1308"/>
      <c r="T19" s="1308"/>
      <c r="U19" s="1308"/>
      <c r="V19" s="1308"/>
      <c r="W19" s="1308"/>
      <c r="X19" s="1308"/>
      <c r="Y19" s="1308"/>
      <c r="Z19" s="1308"/>
      <c r="AA19" s="1308"/>
      <c r="AB19" s="1308"/>
      <c r="AC19" s="1308"/>
      <c r="AD19" s="317"/>
      <c r="AE19" s="372"/>
    </row>
    <row r="20" spans="1:31" s="318" customFormat="1" ht="15" customHeight="1" thickBot="1">
      <c r="A20" s="320" t="s">
        <v>2786</v>
      </c>
      <c r="B20" s="320"/>
      <c r="C20" s="320"/>
      <c r="D20" s="320"/>
      <c r="E20" s="320"/>
      <c r="F20" s="321"/>
      <c r="G20" s="321"/>
      <c r="H20" s="321"/>
      <c r="I20" s="321"/>
      <c r="J20" s="321"/>
      <c r="K20" s="322"/>
      <c r="L20" s="322"/>
      <c r="M20" s="360" t="s">
        <v>2783</v>
      </c>
      <c r="N20" s="1306" t="str">
        <f>IFERROR(VLOOKUP(AE19,AF81:AS90,14,FALSE),"")</f>
        <v/>
      </c>
      <c r="O20" s="1306"/>
      <c r="P20" s="1306"/>
      <c r="Q20" s="1306"/>
      <c r="R20" s="1306"/>
      <c r="S20" s="1306"/>
      <c r="T20" s="1306"/>
      <c r="U20" s="1306"/>
      <c r="V20" s="369" t="s">
        <v>17</v>
      </c>
      <c r="W20" s="360"/>
      <c r="X20" s="360"/>
      <c r="Y20" s="360"/>
      <c r="Z20" s="360"/>
      <c r="AA20" s="360"/>
      <c r="AB20" s="360"/>
      <c r="AC20" s="369"/>
      <c r="AD20" s="317"/>
    </row>
    <row r="21" spans="1:31" s="318" customFormat="1" ht="15" customHeight="1" thickBot="1">
      <c r="A21" s="320" t="s">
        <v>2781</v>
      </c>
      <c r="B21" s="320"/>
      <c r="C21" s="320"/>
      <c r="D21" s="320"/>
      <c r="E21" s="320"/>
      <c r="F21" s="324"/>
      <c r="G21" s="324"/>
      <c r="H21" s="324"/>
      <c r="I21" s="324"/>
      <c r="J21" s="324"/>
      <c r="K21" s="324"/>
      <c r="L21" s="324"/>
      <c r="M21" s="1308" t="str">
        <f>IFERROR(VLOOKUP(AE21,AF81:AR90,5,FALSE),"")</f>
        <v/>
      </c>
      <c r="N21" s="1308"/>
      <c r="O21" s="1308"/>
      <c r="P21" s="1308"/>
      <c r="Q21" s="1308"/>
      <c r="R21" s="1308"/>
      <c r="S21" s="1308"/>
      <c r="T21" s="1308"/>
      <c r="U21" s="1308"/>
      <c r="V21" s="1308"/>
      <c r="W21" s="1308"/>
      <c r="X21" s="1308"/>
      <c r="Y21" s="1308"/>
      <c r="Z21" s="1308"/>
      <c r="AA21" s="1308"/>
      <c r="AB21" s="1308"/>
      <c r="AC21" s="1308"/>
      <c r="AD21" s="317"/>
      <c r="AE21" s="372"/>
    </row>
    <row r="22" spans="1:31" s="318" customFormat="1" ht="15" customHeight="1">
      <c r="A22" s="388" t="s">
        <v>2786</v>
      </c>
      <c r="B22" s="388"/>
      <c r="C22" s="388"/>
      <c r="D22" s="388"/>
      <c r="E22" s="388"/>
      <c r="F22" s="389"/>
      <c r="G22" s="389"/>
      <c r="H22" s="389"/>
      <c r="I22" s="389"/>
      <c r="J22" s="389"/>
      <c r="K22" s="356"/>
      <c r="L22" s="356"/>
      <c r="M22" s="390" t="s">
        <v>2783</v>
      </c>
      <c r="N22" s="1321" t="str">
        <f>IFERROR(VLOOKUP(AE21,AF81:AS90,14,FALSE),"")</f>
        <v/>
      </c>
      <c r="O22" s="1321"/>
      <c r="P22" s="1321"/>
      <c r="Q22" s="1321"/>
      <c r="R22" s="1321"/>
      <c r="S22" s="1321"/>
      <c r="T22" s="1321"/>
      <c r="U22" s="1321"/>
      <c r="V22" s="376" t="s">
        <v>17</v>
      </c>
      <c r="W22" s="390"/>
      <c r="X22" s="390"/>
      <c r="Y22" s="390"/>
      <c r="Z22" s="390"/>
      <c r="AA22" s="390"/>
      <c r="AB22" s="390"/>
      <c r="AC22" s="376"/>
      <c r="AD22" s="317"/>
    </row>
    <row r="23" spans="1:31" s="318" customFormat="1" ht="15" customHeight="1">
      <c r="A23" s="384" t="s">
        <v>2788</v>
      </c>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17"/>
    </row>
    <row r="24" spans="1:31" ht="15" customHeight="1" thickBot="1">
      <c r="A24" s="320" t="s">
        <v>2789</v>
      </c>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37"/>
    </row>
    <row r="25" spans="1:31" ht="15" customHeight="1" thickBot="1">
      <c r="A25" s="320" t="s">
        <v>2790</v>
      </c>
      <c r="B25" s="369"/>
      <c r="C25" s="369"/>
      <c r="D25" s="369"/>
      <c r="E25" s="369"/>
      <c r="F25" s="369"/>
      <c r="G25" s="369"/>
      <c r="H25" s="369"/>
      <c r="I25" s="369"/>
      <c r="J25" s="369"/>
      <c r="K25" s="1280" t="str">
        <f>IFERROR(VLOOKUP(AE25,AF81:AR90,5,FALSE),"")</f>
        <v/>
      </c>
      <c r="L25" s="1280"/>
      <c r="M25" s="1280"/>
      <c r="N25" s="1280"/>
      <c r="O25" s="1280"/>
      <c r="P25" s="1280"/>
      <c r="Q25" s="1280"/>
      <c r="R25" s="1280"/>
      <c r="S25" s="1280"/>
      <c r="T25" s="1280"/>
      <c r="U25" s="1280"/>
      <c r="V25" s="1280"/>
      <c r="W25" s="1280"/>
      <c r="X25" s="1280"/>
      <c r="Y25" s="1280"/>
      <c r="Z25" s="1280"/>
      <c r="AA25" s="1280"/>
      <c r="AB25" s="1280"/>
      <c r="AC25" s="1280"/>
      <c r="AD25" s="337"/>
      <c r="AE25" s="372"/>
    </row>
    <row r="26" spans="1:31" ht="15" customHeight="1">
      <c r="A26" s="320" t="s">
        <v>2791</v>
      </c>
      <c r="B26" s="369"/>
      <c r="C26" s="369"/>
      <c r="D26" s="369"/>
      <c r="E26" s="369"/>
      <c r="F26" s="369"/>
      <c r="G26" s="369"/>
      <c r="H26" s="369"/>
      <c r="I26" s="369"/>
      <c r="J26" s="369"/>
      <c r="K26" s="1280" t="str">
        <f>IFERROR(VLOOKUP(AE25,AF81:AR90,9,FALSE),"")</f>
        <v/>
      </c>
      <c r="L26" s="1280"/>
      <c r="M26" s="1280"/>
      <c r="N26" s="1280"/>
      <c r="O26" s="1280"/>
      <c r="P26" s="1280"/>
      <c r="Q26" s="1280"/>
      <c r="R26" s="1280"/>
      <c r="S26" s="1280"/>
      <c r="T26" s="1280"/>
      <c r="U26" s="1280"/>
      <c r="V26" s="1280"/>
      <c r="W26" s="1280"/>
      <c r="X26" s="1280"/>
      <c r="Y26" s="1280"/>
      <c r="Z26" s="1280"/>
      <c r="AA26" s="1280"/>
      <c r="AB26" s="1280"/>
      <c r="AC26" s="1280"/>
      <c r="AD26" s="337"/>
    </row>
    <row r="27" spans="1:31" ht="15" customHeight="1">
      <c r="A27" s="320" t="s">
        <v>2738</v>
      </c>
      <c r="B27" s="369"/>
      <c r="C27" s="369"/>
      <c r="D27" s="369"/>
      <c r="E27" s="369"/>
      <c r="F27" s="369"/>
      <c r="G27" s="369"/>
      <c r="H27" s="369"/>
      <c r="I27" s="369"/>
      <c r="J27" s="369"/>
      <c r="K27" s="1304" t="str">
        <f>IFERROR(VLOOKUP(AE25,AF81:AR90,10,FALSE),"")</f>
        <v/>
      </c>
      <c r="L27" s="1304"/>
      <c r="M27" s="1304"/>
      <c r="N27" s="360"/>
      <c r="O27" s="360"/>
      <c r="P27" s="360"/>
      <c r="Q27" s="369"/>
      <c r="R27" s="369"/>
      <c r="S27" s="369"/>
      <c r="T27" s="369"/>
      <c r="U27" s="369"/>
      <c r="V27" s="369"/>
      <c r="W27" s="369"/>
      <c r="X27" s="369"/>
      <c r="Y27" s="369"/>
      <c r="Z27" s="369"/>
      <c r="AA27" s="369"/>
      <c r="AB27" s="369"/>
      <c r="AC27" s="369"/>
      <c r="AD27" s="337"/>
    </row>
    <row r="28" spans="1:31" ht="15" customHeight="1">
      <c r="A28" s="320" t="s">
        <v>2792</v>
      </c>
      <c r="B28" s="369"/>
      <c r="C28" s="369"/>
      <c r="D28" s="369"/>
      <c r="E28" s="369"/>
      <c r="F28" s="369"/>
      <c r="G28" s="369"/>
      <c r="H28" s="369"/>
      <c r="I28" s="369"/>
      <c r="J28" s="369"/>
      <c r="K28" s="1280" t="str">
        <f>IFERROR(VLOOKUP(AE25,AF81:AR90,11,FALSE),"")</f>
        <v/>
      </c>
      <c r="L28" s="1280"/>
      <c r="M28" s="1280"/>
      <c r="N28" s="1280"/>
      <c r="O28" s="1280"/>
      <c r="P28" s="1280"/>
      <c r="Q28" s="1280"/>
      <c r="R28" s="1280"/>
      <c r="S28" s="1280"/>
      <c r="T28" s="1280"/>
      <c r="U28" s="1280"/>
      <c r="V28" s="1280"/>
      <c r="W28" s="1280"/>
      <c r="X28" s="1280"/>
      <c r="Y28" s="1280"/>
      <c r="Z28" s="1280"/>
      <c r="AA28" s="1280"/>
      <c r="AB28" s="1280"/>
      <c r="AC28" s="1280"/>
      <c r="AD28" s="337"/>
    </row>
    <row r="29" spans="1:31" ht="15" customHeight="1">
      <c r="A29" s="320" t="s">
        <v>2740</v>
      </c>
      <c r="B29" s="369"/>
      <c r="C29" s="369"/>
      <c r="D29" s="369"/>
      <c r="E29" s="369"/>
      <c r="F29" s="369"/>
      <c r="G29" s="369"/>
      <c r="H29" s="369"/>
      <c r="I29" s="369"/>
      <c r="J29" s="369"/>
      <c r="K29" s="1281" t="str">
        <f>IFERROR(VLOOKUP(AE25,AF81:AR90,12,FALSE),"")</f>
        <v/>
      </c>
      <c r="L29" s="1281"/>
      <c r="M29" s="1281"/>
      <c r="N29" s="1281"/>
      <c r="O29" s="1281"/>
      <c r="P29" s="1281"/>
      <c r="Q29" s="1281"/>
      <c r="R29" s="1281"/>
      <c r="S29" s="1281"/>
      <c r="T29" s="1281"/>
      <c r="U29" s="1281"/>
      <c r="V29" s="1281"/>
      <c r="W29" s="1281"/>
      <c r="X29" s="1281"/>
      <c r="Y29" s="1281"/>
      <c r="Z29" s="1281"/>
      <c r="AA29" s="1281"/>
      <c r="AB29" s="1281"/>
      <c r="AC29" s="1281"/>
      <c r="AD29" s="337"/>
    </row>
    <row r="30" spans="1:31" ht="15" customHeight="1">
      <c r="A30" s="320" t="s">
        <v>2793</v>
      </c>
      <c r="B30" s="369"/>
      <c r="C30" s="369"/>
      <c r="D30" s="369"/>
      <c r="E30" s="369"/>
      <c r="F30" s="369"/>
      <c r="G30" s="369"/>
      <c r="H30" s="369"/>
      <c r="I30" s="369"/>
      <c r="J30" s="369"/>
      <c r="K30" s="1281" t="str">
        <f>IFERROR(VLOOKUP(AE25,AF81:AS90,14,FALSE),"")</f>
        <v/>
      </c>
      <c r="L30" s="1281"/>
      <c r="M30" s="1281"/>
      <c r="N30" s="1281"/>
      <c r="O30" s="1281"/>
      <c r="P30" s="1281"/>
      <c r="Q30" s="1281"/>
      <c r="R30" s="1281"/>
      <c r="S30" s="1281"/>
      <c r="T30" s="1281"/>
      <c r="U30" s="1281"/>
      <c r="V30" s="1281"/>
      <c r="W30" s="1281"/>
      <c r="X30" s="1281"/>
      <c r="Y30" s="1281"/>
      <c r="Z30" s="1281"/>
      <c r="AA30" s="1281"/>
      <c r="AB30" s="1281"/>
      <c r="AC30" s="1281"/>
      <c r="AD30" s="337"/>
    </row>
    <row r="31" spans="1:31" ht="15" customHeight="1">
      <c r="A31" s="388" t="s">
        <v>2794</v>
      </c>
      <c r="B31" s="376"/>
      <c r="C31" s="376"/>
      <c r="D31" s="376"/>
      <c r="E31" s="376"/>
      <c r="F31" s="376"/>
      <c r="G31" s="376"/>
      <c r="H31" s="376"/>
      <c r="I31" s="376"/>
      <c r="J31" s="376"/>
      <c r="K31" s="1305" t="str">
        <f>IFERROR(VLOOKUP(AE25,AF81:AR90,13,FALSE),"")</f>
        <v/>
      </c>
      <c r="L31" s="1305"/>
      <c r="M31" s="1305"/>
      <c r="N31" s="1305"/>
      <c r="O31" s="1305"/>
      <c r="P31" s="1305"/>
      <c r="Q31" s="1305"/>
      <c r="R31" s="1305"/>
      <c r="S31" s="1305"/>
      <c r="T31" s="1305"/>
      <c r="U31" s="1305"/>
      <c r="V31" s="1305"/>
      <c r="W31" s="1305"/>
      <c r="X31" s="1305"/>
      <c r="Y31" s="1305"/>
      <c r="Z31" s="1305"/>
      <c r="AA31" s="1305"/>
      <c r="AB31" s="1305"/>
      <c r="AC31" s="1305"/>
      <c r="AD31" s="337"/>
    </row>
    <row r="32" spans="1:31" ht="15" customHeight="1" thickBot="1">
      <c r="A32" s="320" t="s">
        <v>2795</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37"/>
    </row>
    <row r="33" spans="1:32" ht="15" customHeight="1" thickBot="1">
      <c r="A33" s="320" t="s">
        <v>2790</v>
      </c>
      <c r="B33" s="369"/>
      <c r="C33" s="369"/>
      <c r="D33" s="369"/>
      <c r="E33" s="369"/>
      <c r="F33" s="369"/>
      <c r="G33" s="369"/>
      <c r="H33" s="369"/>
      <c r="I33" s="369"/>
      <c r="J33" s="369"/>
      <c r="K33" s="1280" t="str">
        <f>IFERROR(VLOOKUP(AE33,AF81:AR90,5,FALSE),"")</f>
        <v/>
      </c>
      <c r="L33" s="1280"/>
      <c r="M33" s="1280"/>
      <c r="N33" s="1280"/>
      <c r="O33" s="1280"/>
      <c r="P33" s="1280"/>
      <c r="Q33" s="1280"/>
      <c r="R33" s="1280"/>
      <c r="S33" s="1280"/>
      <c r="T33" s="1280"/>
      <c r="U33" s="1280"/>
      <c r="V33" s="1280"/>
      <c r="W33" s="1280"/>
      <c r="X33" s="1280"/>
      <c r="Y33" s="1280"/>
      <c r="Z33" s="1280"/>
      <c r="AA33" s="1280"/>
      <c r="AB33" s="1280"/>
      <c r="AC33" s="1280"/>
      <c r="AD33" s="337"/>
      <c r="AE33" s="372"/>
    </row>
    <row r="34" spans="1:32" ht="15" customHeight="1">
      <c r="A34" s="320" t="s">
        <v>2791</v>
      </c>
      <c r="B34" s="369"/>
      <c r="C34" s="369"/>
      <c r="D34" s="369"/>
      <c r="E34" s="369"/>
      <c r="F34" s="369"/>
      <c r="G34" s="369"/>
      <c r="H34" s="369"/>
      <c r="I34" s="369"/>
      <c r="J34" s="369"/>
      <c r="K34" s="1280" t="str">
        <f>IFERROR(VLOOKUP(AE33,AF81:AR90,9,FALSE),"")</f>
        <v/>
      </c>
      <c r="L34" s="1280"/>
      <c r="M34" s="1280"/>
      <c r="N34" s="1280"/>
      <c r="O34" s="1280"/>
      <c r="P34" s="1280"/>
      <c r="Q34" s="1280"/>
      <c r="R34" s="1280"/>
      <c r="S34" s="1280"/>
      <c r="T34" s="1280"/>
      <c r="U34" s="1280"/>
      <c r="V34" s="1280"/>
      <c r="W34" s="1280"/>
      <c r="X34" s="1280"/>
      <c r="Y34" s="1280"/>
      <c r="Z34" s="1280"/>
      <c r="AA34" s="1280"/>
      <c r="AB34" s="1280"/>
      <c r="AC34" s="1280"/>
      <c r="AD34" s="337"/>
    </row>
    <row r="35" spans="1:32" ht="15" customHeight="1">
      <c r="A35" s="320" t="s">
        <v>2738</v>
      </c>
      <c r="B35" s="369"/>
      <c r="C35" s="369"/>
      <c r="D35" s="369"/>
      <c r="E35" s="369"/>
      <c r="F35" s="369"/>
      <c r="G35" s="369"/>
      <c r="H35" s="369"/>
      <c r="I35" s="369"/>
      <c r="J35" s="369"/>
      <c r="K35" s="1304" t="str">
        <f>IFERROR(VLOOKUP(AE33,AF81:AR90,10,FALSE),"")</f>
        <v/>
      </c>
      <c r="L35" s="1304"/>
      <c r="M35" s="1304"/>
      <c r="N35" s="360"/>
      <c r="O35" s="360"/>
      <c r="P35" s="360"/>
      <c r="Q35" s="369"/>
      <c r="R35" s="369"/>
      <c r="S35" s="369"/>
      <c r="T35" s="369"/>
      <c r="U35" s="369"/>
      <c r="V35" s="369"/>
      <c r="W35" s="369"/>
      <c r="X35" s="369"/>
      <c r="Y35" s="369"/>
      <c r="Z35" s="369"/>
      <c r="AA35" s="369"/>
      <c r="AB35" s="369"/>
      <c r="AC35" s="369"/>
      <c r="AD35" s="337"/>
    </row>
    <row r="36" spans="1:32" ht="15" customHeight="1">
      <c r="A36" s="320" t="s">
        <v>2792</v>
      </c>
      <c r="B36" s="369"/>
      <c r="C36" s="369"/>
      <c r="D36" s="369"/>
      <c r="E36" s="369"/>
      <c r="F36" s="369"/>
      <c r="G36" s="369"/>
      <c r="H36" s="369"/>
      <c r="I36" s="369"/>
      <c r="J36" s="369"/>
      <c r="K36" s="1280" t="str">
        <f>IFERROR(VLOOKUP(AE33,AF81:AR90,11,FALSE),"")</f>
        <v/>
      </c>
      <c r="L36" s="1280"/>
      <c r="M36" s="1280"/>
      <c r="N36" s="1280"/>
      <c r="O36" s="1280"/>
      <c r="P36" s="1280"/>
      <c r="Q36" s="1280"/>
      <c r="R36" s="1280"/>
      <c r="S36" s="1280"/>
      <c r="T36" s="1280"/>
      <c r="U36" s="1280"/>
      <c r="V36" s="1280"/>
      <c r="W36" s="1280"/>
      <c r="X36" s="1280"/>
      <c r="Y36" s="1280"/>
      <c r="Z36" s="1280"/>
      <c r="AA36" s="1280"/>
      <c r="AB36" s="1280"/>
      <c r="AC36" s="1280"/>
      <c r="AD36" s="337"/>
    </row>
    <row r="37" spans="1:32" ht="15" customHeight="1">
      <c r="A37" s="320" t="s">
        <v>2740</v>
      </c>
      <c r="B37" s="369"/>
      <c r="C37" s="369"/>
      <c r="D37" s="369"/>
      <c r="E37" s="369"/>
      <c r="F37" s="369"/>
      <c r="G37" s="369"/>
      <c r="H37" s="369"/>
      <c r="I37" s="369"/>
      <c r="J37" s="369"/>
      <c r="K37" s="1281" t="str">
        <f>IFERROR(VLOOKUP(AE33,AF81:AR90,12,FALSE),"")</f>
        <v/>
      </c>
      <c r="L37" s="1281"/>
      <c r="M37" s="1281"/>
      <c r="N37" s="1281"/>
      <c r="O37" s="1281"/>
      <c r="P37" s="1281"/>
      <c r="Q37" s="1281"/>
      <c r="R37" s="1281"/>
      <c r="S37" s="1281"/>
      <c r="T37" s="1281"/>
      <c r="U37" s="1281"/>
      <c r="V37" s="1281"/>
      <c r="W37" s="1281"/>
      <c r="X37" s="1281"/>
      <c r="Y37" s="1281"/>
      <c r="Z37" s="1281"/>
      <c r="AA37" s="1281"/>
      <c r="AB37" s="1281"/>
      <c r="AC37" s="1281"/>
      <c r="AD37" s="337"/>
    </row>
    <row r="38" spans="1:32" ht="15" customHeight="1">
      <c r="A38" s="320" t="s">
        <v>2793</v>
      </c>
      <c r="B38" s="369"/>
      <c r="C38" s="369"/>
      <c r="D38" s="369"/>
      <c r="E38" s="369"/>
      <c r="F38" s="369"/>
      <c r="G38" s="369"/>
      <c r="H38" s="369"/>
      <c r="I38" s="369"/>
      <c r="J38" s="369"/>
      <c r="K38" s="1281" t="str">
        <f>IFERROR(VLOOKUP(AE33,AF81:AS90,14,FALSE),"")</f>
        <v/>
      </c>
      <c r="L38" s="1281"/>
      <c r="M38" s="1281"/>
      <c r="N38" s="1281"/>
      <c r="O38" s="1281"/>
      <c r="P38" s="1281"/>
      <c r="Q38" s="1281"/>
      <c r="R38" s="1281"/>
      <c r="S38" s="1281"/>
      <c r="T38" s="1281"/>
      <c r="U38" s="1281"/>
      <c r="V38" s="1281"/>
      <c r="W38" s="1281"/>
      <c r="X38" s="1281"/>
      <c r="Y38" s="1281"/>
      <c r="Z38" s="1281"/>
      <c r="AA38" s="1281"/>
      <c r="AB38" s="1281"/>
      <c r="AC38" s="1281"/>
      <c r="AD38" s="337"/>
    </row>
    <row r="39" spans="1:32" ht="15" customHeight="1" thickBot="1">
      <c r="A39" s="388" t="s">
        <v>2794</v>
      </c>
      <c r="B39" s="376"/>
      <c r="C39" s="376"/>
      <c r="D39" s="376"/>
      <c r="E39" s="376"/>
      <c r="F39" s="376"/>
      <c r="G39" s="376"/>
      <c r="H39" s="376"/>
      <c r="I39" s="376"/>
      <c r="J39" s="376"/>
      <c r="K39" s="1305" t="str">
        <f>IFERROR(VLOOKUP(AE33,AF81:AR90,13,FALSE),"")</f>
        <v/>
      </c>
      <c r="L39" s="1305"/>
      <c r="M39" s="1305"/>
      <c r="N39" s="1305"/>
      <c r="O39" s="1305"/>
      <c r="P39" s="1305"/>
      <c r="Q39" s="1305"/>
      <c r="R39" s="1305"/>
      <c r="S39" s="1305"/>
      <c r="T39" s="1305"/>
      <c r="U39" s="1305"/>
      <c r="V39" s="1305"/>
      <c r="W39" s="1305"/>
      <c r="X39" s="1305"/>
      <c r="Y39" s="1305"/>
      <c r="Z39" s="1305"/>
      <c r="AA39" s="1305"/>
      <c r="AB39" s="1305"/>
      <c r="AC39" s="1305"/>
      <c r="AD39" s="327"/>
    </row>
    <row r="40" spans="1:32" ht="15" customHeight="1" thickBot="1">
      <c r="A40" s="320" t="s">
        <v>2790</v>
      </c>
      <c r="B40" s="369"/>
      <c r="C40" s="369"/>
      <c r="D40" s="369"/>
      <c r="E40" s="369"/>
      <c r="F40" s="369"/>
      <c r="G40" s="369"/>
      <c r="H40" s="369"/>
      <c r="I40" s="369"/>
      <c r="J40" s="369"/>
      <c r="K40" s="1280" t="str">
        <f>IFERROR(VLOOKUP(AE40,AF81:AR90,5,FALSE),"")</f>
        <v/>
      </c>
      <c r="L40" s="1280"/>
      <c r="M40" s="1280"/>
      <c r="N40" s="1280"/>
      <c r="O40" s="1280"/>
      <c r="P40" s="1280"/>
      <c r="Q40" s="1280"/>
      <c r="R40" s="1280"/>
      <c r="S40" s="1280"/>
      <c r="T40" s="1280"/>
      <c r="U40" s="1280"/>
      <c r="V40" s="1280"/>
      <c r="W40" s="1280"/>
      <c r="X40" s="1280"/>
      <c r="Y40" s="1280"/>
      <c r="Z40" s="1280"/>
      <c r="AA40" s="1280"/>
      <c r="AB40" s="1280"/>
      <c r="AC40" s="1280"/>
      <c r="AD40" s="337"/>
      <c r="AE40" s="372"/>
    </row>
    <row r="41" spans="1:32" ht="15" customHeight="1">
      <c r="A41" s="320" t="s">
        <v>2791</v>
      </c>
      <c r="B41" s="369"/>
      <c r="C41" s="369"/>
      <c r="D41" s="369"/>
      <c r="E41" s="369"/>
      <c r="F41" s="369"/>
      <c r="G41" s="369"/>
      <c r="H41" s="369"/>
      <c r="I41" s="369"/>
      <c r="J41" s="369"/>
      <c r="K41" s="1280" t="str">
        <f>IFERROR(VLOOKUP(AE40,AF81:AR90,9,FALSE),"")</f>
        <v/>
      </c>
      <c r="L41" s="1280"/>
      <c r="M41" s="1280"/>
      <c r="N41" s="1280"/>
      <c r="O41" s="1280"/>
      <c r="P41" s="1280"/>
      <c r="Q41" s="1280"/>
      <c r="R41" s="1280"/>
      <c r="S41" s="1280"/>
      <c r="T41" s="1280"/>
      <c r="U41" s="1280"/>
      <c r="V41" s="1280"/>
      <c r="W41" s="1280"/>
      <c r="X41" s="1280"/>
      <c r="Y41" s="1280"/>
      <c r="Z41" s="1280"/>
      <c r="AA41" s="1280"/>
      <c r="AB41" s="1280"/>
      <c r="AC41" s="1280"/>
      <c r="AD41" s="337"/>
    </row>
    <row r="42" spans="1:32" ht="15" customHeight="1">
      <c r="A42" s="320" t="s">
        <v>2738</v>
      </c>
      <c r="B42" s="378"/>
      <c r="C42" s="378"/>
      <c r="D42" s="378"/>
      <c r="E42" s="378"/>
      <c r="F42" s="378"/>
      <c r="G42" s="378"/>
      <c r="H42" s="378"/>
      <c r="I42" s="369"/>
      <c r="J42" s="369"/>
      <c r="K42" s="1304" t="str">
        <f>IFERROR(VLOOKUP(AE40,AF81:AR90,10,FALSE),"")</f>
        <v/>
      </c>
      <c r="L42" s="1304"/>
      <c r="M42" s="1304"/>
      <c r="N42" s="360"/>
      <c r="O42" s="360"/>
      <c r="P42" s="360"/>
      <c r="Q42" s="369"/>
      <c r="R42" s="369"/>
      <c r="S42" s="369"/>
      <c r="T42" s="369"/>
      <c r="U42" s="369"/>
      <c r="V42" s="369"/>
      <c r="W42" s="369"/>
      <c r="X42" s="369"/>
      <c r="Y42" s="369"/>
      <c r="Z42" s="378"/>
      <c r="AA42" s="378"/>
      <c r="AB42" s="378"/>
      <c r="AC42" s="378"/>
      <c r="AD42" s="391"/>
      <c r="AE42" s="392"/>
      <c r="AF42" s="392"/>
    </row>
    <row r="43" spans="1:32" ht="15" customHeight="1">
      <c r="A43" s="320" t="s">
        <v>2792</v>
      </c>
      <c r="B43" s="378"/>
      <c r="C43" s="378"/>
      <c r="D43" s="378"/>
      <c r="E43" s="378"/>
      <c r="F43" s="378"/>
      <c r="G43" s="378"/>
      <c r="H43" s="378"/>
      <c r="I43" s="369"/>
      <c r="J43" s="369"/>
      <c r="K43" s="1280" t="str">
        <f>IFERROR(VLOOKUP(AE40,AF81:AR90,11,FALSE),"")</f>
        <v/>
      </c>
      <c r="L43" s="1280"/>
      <c r="M43" s="1280"/>
      <c r="N43" s="1280"/>
      <c r="O43" s="1280"/>
      <c r="P43" s="1280"/>
      <c r="Q43" s="1280"/>
      <c r="R43" s="1280"/>
      <c r="S43" s="1280"/>
      <c r="T43" s="1280"/>
      <c r="U43" s="1280"/>
      <c r="V43" s="1280"/>
      <c r="W43" s="1280"/>
      <c r="X43" s="1280"/>
      <c r="Y43" s="1280"/>
      <c r="Z43" s="1319"/>
      <c r="AA43" s="1319"/>
      <c r="AB43" s="1319"/>
      <c r="AC43" s="1319"/>
      <c r="AD43" s="391"/>
      <c r="AE43" s="392"/>
      <c r="AF43" s="392"/>
    </row>
    <row r="44" spans="1:32" ht="15" customHeight="1">
      <c r="A44" s="320" t="s">
        <v>2740</v>
      </c>
      <c r="B44" s="378"/>
      <c r="C44" s="378"/>
      <c r="D44" s="378"/>
      <c r="E44" s="378"/>
      <c r="F44" s="378"/>
      <c r="G44" s="378"/>
      <c r="H44" s="378"/>
      <c r="I44" s="369"/>
      <c r="J44" s="369"/>
      <c r="K44" s="1281" t="str">
        <f>IFERROR(VLOOKUP(AE40,AF81:AR90,12,FALSE),"")</f>
        <v/>
      </c>
      <c r="L44" s="1281"/>
      <c r="M44" s="1281"/>
      <c r="N44" s="1281"/>
      <c r="O44" s="1281"/>
      <c r="P44" s="1281"/>
      <c r="Q44" s="1281"/>
      <c r="R44" s="1281"/>
      <c r="S44" s="1281"/>
      <c r="T44" s="1281"/>
      <c r="U44" s="1281"/>
      <c r="V44" s="1281"/>
      <c r="W44" s="1281"/>
      <c r="X44" s="1281"/>
      <c r="Y44" s="1281"/>
      <c r="Z44" s="1320"/>
      <c r="AA44" s="1320"/>
      <c r="AB44" s="1320"/>
      <c r="AC44" s="1320"/>
      <c r="AD44" s="391"/>
      <c r="AE44" s="392"/>
      <c r="AF44" s="392"/>
    </row>
    <row r="45" spans="1:32" ht="15" customHeight="1">
      <c r="A45" s="320" t="s">
        <v>2793</v>
      </c>
      <c r="B45" s="369"/>
      <c r="C45" s="369"/>
      <c r="D45" s="369"/>
      <c r="E45" s="369"/>
      <c r="F45" s="369"/>
      <c r="G45" s="369"/>
      <c r="H45" s="369"/>
      <c r="I45" s="369"/>
      <c r="J45" s="369"/>
      <c r="K45" s="1281" t="str">
        <f>IFERROR(VLOOKUP(AE40,AF81:AS90,14,FALSE),"")</f>
        <v/>
      </c>
      <c r="L45" s="1281"/>
      <c r="M45" s="1281"/>
      <c r="N45" s="1281"/>
      <c r="O45" s="1281"/>
      <c r="P45" s="1281"/>
      <c r="Q45" s="1281"/>
      <c r="R45" s="1281"/>
      <c r="S45" s="1281"/>
      <c r="T45" s="1281"/>
      <c r="U45" s="1281"/>
      <c r="V45" s="1281"/>
      <c r="W45" s="1281"/>
      <c r="X45" s="1281"/>
      <c r="Y45" s="1281"/>
      <c r="Z45" s="1281"/>
      <c r="AA45" s="1281"/>
      <c r="AB45" s="1281"/>
      <c r="AC45" s="1281"/>
      <c r="AD45" s="337"/>
    </row>
    <row r="46" spans="1:32" ht="15" customHeight="1" thickBot="1">
      <c r="A46" s="388" t="s">
        <v>2794</v>
      </c>
      <c r="B46" s="376"/>
      <c r="C46" s="376"/>
      <c r="D46" s="376"/>
      <c r="E46" s="376"/>
      <c r="F46" s="376"/>
      <c r="G46" s="376"/>
      <c r="H46" s="376"/>
      <c r="I46" s="376"/>
      <c r="J46" s="376"/>
      <c r="K46" s="1305" t="str">
        <f>IFERROR(VLOOKUP(AE40,AF81:AR90,13,FALSE),"")</f>
        <v/>
      </c>
      <c r="L46" s="1305"/>
      <c r="M46" s="1305"/>
      <c r="N46" s="1305"/>
      <c r="O46" s="1305"/>
      <c r="P46" s="1305"/>
      <c r="Q46" s="1305"/>
      <c r="R46" s="1305"/>
      <c r="S46" s="1305"/>
      <c r="T46" s="1305"/>
      <c r="U46" s="1305"/>
      <c r="V46" s="1305"/>
      <c r="W46" s="1305"/>
      <c r="X46" s="1305"/>
      <c r="Y46" s="1305"/>
      <c r="Z46" s="1305"/>
      <c r="AA46" s="1305"/>
      <c r="AB46" s="1305"/>
      <c r="AC46" s="1305"/>
      <c r="AD46" s="327"/>
    </row>
    <row r="47" spans="1:32" ht="15" customHeight="1" thickBot="1">
      <c r="A47" s="320" t="s">
        <v>2790</v>
      </c>
      <c r="B47" s="369"/>
      <c r="C47" s="369"/>
      <c r="D47" s="369"/>
      <c r="E47" s="369"/>
      <c r="F47" s="369"/>
      <c r="G47" s="369"/>
      <c r="H47" s="369"/>
      <c r="I47" s="369"/>
      <c r="J47" s="369"/>
      <c r="K47" s="1280" t="str">
        <f>IFERROR(VLOOKUP(AE47,AF81:AR90,5,FALSE),"")</f>
        <v/>
      </c>
      <c r="L47" s="1280"/>
      <c r="M47" s="1280"/>
      <c r="N47" s="1280"/>
      <c r="O47" s="1280"/>
      <c r="P47" s="1280"/>
      <c r="Q47" s="1280"/>
      <c r="R47" s="1280"/>
      <c r="S47" s="1280"/>
      <c r="T47" s="1280"/>
      <c r="U47" s="1280"/>
      <c r="V47" s="1280"/>
      <c r="W47" s="1280"/>
      <c r="X47" s="1280"/>
      <c r="Y47" s="1280"/>
      <c r="Z47" s="1280"/>
      <c r="AA47" s="1280"/>
      <c r="AB47" s="1280"/>
      <c r="AC47" s="1280"/>
      <c r="AD47" s="337"/>
      <c r="AE47" s="372"/>
    </row>
    <row r="48" spans="1:32" ht="15" customHeight="1">
      <c r="A48" s="320" t="s">
        <v>2791</v>
      </c>
      <c r="B48" s="369"/>
      <c r="C48" s="369"/>
      <c r="D48" s="369"/>
      <c r="E48" s="369"/>
      <c r="F48" s="369"/>
      <c r="G48" s="369"/>
      <c r="H48" s="369"/>
      <c r="I48" s="369"/>
      <c r="J48" s="369"/>
      <c r="K48" s="1280" t="str">
        <f>IFERROR(VLOOKUP(AE47,AF81:AR90,9,FALSE),"")</f>
        <v/>
      </c>
      <c r="L48" s="1280"/>
      <c r="M48" s="1280"/>
      <c r="N48" s="1280"/>
      <c r="O48" s="1280"/>
      <c r="P48" s="1280"/>
      <c r="Q48" s="1280"/>
      <c r="R48" s="1280"/>
      <c r="S48" s="1280"/>
      <c r="T48" s="1280"/>
      <c r="U48" s="1280"/>
      <c r="V48" s="1280"/>
      <c r="W48" s="1280"/>
      <c r="X48" s="1280"/>
      <c r="Y48" s="1280"/>
      <c r="Z48" s="1280"/>
      <c r="AA48" s="1280"/>
      <c r="AB48" s="1280"/>
      <c r="AC48" s="1280"/>
      <c r="AD48" s="337"/>
    </row>
    <row r="49" spans="1:30" ht="15" customHeight="1">
      <c r="A49" s="320" t="s">
        <v>2738</v>
      </c>
      <c r="B49" s="369"/>
      <c r="C49" s="369"/>
      <c r="D49" s="369"/>
      <c r="E49" s="369"/>
      <c r="F49" s="369"/>
      <c r="G49" s="369"/>
      <c r="H49" s="369"/>
      <c r="I49" s="369"/>
      <c r="J49" s="369"/>
      <c r="K49" s="1304" t="str">
        <f>IFERROR(VLOOKUP(AE47,AF81:AR90,10,FALSE),"")</f>
        <v/>
      </c>
      <c r="L49" s="1304"/>
      <c r="M49" s="1304"/>
      <c r="N49" s="360"/>
      <c r="O49" s="360"/>
      <c r="P49" s="360"/>
      <c r="Q49" s="369"/>
      <c r="R49" s="369"/>
      <c r="S49" s="369"/>
      <c r="T49" s="369"/>
      <c r="U49" s="369"/>
      <c r="V49" s="369"/>
      <c r="W49" s="369"/>
      <c r="X49" s="369"/>
      <c r="Y49" s="369"/>
      <c r="Z49" s="369"/>
      <c r="AA49" s="369"/>
      <c r="AB49" s="369"/>
      <c r="AC49" s="369"/>
      <c r="AD49" s="337"/>
    </row>
    <row r="50" spans="1:30" ht="15" customHeight="1">
      <c r="A50" s="320" t="s">
        <v>2792</v>
      </c>
      <c r="B50" s="369"/>
      <c r="C50" s="369"/>
      <c r="D50" s="369"/>
      <c r="E50" s="369"/>
      <c r="F50" s="369"/>
      <c r="G50" s="369"/>
      <c r="H50" s="369"/>
      <c r="I50" s="369"/>
      <c r="J50" s="369"/>
      <c r="K50" s="1280" t="str">
        <f>IFERROR(VLOOKUP(AE47,AF81:AR90,11,FALSE),"")</f>
        <v/>
      </c>
      <c r="L50" s="1280"/>
      <c r="M50" s="1280"/>
      <c r="N50" s="1280"/>
      <c r="O50" s="1280"/>
      <c r="P50" s="1280"/>
      <c r="Q50" s="1280"/>
      <c r="R50" s="1280"/>
      <c r="S50" s="1280"/>
      <c r="T50" s="1280"/>
      <c r="U50" s="1280"/>
      <c r="V50" s="1280"/>
      <c r="W50" s="1280"/>
      <c r="X50" s="1280"/>
      <c r="Y50" s="1280"/>
      <c r="Z50" s="1280"/>
      <c r="AA50" s="1280"/>
      <c r="AB50" s="1280"/>
      <c r="AC50" s="1280"/>
      <c r="AD50" s="337"/>
    </row>
    <row r="51" spans="1:30" ht="15" customHeight="1">
      <c r="A51" s="320" t="s">
        <v>2740</v>
      </c>
      <c r="B51" s="369"/>
      <c r="C51" s="369"/>
      <c r="D51" s="369"/>
      <c r="E51" s="369"/>
      <c r="F51" s="369"/>
      <c r="G51" s="369"/>
      <c r="H51" s="369"/>
      <c r="I51" s="369"/>
      <c r="J51" s="369"/>
      <c r="K51" s="1281" t="str">
        <f>IFERROR(VLOOKUP(AE47,AF81:AR90,12,FALSE),"")</f>
        <v/>
      </c>
      <c r="L51" s="1281"/>
      <c r="M51" s="1281"/>
      <c r="N51" s="1281"/>
      <c r="O51" s="1281"/>
      <c r="P51" s="1281"/>
      <c r="Q51" s="1281"/>
      <c r="R51" s="1281"/>
      <c r="S51" s="1281"/>
      <c r="T51" s="1281"/>
      <c r="U51" s="1281"/>
      <c r="V51" s="1281"/>
      <c r="W51" s="1281"/>
      <c r="X51" s="1281"/>
      <c r="Y51" s="1281"/>
      <c r="Z51" s="1281"/>
      <c r="AA51" s="1281"/>
      <c r="AB51" s="1281"/>
      <c r="AC51" s="1281"/>
      <c r="AD51" s="337"/>
    </row>
    <row r="52" spans="1:30" ht="15" customHeight="1">
      <c r="A52" s="320" t="s">
        <v>2793</v>
      </c>
      <c r="B52" s="369"/>
      <c r="C52" s="369"/>
      <c r="D52" s="369"/>
      <c r="E52" s="369"/>
      <c r="F52" s="369"/>
      <c r="G52" s="369"/>
      <c r="H52" s="369"/>
      <c r="I52" s="369"/>
      <c r="J52" s="369"/>
      <c r="K52" s="1281" t="str">
        <f>IFERROR(VLOOKUP(AE47,AF81:AS90,14,FALSE),"")</f>
        <v/>
      </c>
      <c r="L52" s="1281"/>
      <c r="M52" s="1281"/>
      <c r="N52" s="1281"/>
      <c r="O52" s="1281"/>
      <c r="P52" s="1281"/>
      <c r="Q52" s="1281"/>
      <c r="R52" s="1281"/>
      <c r="S52" s="1281"/>
      <c r="T52" s="1281"/>
      <c r="U52" s="1281"/>
      <c r="V52" s="1281"/>
      <c r="W52" s="1281"/>
      <c r="X52" s="1281"/>
      <c r="Y52" s="1281"/>
      <c r="Z52" s="1281"/>
      <c r="AA52" s="1281"/>
      <c r="AB52" s="1281"/>
      <c r="AC52" s="1281"/>
      <c r="AD52" s="337"/>
    </row>
    <row r="53" spans="1:30" ht="15" customHeight="1">
      <c r="A53" s="388" t="s">
        <v>2794</v>
      </c>
      <c r="B53" s="376"/>
      <c r="C53" s="376"/>
      <c r="D53" s="376"/>
      <c r="E53" s="376"/>
      <c r="F53" s="376"/>
      <c r="G53" s="376"/>
      <c r="H53" s="376"/>
      <c r="I53" s="376"/>
      <c r="J53" s="376"/>
      <c r="K53" s="1305" t="str">
        <f>IFERROR(VLOOKUP(AE47,AF81:AR90,13,FALSE),"")</f>
        <v/>
      </c>
      <c r="L53" s="1305"/>
      <c r="M53" s="1305"/>
      <c r="N53" s="1305"/>
      <c r="O53" s="1305"/>
      <c r="P53" s="1305"/>
      <c r="Q53" s="1305"/>
      <c r="R53" s="1305"/>
      <c r="S53" s="1305"/>
      <c r="T53" s="1305"/>
      <c r="U53" s="1305"/>
      <c r="V53" s="1305"/>
      <c r="W53" s="1305"/>
      <c r="X53" s="1305"/>
      <c r="Y53" s="1305"/>
      <c r="Z53" s="1305"/>
      <c r="AA53" s="1305"/>
      <c r="AB53" s="1305"/>
      <c r="AC53" s="1305"/>
      <c r="AD53" s="327"/>
    </row>
    <row r="79" spans="1:36">
      <c r="A79" s="333" t="s">
        <v>2589</v>
      </c>
    </row>
    <row r="80" spans="1:36" ht="13.5">
      <c r="A80" s="382" t="s">
        <v>2752</v>
      </c>
      <c r="Y80" s="333" t="s">
        <v>2591</v>
      </c>
      <c r="AC80" s="333" t="s">
        <v>2591</v>
      </c>
      <c r="AF80" s="333" t="s">
        <v>2753</v>
      </c>
      <c r="AJ80" s="333" t="s">
        <v>2753</v>
      </c>
    </row>
    <row r="81" spans="1:45" ht="13.5">
      <c r="A81" s="382" t="s">
        <v>2754</v>
      </c>
      <c r="Y81" s="333" t="s">
        <v>2593</v>
      </c>
      <c r="AC81" s="333" t="s">
        <v>2594</v>
      </c>
      <c r="AF81" s="333" t="s">
        <v>2566</v>
      </c>
      <c r="AG81" s="333">
        <f>'第二面（入力）'!L2</f>
        <v>0</v>
      </c>
      <c r="AH81" s="333">
        <f>'第二面（入力）'!S2</f>
        <v>0</v>
      </c>
      <c r="AI81" s="383">
        <f>'第二面（入力）'!Z2</f>
        <v>0</v>
      </c>
      <c r="AJ81" s="333">
        <f>'第二面（入力）'!K3</f>
        <v>0</v>
      </c>
      <c r="AK81" s="333">
        <f>'第二面（入力）'!L4</f>
        <v>0</v>
      </c>
      <c r="AL81" s="333">
        <f>'第二面（入力）'!T4</f>
        <v>0</v>
      </c>
      <c r="AM81" s="383">
        <f>'第二面（入力）'!AA4</f>
        <v>0</v>
      </c>
      <c r="AN81" s="333">
        <f>'第二面（入力）'!K5</f>
        <v>0</v>
      </c>
      <c r="AO81" s="333">
        <f>'第二面（入力）'!K6</f>
        <v>0</v>
      </c>
      <c r="AP81" s="333">
        <f>'第二面（入力）'!K7</f>
        <v>0</v>
      </c>
      <c r="AQ81" s="383">
        <f>'第二面（入力）'!K8</f>
        <v>0</v>
      </c>
      <c r="AR81" s="383">
        <f>'第二面（入力）'!K9</f>
        <v>0</v>
      </c>
      <c r="AS81" s="333" t="str">
        <f>IF('第二面（入力）'!$K$10="","",'第二面（入力）'!$K$10)</f>
        <v/>
      </c>
    </row>
    <row r="82" spans="1:45" ht="13.5">
      <c r="A82" s="382" t="s">
        <v>2755</v>
      </c>
      <c r="Y82" s="333" t="s">
        <v>2596</v>
      </c>
      <c r="AC82" s="333" t="s">
        <v>2597</v>
      </c>
      <c r="AF82" s="333" t="s">
        <v>2580</v>
      </c>
      <c r="AG82" s="333">
        <f>'第二面（入力）'!L12</f>
        <v>0</v>
      </c>
      <c r="AH82" s="333">
        <f>'第二面（入力）'!S12</f>
        <v>0</v>
      </c>
      <c r="AI82" s="383">
        <f>'第二面（入力）'!Z12</f>
        <v>0</v>
      </c>
      <c r="AJ82" s="333">
        <f>'第二面（入力）'!K13</f>
        <v>0</v>
      </c>
      <c r="AK82" s="333">
        <f>'第二面（入力）'!L14</f>
        <v>0</v>
      </c>
      <c r="AL82" s="333">
        <f>'第二面（入力）'!T14</f>
        <v>0</v>
      </c>
      <c r="AM82" s="383">
        <f>'第二面（入力）'!AA14</f>
        <v>0</v>
      </c>
      <c r="AN82" s="333">
        <f>'第二面（入力）'!K15</f>
        <v>0</v>
      </c>
      <c r="AO82" s="333">
        <f>'第二面（入力）'!K16</f>
        <v>0</v>
      </c>
      <c r="AP82" s="333">
        <f>'第二面（入力）'!K17</f>
        <v>0</v>
      </c>
      <c r="AQ82" s="383">
        <f>'第二面（入力）'!K18</f>
        <v>0</v>
      </c>
      <c r="AR82" s="383">
        <f>'第二面（入力）'!K19</f>
        <v>0</v>
      </c>
      <c r="AS82" s="333" t="str">
        <f>IF('第二面（入力）'!$K$20="","",'第二面（入力）'!$K$20)</f>
        <v/>
      </c>
    </row>
    <row r="83" spans="1:45" ht="13.5">
      <c r="A83" s="382" t="s">
        <v>2756</v>
      </c>
      <c r="Y83" s="333" t="s">
        <v>2599</v>
      </c>
      <c r="AC83" s="333" t="s">
        <v>2600</v>
      </c>
      <c r="AF83" s="333" t="s">
        <v>2581</v>
      </c>
      <c r="AG83" s="333">
        <f>'第二面（入力）'!L22</f>
        <v>0</v>
      </c>
      <c r="AH83" s="333">
        <f>'第二面（入力）'!S22</f>
        <v>0</v>
      </c>
      <c r="AI83" s="383">
        <f>'第二面（入力）'!Z22</f>
        <v>0</v>
      </c>
      <c r="AJ83" s="333">
        <f>'第二面（入力）'!K23</f>
        <v>0</v>
      </c>
      <c r="AK83" s="333">
        <f>'第二面（入力）'!L24</f>
        <v>0</v>
      </c>
      <c r="AL83" s="333">
        <f>'第二面（入力）'!T24</f>
        <v>0</v>
      </c>
      <c r="AM83" s="383">
        <f>'第二面（入力）'!AA24</f>
        <v>0</v>
      </c>
      <c r="AN83" s="333">
        <f>'第二面（入力）'!K25</f>
        <v>0</v>
      </c>
      <c r="AO83" s="333">
        <f>'第二面（入力）'!K26</f>
        <v>0</v>
      </c>
      <c r="AP83" s="333">
        <f>'第二面（入力）'!K27</f>
        <v>0</v>
      </c>
      <c r="AQ83" s="383">
        <f>'第二面（入力）'!K28</f>
        <v>0</v>
      </c>
      <c r="AR83" s="383">
        <f>'第二面（入力）'!K29</f>
        <v>0</v>
      </c>
      <c r="AS83" s="333" t="str">
        <f>IF('第二面（入力）'!$K$30="","",'第二面（入力）'!$K$30)</f>
        <v/>
      </c>
    </row>
    <row r="84" spans="1:45" ht="13.5">
      <c r="A84" s="382" t="s">
        <v>2757</v>
      </c>
      <c r="Y84" s="333" t="s">
        <v>2602</v>
      </c>
      <c r="AC84" s="333" t="s">
        <v>2603</v>
      </c>
      <c r="AF84" s="333" t="s">
        <v>2582</v>
      </c>
      <c r="AG84" s="333">
        <f>'第二面（入力）'!L32</f>
        <v>0</v>
      </c>
      <c r="AH84" s="333">
        <f>'第二面（入力）'!S32</f>
        <v>0</v>
      </c>
      <c r="AI84" s="383">
        <f>'第二面（入力）'!Z32</f>
        <v>0</v>
      </c>
      <c r="AJ84" s="333">
        <f>'第二面（入力）'!K33</f>
        <v>0</v>
      </c>
      <c r="AK84" s="333">
        <f>'第二面（入力）'!L34</f>
        <v>0</v>
      </c>
      <c r="AL84" s="333">
        <f>'第二面（入力）'!T34</f>
        <v>0</v>
      </c>
      <c r="AM84" s="383">
        <f>'第二面（入力）'!AA34</f>
        <v>0</v>
      </c>
      <c r="AN84" s="333">
        <f>'第二面（入力）'!K35</f>
        <v>0</v>
      </c>
      <c r="AO84" s="333">
        <f>'第二面（入力）'!K36</f>
        <v>0</v>
      </c>
      <c r="AP84" s="333">
        <f>'第二面（入力）'!K37</f>
        <v>0</v>
      </c>
      <c r="AQ84" s="383">
        <f>'第二面（入力）'!K38</f>
        <v>0</v>
      </c>
      <c r="AR84" s="383">
        <f>'第二面（入力）'!K39</f>
        <v>0</v>
      </c>
      <c r="AS84" s="333" t="str">
        <f>IF('第二面（入力）'!$K$40="","",'第二面（入力）'!$K$40)</f>
        <v/>
      </c>
    </row>
    <row r="85" spans="1:45" ht="13.5">
      <c r="A85" s="382" t="s">
        <v>2758</v>
      </c>
      <c r="Y85" s="333" t="s">
        <v>2605</v>
      </c>
      <c r="AC85" s="333" t="s">
        <v>2606</v>
      </c>
      <c r="AF85" s="333" t="s">
        <v>2583</v>
      </c>
      <c r="AG85" s="333">
        <f>'第二面（入力）'!L42</f>
        <v>0</v>
      </c>
      <c r="AH85" s="333">
        <f>'第二面（入力）'!S42</f>
        <v>0</v>
      </c>
      <c r="AI85" s="383">
        <f>'第二面（入力）'!Z42</f>
        <v>0</v>
      </c>
      <c r="AJ85" s="333">
        <f>'第二面（入力）'!K43</f>
        <v>0</v>
      </c>
      <c r="AK85" s="333">
        <f>'第二面（入力）'!L44</f>
        <v>0</v>
      </c>
      <c r="AL85" s="333">
        <f>'第二面（入力）'!T44</f>
        <v>0</v>
      </c>
      <c r="AM85" s="383">
        <f>'第二面（入力）'!AA44</f>
        <v>0</v>
      </c>
      <c r="AN85" s="333">
        <f>'第二面（入力）'!K45</f>
        <v>0</v>
      </c>
      <c r="AO85" s="333">
        <f>'第二面（入力）'!K46</f>
        <v>0</v>
      </c>
      <c r="AP85" s="333">
        <f>'第二面（入力）'!K47</f>
        <v>0</v>
      </c>
      <c r="AQ85" s="383">
        <f>'第二面（入力）'!K48</f>
        <v>0</v>
      </c>
      <c r="AR85" s="383">
        <f>'第二面（入力）'!K49</f>
        <v>0</v>
      </c>
      <c r="AS85" s="333" t="str">
        <f>IF('第二面（入力）'!$K$50="","",'第二面（入力）'!$K$50)</f>
        <v/>
      </c>
    </row>
    <row r="86" spans="1:45" ht="13.5">
      <c r="A86" s="382" t="s">
        <v>2759</v>
      </c>
      <c r="Y86" s="333" t="s">
        <v>2608</v>
      </c>
      <c r="AC86" s="333" t="s">
        <v>2609</v>
      </c>
      <c r="AF86" s="333" t="s">
        <v>2584</v>
      </c>
      <c r="AG86" s="333">
        <f>'第二面（入力）'!L52</f>
        <v>0</v>
      </c>
      <c r="AH86" s="333">
        <f>'第二面（入力）'!S52</f>
        <v>0</v>
      </c>
      <c r="AI86" s="383">
        <f>'第二面（入力）'!Z52</f>
        <v>0</v>
      </c>
      <c r="AJ86" s="333">
        <f>'第二面（入力）'!K53</f>
        <v>0</v>
      </c>
      <c r="AK86" s="333">
        <f>'第二面（入力）'!L54</f>
        <v>0</v>
      </c>
      <c r="AL86" s="333">
        <f>'第二面（入力）'!T54</f>
        <v>0</v>
      </c>
      <c r="AM86" s="383">
        <f>'第二面（入力）'!AA54</f>
        <v>0</v>
      </c>
      <c r="AN86" s="333">
        <f>'第二面（入力）'!K55</f>
        <v>0</v>
      </c>
      <c r="AO86" s="333">
        <f>'第二面（入力）'!K56</f>
        <v>0</v>
      </c>
      <c r="AP86" s="333">
        <f>'第二面（入力）'!K57</f>
        <v>0</v>
      </c>
      <c r="AQ86" s="383">
        <f>'第二面（入力）'!K58</f>
        <v>0</v>
      </c>
      <c r="AR86" s="383">
        <f>'第二面（入力）'!K59</f>
        <v>0</v>
      </c>
      <c r="AS86" s="333" t="str">
        <f>IF('第二面（入力）'!$K$60="","",'第二面（入力）'!$K$60)</f>
        <v/>
      </c>
    </row>
    <row r="87" spans="1:45" ht="13.5">
      <c r="A87" s="382" t="s">
        <v>2760</v>
      </c>
      <c r="Y87" s="333" t="s">
        <v>2611</v>
      </c>
      <c r="AC87" s="333" t="s">
        <v>2612</v>
      </c>
      <c r="AF87" s="333" t="s">
        <v>2585</v>
      </c>
      <c r="AG87" s="333">
        <f>'第二面（入力）'!L62</f>
        <v>0</v>
      </c>
      <c r="AH87" s="333">
        <f>'第二面（入力）'!S62</f>
        <v>0</v>
      </c>
      <c r="AI87" s="383">
        <f>'第二面（入力）'!Z62</f>
        <v>0</v>
      </c>
      <c r="AJ87" s="333">
        <f>'第二面（入力）'!K63</f>
        <v>0</v>
      </c>
      <c r="AK87" s="333">
        <f>'第二面（入力）'!L64</f>
        <v>0</v>
      </c>
      <c r="AL87" s="333">
        <f>'第二面（入力）'!T64</f>
        <v>0</v>
      </c>
      <c r="AM87" s="383">
        <f>'第二面（入力）'!AA64</f>
        <v>0</v>
      </c>
      <c r="AN87" s="333">
        <f>'第二面（入力）'!K65</f>
        <v>0</v>
      </c>
      <c r="AO87" s="333">
        <f>'第二面（入力）'!K66</f>
        <v>0</v>
      </c>
      <c r="AP87" s="333">
        <f>'第二面（入力）'!K67</f>
        <v>0</v>
      </c>
      <c r="AQ87" s="383">
        <f>'第二面（入力）'!K68</f>
        <v>0</v>
      </c>
      <c r="AR87" s="383">
        <f>'第二面（入力）'!K69</f>
        <v>0</v>
      </c>
      <c r="AS87" s="333" t="str">
        <f>IF('第二面（入力）'!$K$70="","",'第二面（入力）'!$K$70)</f>
        <v/>
      </c>
    </row>
    <row r="88" spans="1:45" ht="13.5">
      <c r="A88" s="382" t="s">
        <v>2761</v>
      </c>
      <c r="Y88" s="333" t="s">
        <v>2614</v>
      </c>
      <c r="AC88" s="333" t="s">
        <v>2615</v>
      </c>
      <c r="AF88" s="333" t="s">
        <v>2586</v>
      </c>
      <c r="AG88" s="333">
        <f>'第二面（入力）'!L72</f>
        <v>0</v>
      </c>
      <c r="AH88" s="333">
        <f>'第二面（入力）'!S72</f>
        <v>0</v>
      </c>
      <c r="AI88" s="383">
        <f>'第二面（入力）'!Z72</f>
        <v>0</v>
      </c>
      <c r="AJ88" s="333">
        <f>'第二面（入力）'!K73</f>
        <v>0</v>
      </c>
      <c r="AK88" s="333">
        <f>'第二面（入力）'!L74</f>
        <v>0</v>
      </c>
      <c r="AL88" s="333">
        <f>'第二面（入力）'!T74</f>
        <v>0</v>
      </c>
      <c r="AM88" s="383">
        <f>'第二面（入力）'!AA74</f>
        <v>0</v>
      </c>
      <c r="AN88" s="333">
        <f>'第二面（入力）'!K75</f>
        <v>0</v>
      </c>
      <c r="AO88" s="333">
        <f>'第二面（入力）'!K76</f>
        <v>0</v>
      </c>
      <c r="AP88" s="333">
        <f>'第二面（入力）'!K77</f>
        <v>0</v>
      </c>
      <c r="AQ88" s="383">
        <f>'第二面（入力）'!K78</f>
        <v>0</v>
      </c>
      <c r="AR88" s="383">
        <f>'第二面（入力）'!K79</f>
        <v>0</v>
      </c>
      <c r="AS88" s="333" t="str">
        <f>IF('第二面（入力）'!$K$80="","",'第二面（入力）'!$K$80)</f>
        <v/>
      </c>
    </row>
    <row r="89" spans="1:45" ht="13.5">
      <c r="A89" s="382" t="s">
        <v>2762</v>
      </c>
      <c r="Y89" s="333" t="s">
        <v>2617</v>
      </c>
      <c r="AC89" s="333" t="s">
        <v>2618</v>
      </c>
      <c r="AF89" s="333" t="s">
        <v>2587</v>
      </c>
      <c r="AG89" s="333">
        <f>'第二面（入力）'!L82</f>
        <v>0</v>
      </c>
      <c r="AH89" s="333">
        <f>'第二面（入力）'!S82</f>
        <v>0</v>
      </c>
      <c r="AI89" s="383">
        <f>'第二面（入力）'!Z82</f>
        <v>0</v>
      </c>
      <c r="AJ89" s="333">
        <f>'第二面（入力）'!K83</f>
        <v>0</v>
      </c>
      <c r="AK89" s="333">
        <f>'第二面（入力）'!L84</f>
        <v>0</v>
      </c>
      <c r="AL89" s="333">
        <f>'第二面（入力）'!T84</f>
        <v>0</v>
      </c>
      <c r="AM89" s="383">
        <f>'第二面（入力）'!AA84</f>
        <v>0</v>
      </c>
      <c r="AN89" s="333">
        <f>'第二面（入力）'!K85</f>
        <v>0</v>
      </c>
      <c r="AO89" s="333">
        <f>'第二面（入力）'!K86</f>
        <v>0</v>
      </c>
      <c r="AP89" s="333">
        <f>'第二面（入力）'!K87</f>
        <v>0</v>
      </c>
      <c r="AQ89" s="383">
        <f>'第二面（入力）'!K88</f>
        <v>0</v>
      </c>
      <c r="AR89" s="383">
        <f>'第二面（入力）'!K89</f>
        <v>0</v>
      </c>
      <c r="AS89" s="333" t="str">
        <f>IF('第二面（入力）'!$K$90="","",'第二面（入力）'!$K$90)</f>
        <v/>
      </c>
    </row>
    <row r="90" spans="1:45" ht="13.5">
      <c r="A90" s="382" t="s">
        <v>2763</v>
      </c>
      <c r="Y90" s="333" t="s">
        <v>2620</v>
      </c>
      <c r="AC90" s="333" t="s">
        <v>2621</v>
      </c>
      <c r="AF90" s="333" t="s">
        <v>2588</v>
      </c>
      <c r="AG90" s="333">
        <f>'第二面（入力）'!L92</f>
        <v>0</v>
      </c>
      <c r="AH90" s="333">
        <f>'第二面（入力）'!S92</f>
        <v>0</v>
      </c>
      <c r="AI90" s="383">
        <f>'第二面（入力）'!Z92</f>
        <v>0</v>
      </c>
      <c r="AJ90" s="333">
        <f>'第二面（入力）'!K93</f>
        <v>0</v>
      </c>
      <c r="AK90" s="333">
        <f>'第二面（入力）'!L94</f>
        <v>0</v>
      </c>
      <c r="AL90" s="333">
        <f>'第二面（入力）'!T94</f>
        <v>0</v>
      </c>
      <c r="AM90" s="383">
        <f>'第二面（入力）'!AA94</f>
        <v>0</v>
      </c>
      <c r="AN90" s="333">
        <f>'第二面（入力）'!K95</f>
        <v>0</v>
      </c>
      <c r="AO90" s="333">
        <f>'第二面（入力）'!K96</f>
        <v>0</v>
      </c>
      <c r="AP90" s="333">
        <f>'第二面（入力）'!K97</f>
        <v>0</v>
      </c>
      <c r="AQ90" s="383">
        <f>'第二面（入力）'!K98</f>
        <v>0</v>
      </c>
      <c r="AR90" s="383">
        <f>'第二面（入力）'!K99</f>
        <v>0</v>
      </c>
      <c r="AS90" s="333" t="str">
        <f>IF('第二面（入力）'!$K$100="","",'第二面（入力）'!$K$100)</f>
        <v/>
      </c>
    </row>
    <row r="91" spans="1:45" ht="13.5">
      <c r="A91" s="382" t="s">
        <v>2764</v>
      </c>
      <c r="Y91" s="333" t="s">
        <v>2623</v>
      </c>
      <c r="AC91" s="333" t="s">
        <v>2624</v>
      </c>
    </row>
    <row r="92" spans="1:45" ht="13.5">
      <c r="A92" s="382" t="s">
        <v>2765</v>
      </c>
      <c r="Y92" s="333" t="s">
        <v>2626</v>
      </c>
      <c r="AC92" s="333" t="s">
        <v>2627</v>
      </c>
    </row>
    <row r="93" spans="1:45" ht="13.5">
      <c r="A93" s="382" t="s">
        <v>2766</v>
      </c>
      <c r="Y93" s="333" t="s">
        <v>2629</v>
      </c>
      <c r="AC93" s="333" t="s">
        <v>2630</v>
      </c>
    </row>
    <row r="94" spans="1:45" ht="13.5">
      <c r="A94" s="382" t="s">
        <v>2767</v>
      </c>
      <c r="Y94" s="333" t="s">
        <v>2632</v>
      </c>
      <c r="AC94" s="333" t="s">
        <v>2633</v>
      </c>
    </row>
    <row r="95" spans="1:45" ht="13.5">
      <c r="A95" s="382" t="s">
        <v>2768</v>
      </c>
      <c r="Y95" s="333" t="s">
        <v>2635</v>
      </c>
      <c r="AC95" s="333" t="s">
        <v>2636</v>
      </c>
    </row>
    <row r="96" spans="1:45" ht="13.5">
      <c r="A96" s="382" t="s">
        <v>2769</v>
      </c>
      <c r="Y96" s="333" t="s">
        <v>2638</v>
      </c>
      <c r="AC96" s="333" t="s">
        <v>2639</v>
      </c>
    </row>
    <row r="97" spans="1:29">
      <c r="A97" s="333" t="s">
        <v>2770</v>
      </c>
      <c r="Y97" s="333" t="s">
        <v>2641</v>
      </c>
      <c r="AC97" s="333" t="s">
        <v>2642</v>
      </c>
    </row>
    <row r="98" spans="1:29">
      <c r="A98" s="333" t="s">
        <v>2771</v>
      </c>
      <c r="Y98" s="333" t="s">
        <v>2643</v>
      </c>
      <c r="AC98" s="333" t="s">
        <v>2644</v>
      </c>
    </row>
    <row r="99" spans="1:29" ht="13.5">
      <c r="A99" s="382" t="s">
        <v>2772</v>
      </c>
      <c r="Y99" s="333" t="s">
        <v>2645</v>
      </c>
      <c r="AC99" s="333" t="s">
        <v>2646</v>
      </c>
    </row>
    <row r="100" spans="1:29" ht="13.5">
      <c r="A100" s="382" t="s">
        <v>2773</v>
      </c>
      <c r="Y100" s="333" t="s">
        <v>2647</v>
      </c>
      <c r="AC100" s="333" t="s">
        <v>2648</v>
      </c>
    </row>
    <row r="101" spans="1:29" ht="13.5">
      <c r="A101" s="382" t="s">
        <v>2774</v>
      </c>
      <c r="Y101" s="333" t="s">
        <v>2649</v>
      </c>
      <c r="AC101" s="333" t="s">
        <v>2650</v>
      </c>
    </row>
    <row r="102" spans="1:29" ht="13.5">
      <c r="A102" s="382" t="s">
        <v>2775</v>
      </c>
      <c r="Y102" s="333" t="s">
        <v>2651</v>
      </c>
      <c r="AC102" s="333" t="s">
        <v>2652</v>
      </c>
    </row>
    <row r="103" spans="1:29" ht="13.5">
      <c r="A103" s="382" t="s">
        <v>2776</v>
      </c>
      <c r="Y103" s="333" t="s">
        <v>2653</v>
      </c>
      <c r="AC103" s="333" t="s">
        <v>2654</v>
      </c>
    </row>
    <row r="104" spans="1:29" ht="13.5">
      <c r="A104" s="382" t="s">
        <v>2777</v>
      </c>
      <c r="Y104" s="333" t="s">
        <v>2655</v>
      </c>
      <c r="AC104" s="333" t="s">
        <v>2656</v>
      </c>
    </row>
    <row r="105" spans="1:29">
      <c r="Y105" s="333" t="s">
        <v>2657</v>
      </c>
      <c r="AC105" s="333" t="s">
        <v>2658</v>
      </c>
    </row>
    <row r="106" spans="1:29">
      <c r="Y106" s="333" t="s">
        <v>2659</v>
      </c>
      <c r="AC106" s="333" t="s">
        <v>2660</v>
      </c>
    </row>
    <row r="107" spans="1:29">
      <c r="Y107" s="333" t="s">
        <v>2661</v>
      </c>
      <c r="AC107" s="333" t="s">
        <v>2662</v>
      </c>
    </row>
    <row r="108" spans="1:29">
      <c r="Y108" s="333" t="s">
        <v>2663</v>
      </c>
      <c r="AC108" s="333" t="s">
        <v>2664</v>
      </c>
    </row>
    <row r="109" spans="1:29">
      <c r="Y109" s="333" t="s">
        <v>2665</v>
      </c>
      <c r="AC109" s="333" t="s">
        <v>2666</v>
      </c>
    </row>
    <row r="110" spans="1:29">
      <c r="Y110" s="333" t="s">
        <v>2667</v>
      </c>
      <c r="AC110" s="333" t="s">
        <v>2668</v>
      </c>
    </row>
    <row r="111" spans="1:29">
      <c r="Y111" s="333" t="s">
        <v>2669</v>
      </c>
      <c r="AC111" s="333" t="s">
        <v>2670</v>
      </c>
    </row>
    <row r="112" spans="1:29">
      <c r="Y112" s="333" t="s">
        <v>2671</v>
      </c>
      <c r="AC112" s="333" t="s">
        <v>2672</v>
      </c>
    </row>
    <row r="113" spans="25:29">
      <c r="Y113" s="333" t="s">
        <v>2673</v>
      </c>
      <c r="AC113" s="333" t="s">
        <v>2674</v>
      </c>
    </row>
    <row r="114" spans="25:29">
      <c r="Y114" s="333" t="s">
        <v>2675</v>
      </c>
      <c r="AC114" s="333" t="s">
        <v>2676</v>
      </c>
    </row>
    <row r="115" spans="25:29">
      <c r="Y115" s="333" t="s">
        <v>2677</v>
      </c>
      <c r="AC115" s="333" t="s">
        <v>2678</v>
      </c>
    </row>
    <row r="116" spans="25:29">
      <c r="Y116" s="333" t="s">
        <v>2679</v>
      </c>
      <c r="AC116" s="333" t="s">
        <v>2680</v>
      </c>
    </row>
    <row r="117" spans="25:29">
      <c r="Y117" s="333" t="s">
        <v>2681</v>
      </c>
      <c r="AC117" s="333" t="s">
        <v>2682</v>
      </c>
    </row>
    <row r="118" spans="25:29">
      <c r="Y118" s="333" t="s">
        <v>2683</v>
      </c>
      <c r="AC118" s="333" t="s">
        <v>2684</v>
      </c>
    </row>
    <row r="119" spans="25:29">
      <c r="Y119" s="333" t="s">
        <v>2685</v>
      </c>
      <c r="AC119" s="333" t="s">
        <v>2686</v>
      </c>
    </row>
    <row r="120" spans="25:29">
      <c r="Y120" s="333" t="s">
        <v>2687</v>
      </c>
      <c r="AC120" s="333" t="s">
        <v>2688</v>
      </c>
    </row>
    <row r="121" spans="25:29">
      <c r="Y121" s="333" t="s">
        <v>2689</v>
      </c>
      <c r="AC121" s="333" t="s">
        <v>2690</v>
      </c>
    </row>
    <row r="122" spans="25:29">
      <c r="Y122" s="333" t="s">
        <v>2691</v>
      </c>
      <c r="AC122" s="333" t="s">
        <v>2692</v>
      </c>
    </row>
    <row r="123" spans="25:29">
      <c r="Y123" s="333" t="s">
        <v>2693</v>
      </c>
      <c r="AC123" s="333" t="s">
        <v>2694</v>
      </c>
    </row>
    <row r="124" spans="25:29">
      <c r="Y124" s="333" t="s">
        <v>2695</v>
      </c>
      <c r="AC124" s="333" t="s">
        <v>2696</v>
      </c>
    </row>
    <row r="125" spans="25:29">
      <c r="Y125" s="333" t="s">
        <v>2697</v>
      </c>
      <c r="AC125" s="333" t="s">
        <v>2698</v>
      </c>
    </row>
    <row r="126" spans="25:29">
      <c r="Y126" s="333" t="s">
        <v>2699</v>
      </c>
      <c r="AC126" s="333" t="s">
        <v>2700</v>
      </c>
    </row>
    <row r="127" spans="25:29">
      <c r="Y127" s="333" t="s">
        <v>2701</v>
      </c>
      <c r="AC127" s="333" t="s">
        <v>2702</v>
      </c>
    </row>
  </sheetData>
  <mergeCells count="44">
    <mergeCell ref="N18:U18"/>
    <mergeCell ref="M4:AC4"/>
    <mergeCell ref="N5:U5"/>
    <mergeCell ref="M7:AC7"/>
    <mergeCell ref="N8:U8"/>
    <mergeCell ref="M10:AC10"/>
    <mergeCell ref="N11:U11"/>
    <mergeCell ref="M12:AC12"/>
    <mergeCell ref="N13:U13"/>
    <mergeCell ref="M14:AC14"/>
    <mergeCell ref="N15:U15"/>
    <mergeCell ref="M17:AC17"/>
    <mergeCell ref="K33:AC33"/>
    <mergeCell ref="M19:AC19"/>
    <mergeCell ref="N20:U20"/>
    <mergeCell ref="M21:AC21"/>
    <mergeCell ref="N22:U22"/>
    <mergeCell ref="K25:AC25"/>
    <mergeCell ref="K26:AC26"/>
    <mergeCell ref="K27:M27"/>
    <mergeCell ref="K28:AC28"/>
    <mergeCell ref="K29:AC29"/>
    <mergeCell ref="K30:AC30"/>
    <mergeCell ref="K31:AC31"/>
    <mergeCell ref="K45:AC45"/>
    <mergeCell ref="K34:AC34"/>
    <mergeCell ref="K35:M35"/>
    <mergeCell ref="K36:AC36"/>
    <mergeCell ref="K37:AC37"/>
    <mergeCell ref="K38:AC38"/>
    <mergeCell ref="K39:AC39"/>
    <mergeCell ref="K40:AC40"/>
    <mergeCell ref="K41:AC41"/>
    <mergeCell ref="K42:M42"/>
    <mergeCell ref="K43:AC43"/>
    <mergeCell ref="K44:AC44"/>
    <mergeCell ref="K52:AC52"/>
    <mergeCell ref="K53:AC53"/>
    <mergeCell ref="K46:AC46"/>
    <mergeCell ref="K47:AC47"/>
    <mergeCell ref="K48:AC48"/>
    <mergeCell ref="K49:M49"/>
    <mergeCell ref="K50:AC50"/>
    <mergeCell ref="K51:AC51"/>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4" t="s">
        <v>2796</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37"/>
    </row>
    <row r="2" spans="1:31" ht="15" customHeight="1" thickBot="1">
      <c r="A2" s="320" t="s">
        <v>2797</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37"/>
    </row>
    <row r="3" spans="1:31" ht="15" customHeight="1" thickBot="1">
      <c r="A3" s="320" t="s">
        <v>2742</v>
      </c>
      <c r="B3" s="369"/>
      <c r="C3" s="369"/>
      <c r="D3" s="369"/>
      <c r="E3" s="369"/>
      <c r="F3" s="370"/>
      <c r="G3" s="370"/>
      <c r="H3" s="370"/>
      <c r="I3" s="370"/>
      <c r="J3" s="370"/>
      <c r="K3" s="370" t="s">
        <v>2568</v>
      </c>
      <c r="L3" s="1306" t="str">
        <f>IFERROR(VLOOKUP(AE3,AF82:AR91,2,FALSE),"")</f>
        <v/>
      </c>
      <c r="M3" s="1306"/>
      <c r="N3" s="1306"/>
      <c r="O3" s="1296" t="s">
        <v>2569</v>
      </c>
      <c r="P3" s="1296"/>
      <c r="Q3" s="1296"/>
      <c r="R3" s="1306" t="str">
        <f>IFERROR(VLOOKUP(AE3,AF82:AR91,3,FALSE),"")</f>
        <v/>
      </c>
      <c r="S3" s="1306"/>
      <c r="T3" s="1306"/>
      <c r="U3" s="1296" t="s">
        <v>2570</v>
      </c>
      <c r="V3" s="1296"/>
      <c r="W3" s="1296"/>
      <c r="X3" s="1306" t="str">
        <f>IFERROR(VLOOKUP(AE3,AF82:AR91,4,FALSE),"")</f>
        <v/>
      </c>
      <c r="Y3" s="1306"/>
      <c r="Z3" s="1306"/>
      <c r="AA3" s="1306"/>
      <c r="AB3" s="371"/>
      <c r="AC3" s="369" t="s">
        <v>17</v>
      </c>
      <c r="AD3" s="337"/>
      <c r="AE3" s="372"/>
    </row>
    <row r="4" spans="1:31" ht="15" customHeight="1">
      <c r="A4" s="320" t="s">
        <v>2737</v>
      </c>
      <c r="B4" s="369"/>
      <c r="C4" s="369"/>
      <c r="D4" s="369"/>
      <c r="E4" s="369"/>
      <c r="F4" s="373"/>
      <c r="G4" s="373"/>
      <c r="H4" s="373"/>
      <c r="I4" s="373"/>
      <c r="J4" s="373"/>
      <c r="K4" s="1280" t="str">
        <f>IFERROR(VLOOKUP(AE3,AF81:AR91,5,FALSE),"")</f>
        <v/>
      </c>
      <c r="L4" s="1280"/>
      <c r="M4" s="1280"/>
      <c r="N4" s="1280"/>
      <c r="O4" s="1280"/>
      <c r="P4" s="1280"/>
      <c r="Q4" s="1280"/>
      <c r="R4" s="1280"/>
      <c r="S4" s="1280"/>
      <c r="T4" s="1280"/>
      <c r="U4" s="1280"/>
      <c r="V4" s="1280"/>
      <c r="W4" s="1280"/>
      <c r="X4" s="1280"/>
      <c r="Y4" s="1280"/>
      <c r="Z4" s="1280"/>
      <c r="AA4" s="1280"/>
      <c r="AB4" s="1280"/>
      <c r="AC4" s="1280"/>
      <c r="AD4" s="337"/>
    </row>
    <row r="5" spans="1:31" ht="15" customHeight="1">
      <c r="A5" s="320" t="s">
        <v>2798</v>
      </c>
      <c r="B5" s="369"/>
      <c r="C5" s="369"/>
      <c r="D5" s="369"/>
      <c r="E5" s="369"/>
      <c r="F5" s="369"/>
      <c r="G5" s="369"/>
      <c r="H5" s="369"/>
      <c r="I5" s="369"/>
      <c r="J5" s="369"/>
      <c r="K5" s="369" t="s">
        <v>2568</v>
      </c>
      <c r="L5" s="1313" t="str">
        <f>IFERROR(VLOOKUP(AE3,AF82:AR91,6,FALSE),"")</f>
        <v/>
      </c>
      <c r="M5" s="1313"/>
      <c r="N5" s="1296" t="s">
        <v>2573</v>
      </c>
      <c r="O5" s="1296"/>
      <c r="P5" s="1296"/>
      <c r="Q5" s="1296"/>
      <c r="R5" s="1296"/>
      <c r="S5" s="1306" t="str">
        <f>IFERROR(VLOOKUP(AE3,AF82:AR91,7,FALSE),"")</f>
        <v/>
      </c>
      <c r="T5" s="1306"/>
      <c r="U5" s="1296" t="s">
        <v>2574</v>
      </c>
      <c r="V5" s="1296"/>
      <c r="W5" s="1296"/>
      <c r="X5" s="1296"/>
      <c r="Y5" s="1306" t="str">
        <f>IFERROR(VLOOKUP(AE3,AF82:AR91,8,FALSE),"")</f>
        <v/>
      </c>
      <c r="Z5" s="1306"/>
      <c r="AA5" s="1306"/>
      <c r="AB5" s="371"/>
      <c r="AC5" s="369" t="s">
        <v>17</v>
      </c>
      <c r="AD5" s="337"/>
    </row>
    <row r="6" spans="1:31" ht="15" customHeight="1">
      <c r="A6" s="320"/>
      <c r="B6" s="369"/>
      <c r="C6" s="369"/>
      <c r="D6" s="369"/>
      <c r="E6" s="369"/>
      <c r="F6" s="369"/>
      <c r="G6" s="369"/>
      <c r="H6" s="369"/>
      <c r="I6" s="369"/>
      <c r="J6" s="369"/>
      <c r="K6" s="1307" t="str">
        <f>IFERROR(VLOOKUP(AE3,AF82:AR91,9,FALSE),"")</f>
        <v/>
      </c>
      <c r="L6" s="1307"/>
      <c r="M6" s="1307"/>
      <c r="N6" s="1307"/>
      <c r="O6" s="1307"/>
      <c r="P6" s="1307"/>
      <c r="Q6" s="1307"/>
      <c r="R6" s="1307"/>
      <c r="S6" s="1307"/>
      <c r="T6" s="1307"/>
      <c r="U6" s="1307"/>
      <c r="V6" s="1307"/>
      <c r="W6" s="1307"/>
      <c r="X6" s="1307"/>
      <c r="Y6" s="1307"/>
      <c r="Z6" s="1307"/>
      <c r="AA6" s="1307"/>
      <c r="AB6" s="1307"/>
      <c r="AC6" s="1307"/>
      <c r="AD6" s="337"/>
    </row>
    <row r="7" spans="1:31" ht="15" customHeight="1">
      <c r="A7" s="320" t="s">
        <v>2744</v>
      </c>
      <c r="B7" s="369"/>
      <c r="C7" s="369"/>
      <c r="D7" s="369"/>
      <c r="E7" s="369"/>
      <c r="F7" s="369"/>
      <c r="G7" s="369"/>
      <c r="H7" s="369"/>
      <c r="I7" s="369"/>
      <c r="J7" s="369"/>
      <c r="K7" s="1304" t="str">
        <f>IFERROR(VLOOKUP(AE3,AF82:AR91,10,FALSE),"")</f>
        <v/>
      </c>
      <c r="L7" s="1304"/>
      <c r="M7" s="1304"/>
      <c r="N7" s="360"/>
      <c r="O7" s="360"/>
      <c r="P7" s="360"/>
      <c r="Q7" s="369"/>
      <c r="R7" s="369"/>
      <c r="S7" s="369"/>
      <c r="T7" s="369"/>
      <c r="U7" s="369"/>
      <c r="V7" s="369"/>
      <c r="W7" s="369"/>
      <c r="X7" s="369"/>
      <c r="Y7" s="369"/>
      <c r="Z7" s="369"/>
      <c r="AA7" s="369"/>
      <c r="AB7" s="369"/>
      <c r="AC7" s="369"/>
      <c r="AD7" s="337"/>
    </row>
    <row r="8" spans="1:31" ht="15" customHeight="1">
      <c r="A8" s="320" t="s">
        <v>2745</v>
      </c>
      <c r="B8" s="369"/>
      <c r="C8" s="369"/>
      <c r="D8" s="369"/>
      <c r="E8" s="369"/>
      <c r="F8" s="369"/>
      <c r="G8" s="369"/>
      <c r="H8" s="369"/>
      <c r="I8" s="369"/>
      <c r="J8" s="369"/>
      <c r="K8" s="1280" t="str">
        <f>IFERROR(VLOOKUP(AE3,AF82:AR91,11,FALSE),"")</f>
        <v/>
      </c>
      <c r="L8" s="1280"/>
      <c r="M8" s="1280"/>
      <c r="N8" s="1280"/>
      <c r="O8" s="1280"/>
      <c r="P8" s="1280"/>
      <c r="Q8" s="1280"/>
      <c r="R8" s="1280"/>
      <c r="S8" s="1280"/>
      <c r="T8" s="1280"/>
      <c r="U8" s="1280"/>
      <c r="V8" s="1280"/>
      <c r="W8" s="1280"/>
      <c r="X8" s="1280"/>
      <c r="Y8" s="1280"/>
      <c r="Z8" s="1280"/>
      <c r="AA8" s="1280"/>
      <c r="AB8" s="1280"/>
      <c r="AC8" s="1280"/>
      <c r="AD8" s="337"/>
    </row>
    <row r="9" spans="1:31" ht="15" customHeight="1">
      <c r="A9" s="320" t="s">
        <v>2746</v>
      </c>
      <c r="B9" s="369"/>
      <c r="C9" s="369"/>
      <c r="D9" s="369"/>
      <c r="E9" s="369"/>
      <c r="F9" s="369"/>
      <c r="G9" s="369"/>
      <c r="H9" s="369"/>
      <c r="I9" s="369"/>
      <c r="J9" s="369"/>
      <c r="K9" s="1281" t="str">
        <f>IFERROR(VLOOKUP(AE3,AF82:AR91,12,FALSE),"")</f>
        <v/>
      </c>
      <c r="L9" s="1281"/>
      <c r="M9" s="1281"/>
      <c r="N9" s="1281"/>
      <c r="O9" s="1281"/>
      <c r="P9" s="1281"/>
      <c r="Q9" s="1281"/>
      <c r="R9" s="1281"/>
      <c r="S9" s="1281"/>
      <c r="T9" s="1281"/>
      <c r="U9" s="1281"/>
      <c r="V9" s="1281"/>
      <c r="W9" s="1281"/>
      <c r="X9" s="1281"/>
      <c r="Y9" s="1281"/>
      <c r="Z9" s="1281"/>
      <c r="AA9" s="1281"/>
      <c r="AB9" s="1281"/>
      <c r="AC9" s="1281"/>
      <c r="AD9" s="337"/>
    </row>
    <row r="10" spans="1:31" ht="15" customHeight="1">
      <c r="A10" s="388" t="s">
        <v>2799</v>
      </c>
      <c r="B10" s="376"/>
      <c r="C10" s="376"/>
      <c r="D10" s="376"/>
      <c r="E10" s="376"/>
      <c r="F10" s="376"/>
      <c r="G10" s="376"/>
      <c r="H10" s="376"/>
      <c r="I10" s="376"/>
      <c r="J10" s="376"/>
      <c r="K10" s="1305" t="str">
        <f>IFERROR(VLOOKUP(AE3,AF82:AR91,13,FALSE),"")</f>
        <v/>
      </c>
      <c r="L10" s="1305"/>
      <c r="M10" s="1305"/>
      <c r="N10" s="1305"/>
      <c r="O10" s="1305"/>
      <c r="P10" s="1305"/>
      <c r="Q10" s="1305"/>
      <c r="R10" s="1305"/>
      <c r="S10" s="1305"/>
      <c r="T10" s="1305"/>
      <c r="U10" s="1305"/>
      <c r="V10" s="1305"/>
      <c r="W10" s="1305"/>
      <c r="X10" s="1305"/>
      <c r="Y10" s="1305"/>
      <c r="Z10" s="1305"/>
      <c r="AA10" s="1305"/>
      <c r="AB10" s="1305"/>
      <c r="AC10" s="1305"/>
      <c r="AD10" s="337"/>
    </row>
    <row r="11" spans="1:31" ht="15" customHeight="1" thickBot="1">
      <c r="A11" s="320" t="s">
        <v>2800</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37"/>
    </row>
    <row r="12" spans="1:31" ht="15" customHeight="1" thickBot="1">
      <c r="A12" s="320" t="s">
        <v>2742</v>
      </c>
      <c r="B12" s="369"/>
      <c r="C12" s="369"/>
      <c r="D12" s="369"/>
      <c r="E12" s="369"/>
      <c r="F12" s="370"/>
      <c r="G12" s="370"/>
      <c r="H12" s="370"/>
      <c r="I12" s="370"/>
      <c r="J12" s="370"/>
      <c r="K12" s="370" t="s">
        <v>2568</v>
      </c>
      <c r="L12" s="1306" t="str">
        <f>IFERROR(VLOOKUP(AE12,AF82:AR91,2,FALSE),"")</f>
        <v/>
      </c>
      <c r="M12" s="1306"/>
      <c r="N12" s="1306"/>
      <c r="O12" s="1296" t="s">
        <v>2569</v>
      </c>
      <c r="P12" s="1296"/>
      <c r="Q12" s="1296"/>
      <c r="R12" s="1306" t="str">
        <f>IFERROR(VLOOKUP(AE12,AF82:AR91,3,FALSE),"")</f>
        <v/>
      </c>
      <c r="S12" s="1306"/>
      <c r="T12" s="1306"/>
      <c r="U12" s="1296" t="s">
        <v>2570</v>
      </c>
      <c r="V12" s="1296"/>
      <c r="W12" s="1296"/>
      <c r="X12" s="1306" t="str">
        <f>IFERROR(VLOOKUP(AE12,AF82:AR91,4,FALSE),"")</f>
        <v/>
      </c>
      <c r="Y12" s="1306"/>
      <c r="Z12" s="1306"/>
      <c r="AA12" s="1306"/>
      <c r="AB12" s="371"/>
      <c r="AC12" s="369" t="s">
        <v>17</v>
      </c>
      <c r="AD12" s="337"/>
      <c r="AE12" s="372"/>
    </row>
    <row r="13" spans="1:31" ht="15" customHeight="1">
      <c r="A13" s="320" t="s">
        <v>2737</v>
      </c>
      <c r="B13" s="369"/>
      <c r="C13" s="369"/>
      <c r="D13" s="369"/>
      <c r="E13" s="369"/>
      <c r="F13" s="373"/>
      <c r="G13" s="373"/>
      <c r="H13" s="373"/>
      <c r="I13" s="373"/>
      <c r="J13" s="373"/>
      <c r="K13" s="1280" t="str">
        <f>IFERROR(VLOOKUP(AE12,AF82:AR91,5,FALSE),"")</f>
        <v/>
      </c>
      <c r="L13" s="1280"/>
      <c r="M13" s="1280"/>
      <c r="N13" s="1280"/>
      <c r="O13" s="1280"/>
      <c r="P13" s="1280"/>
      <c r="Q13" s="1280"/>
      <c r="R13" s="1280"/>
      <c r="S13" s="1280"/>
      <c r="T13" s="1280"/>
      <c r="U13" s="1280"/>
      <c r="V13" s="1280"/>
      <c r="W13" s="1280"/>
      <c r="X13" s="1280"/>
      <c r="Y13" s="1280"/>
      <c r="Z13" s="1280"/>
      <c r="AA13" s="1280"/>
      <c r="AB13" s="1280"/>
      <c r="AC13" s="1280"/>
      <c r="AD13" s="337"/>
    </row>
    <row r="14" spans="1:31" ht="15" customHeight="1">
      <c r="A14" s="320" t="s">
        <v>2798</v>
      </c>
      <c r="B14" s="369"/>
      <c r="C14" s="369"/>
      <c r="D14" s="369"/>
      <c r="E14" s="369"/>
      <c r="F14" s="369"/>
      <c r="G14" s="369"/>
      <c r="H14" s="369"/>
      <c r="I14" s="369"/>
      <c r="J14" s="369"/>
      <c r="K14" s="369" t="s">
        <v>2568</v>
      </c>
      <c r="L14" s="1313" t="str">
        <f>IFERROR(VLOOKUP(AE12,AF82:AR91,6,FALSE),"")</f>
        <v/>
      </c>
      <c r="M14" s="1313"/>
      <c r="N14" s="1296" t="s">
        <v>2573</v>
      </c>
      <c r="O14" s="1296"/>
      <c r="P14" s="1296"/>
      <c r="Q14" s="1296"/>
      <c r="R14" s="1296"/>
      <c r="S14" s="1306" t="str">
        <f>IFERROR(VLOOKUP(AE12,AF82:AR91,7,FALSE),"")</f>
        <v/>
      </c>
      <c r="T14" s="1306"/>
      <c r="U14" s="1296" t="s">
        <v>2574</v>
      </c>
      <c r="V14" s="1296"/>
      <c r="W14" s="1296"/>
      <c r="X14" s="1296"/>
      <c r="Y14" s="1306" t="str">
        <f>IFERROR(VLOOKUP(AE12,AF82:AR91,8,FALSE),"")</f>
        <v/>
      </c>
      <c r="Z14" s="1306"/>
      <c r="AA14" s="1306"/>
      <c r="AB14" s="371"/>
      <c r="AC14" s="369" t="s">
        <v>17</v>
      </c>
      <c r="AD14" s="337"/>
    </row>
    <row r="15" spans="1:31" ht="15" customHeight="1">
      <c r="A15" s="320"/>
      <c r="B15" s="369"/>
      <c r="C15" s="369"/>
      <c r="D15" s="369"/>
      <c r="E15" s="369"/>
      <c r="F15" s="369"/>
      <c r="G15" s="369"/>
      <c r="H15" s="369"/>
      <c r="I15" s="369"/>
      <c r="J15" s="369"/>
      <c r="K15" s="1307" t="str">
        <f>IFERROR(VLOOKUP(AE12,AF82:AR91,9,FALSE),"")</f>
        <v/>
      </c>
      <c r="L15" s="1307"/>
      <c r="M15" s="1307"/>
      <c r="N15" s="1307"/>
      <c r="O15" s="1307"/>
      <c r="P15" s="1307"/>
      <c r="Q15" s="1307"/>
      <c r="R15" s="1307"/>
      <c r="S15" s="1307"/>
      <c r="T15" s="1307"/>
      <c r="U15" s="1307"/>
      <c r="V15" s="1307"/>
      <c r="W15" s="1307"/>
      <c r="X15" s="1307"/>
      <c r="Y15" s="1307"/>
      <c r="Z15" s="1307"/>
      <c r="AA15" s="1307"/>
      <c r="AB15" s="1307"/>
      <c r="AC15" s="1307"/>
      <c r="AD15" s="337"/>
    </row>
    <row r="16" spans="1:31" ht="15" customHeight="1">
      <c r="A16" s="320" t="s">
        <v>2744</v>
      </c>
      <c r="B16" s="369"/>
      <c r="C16" s="369"/>
      <c r="D16" s="369"/>
      <c r="E16" s="369"/>
      <c r="F16" s="369"/>
      <c r="G16" s="369"/>
      <c r="H16" s="369"/>
      <c r="I16" s="369"/>
      <c r="J16" s="369"/>
      <c r="K16" s="1304" t="str">
        <f>IFERROR(VLOOKUP(AE12,AF82:AR91,10,FALSE),"")</f>
        <v/>
      </c>
      <c r="L16" s="1304"/>
      <c r="M16" s="1304"/>
      <c r="N16" s="360"/>
      <c r="O16" s="360"/>
      <c r="P16" s="360"/>
      <c r="Q16" s="369"/>
      <c r="R16" s="369"/>
      <c r="S16" s="369"/>
      <c r="T16" s="369"/>
      <c r="U16" s="369"/>
      <c r="V16" s="369"/>
      <c r="W16" s="369"/>
      <c r="X16" s="369"/>
      <c r="Y16" s="369"/>
      <c r="Z16" s="369"/>
      <c r="AA16" s="369"/>
      <c r="AB16" s="369"/>
      <c r="AC16" s="369"/>
      <c r="AD16" s="337"/>
    </row>
    <row r="17" spans="1:31" ht="15" customHeight="1">
      <c r="A17" s="320" t="s">
        <v>2745</v>
      </c>
      <c r="B17" s="369"/>
      <c r="C17" s="369"/>
      <c r="D17" s="369"/>
      <c r="E17" s="369"/>
      <c r="F17" s="369"/>
      <c r="G17" s="369"/>
      <c r="H17" s="369"/>
      <c r="I17" s="369"/>
      <c r="J17" s="369"/>
      <c r="K17" s="1280" t="str">
        <f>IFERROR(VLOOKUP(AE12,AF82:AR91,11,FALSE),"")</f>
        <v/>
      </c>
      <c r="L17" s="1280"/>
      <c r="M17" s="1280"/>
      <c r="N17" s="1280"/>
      <c r="O17" s="1280"/>
      <c r="P17" s="1280"/>
      <c r="Q17" s="1280"/>
      <c r="R17" s="1280"/>
      <c r="S17" s="1280"/>
      <c r="T17" s="1280"/>
      <c r="U17" s="1280"/>
      <c r="V17" s="1280"/>
      <c r="W17" s="1280"/>
      <c r="X17" s="1280"/>
      <c r="Y17" s="1280"/>
      <c r="Z17" s="1280"/>
      <c r="AA17" s="1280"/>
      <c r="AB17" s="1280"/>
      <c r="AC17" s="1280"/>
      <c r="AD17" s="337"/>
    </row>
    <row r="18" spans="1:31" ht="15" customHeight="1">
      <c r="A18" s="320" t="s">
        <v>2746</v>
      </c>
      <c r="B18" s="369"/>
      <c r="C18" s="369"/>
      <c r="D18" s="369"/>
      <c r="E18" s="369"/>
      <c r="F18" s="369"/>
      <c r="G18" s="369"/>
      <c r="H18" s="369"/>
      <c r="I18" s="369"/>
      <c r="J18" s="369"/>
      <c r="K18" s="1281" t="str">
        <f>IFERROR(VLOOKUP(AE12,AF82:AR91,12,FALSE),"")</f>
        <v/>
      </c>
      <c r="L18" s="1281"/>
      <c r="M18" s="1281"/>
      <c r="N18" s="1281"/>
      <c r="O18" s="1281"/>
      <c r="P18" s="1281"/>
      <c r="Q18" s="1281"/>
      <c r="R18" s="1281"/>
      <c r="S18" s="1281"/>
      <c r="T18" s="1281"/>
      <c r="U18" s="1281"/>
      <c r="V18" s="1281"/>
      <c r="W18" s="1281"/>
      <c r="X18" s="1281"/>
      <c r="Y18" s="1281"/>
      <c r="Z18" s="1281"/>
      <c r="AA18" s="1281"/>
      <c r="AB18" s="1281"/>
      <c r="AC18" s="1281"/>
      <c r="AD18" s="337"/>
    </row>
    <row r="19" spans="1:31" ht="15" customHeight="1" thickBot="1">
      <c r="A19" s="388" t="s">
        <v>2799</v>
      </c>
      <c r="B19" s="376"/>
      <c r="C19" s="376"/>
      <c r="D19" s="376"/>
      <c r="E19" s="376"/>
      <c r="F19" s="376"/>
      <c r="G19" s="376"/>
      <c r="H19" s="376"/>
      <c r="I19" s="376"/>
      <c r="J19" s="376"/>
      <c r="K19" s="1305" t="str">
        <f>IFERROR(VLOOKUP(AE12,AF82:AR91,13,FALSE),"")</f>
        <v/>
      </c>
      <c r="L19" s="1305"/>
      <c r="M19" s="1305"/>
      <c r="N19" s="1305"/>
      <c r="O19" s="1305"/>
      <c r="P19" s="1305"/>
      <c r="Q19" s="1305"/>
      <c r="R19" s="1305"/>
      <c r="S19" s="1305"/>
      <c r="T19" s="1305"/>
      <c r="U19" s="1305"/>
      <c r="V19" s="1305"/>
      <c r="W19" s="1305"/>
      <c r="X19" s="1305"/>
      <c r="Y19" s="1305"/>
      <c r="Z19" s="1305"/>
      <c r="AA19" s="1305"/>
      <c r="AB19" s="1305"/>
      <c r="AC19" s="1305"/>
      <c r="AD19" s="337"/>
    </row>
    <row r="20" spans="1:31" ht="15" customHeight="1" thickBot="1">
      <c r="A20" s="320" t="s">
        <v>2742</v>
      </c>
      <c r="B20" s="369"/>
      <c r="C20" s="369"/>
      <c r="D20" s="369"/>
      <c r="E20" s="369"/>
      <c r="F20" s="370"/>
      <c r="G20" s="370"/>
      <c r="H20" s="370"/>
      <c r="I20" s="370"/>
      <c r="J20" s="370"/>
      <c r="K20" s="370" t="s">
        <v>2568</v>
      </c>
      <c r="L20" s="1306" t="str">
        <f>IFERROR(VLOOKUP(AE20,AF82:AR91,2,FALSE),"")</f>
        <v/>
      </c>
      <c r="M20" s="1306"/>
      <c r="N20" s="1306"/>
      <c r="O20" s="1296" t="s">
        <v>2569</v>
      </c>
      <c r="P20" s="1296"/>
      <c r="Q20" s="1296"/>
      <c r="R20" s="1306" t="str">
        <f>IFERROR(VLOOKUP(AE20,AF82:AR91,3,FALSE),"")</f>
        <v/>
      </c>
      <c r="S20" s="1306"/>
      <c r="T20" s="1306"/>
      <c r="U20" s="1296" t="s">
        <v>2570</v>
      </c>
      <c r="V20" s="1296"/>
      <c r="W20" s="1296"/>
      <c r="X20" s="1306" t="str">
        <f>IFERROR(VLOOKUP(AE20,AF82:AR91,4,FALSE),"")</f>
        <v/>
      </c>
      <c r="Y20" s="1306"/>
      <c r="Z20" s="1306"/>
      <c r="AA20" s="1306"/>
      <c r="AB20" s="371"/>
      <c r="AC20" s="369" t="s">
        <v>17</v>
      </c>
      <c r="AD20" s="337"/>
      <c r="AE20" s="372"/>
    </row>
    <row r="21" spans="1:31" ht="15" customHeight="1">
      <c r="A21" s="320" t="s">
        <v>2737</v>
      </c>
      <c r="B21" s="369"/>
      <c r="C21" s="369"/>
      <c r="D21" s="369"/>
      <c r="E21" s="369"/>
      <c r="F21" s="373"/>
      <c r="G21" s="373"/>
      <c r="H21" s="373"/>
      <c r="I21" s="373"/>
      <c r="J21" s="373"/>
      <c r="K21" s="1280" t="str">
        <f>IFERROR(VLOOKUP(AE20,AF82:AR91,5,FALSE),"")</f>
        <v/>
      </c>
      <c r="L21" s="1280"/>
      <c r="M21" s="1280"/>
      <c r="N21" s="1280"/>
      <c r="O21" s="1280"/>
      <c r="P21" s="1280"/>
      <c r="Q21" s="1280"/>
      <c r="R21" s="1280"/>
      <c r="S21" s="1280"/>
      <c r="T21" s="1280"/>
      <c r="U21" s="1280"/>
      <c r="V21" s="1280"/>
      <c r="W21" s="1280"/>
      <c r="X21" s="1280"/>
      <c r="Y21" s="1280"/>
      <c r="Z21" s="1280"/>
      <c r="AA21" s="1280"/>
      <c r="AB21" s="1280"/>
      <c r="AC21" s="1280"/>
      <c r="AD21" s="337"/>
    </row>
    <row r="22" spans="1:31" ht="15" customHeight="1">
      <c r="A22" s="320" t="s">
        <v>2798</v>
      </c>
      <c r="B22" s="369"/>
      <c r="C22" s="369"/>
      <c r="D22" s="369"/>
      <c r="E22" s="369"/>
      <c r="F22" s="369"/>
      <c r="G22" s="369"/>
      <c r="H22" s="369"/>
      <c r="I22" s="369"/>
      <c r="J22" s="369"/>
      <c r="K22" s="369" t="s">
        <v>2568</v>
      </c>
      <c r="L22" s="1313" t="str">
        <f>IFERROR(VLOOKUP(AE20,AF82:AR91,6,FALSE),"")</f>
        <v/>
      </c>
      <c r="M22" s="1313"/>
      <c r="N22" s="1296" t="s">
        <v>2573</v>
      </c>
      <c r="O22" s="1296"/>
      <c r="P22" s="1296"/>
      <c r="Q22" s="1296"/>
      <c r="R22" s="1296"/>
      <c r="S22" s="1306" t="str">
        <f>IFERROR(VLOOKUP(AE20,AF82:AR91,7,FALSE),"")</f>
        <v/>
      </c>
      <c r="T22" s="1306"/>
      <c r="U22" s="1296" t="s">
        <v>2574</v>
      </c>
      <c r="V22" s="1296"/>
      <c r="W22" s="1296"/>
      <c r="X22" s="1296"/>
      <c r="Y22" s="1306" t="str">
        <f>IFERROR(VLOOKUP(AE20,AF82:AR91,8,FALSE),"")</f>
        <v/>
      </c>
      <c r="Z22" s="1306"/>
      <c r="AA22" s="1306"/>
      <c r="AB22" s="371"/>
      <c r="AC22" s="369" t="s">
        <v>17</v>
      </c>
      <c r="AD22" s="337"/>
    </row>
    <row r="23" spans="1:31" ht="15" customHeight="1">
      <c r="A23" s="320"/>
      <c r="B23" s="369"/>
      <c r="C23" s="369"/>
      <c r="D23" s="369"/>
      <c r="E23" s="369"/>
      <c r="F23" s="369"/>
      <c r="G23" s="369"/>
      <c r="H23" s="369"/>
      <c r="I23" s="369"/>
      <c r="J23" s="369"/>
      <c r="K23" s="1307" t="str">
        <f>IFERROR(VLOOKUP(AE20,AF82:AR91,9,FALSE),"")</f>
        <v/>
      </c>
      <c r="L23" s="1307"/>
      <c r="M23" s="1307"/>
      <c r="N23" s="1307"/>
      <c r="O23" s="1307"/>
      <c r="P23" s="1307"/>
      <c r="Q23" s="1307"/>
      <c r="R23" s="1307"/>
      <c r="S23" s="1307"/>
      <c r="T23" s="1307"/>
      <c r="U23" s="1307"/>
      <c r="V23" s="1307"/>
      <c r="W23" s="1307"/>
      <c r="X23" s="1307"/>
      <c r="Y23" s="1307"/>
      <c r="Z23" s="1307"/>
      <c r="AA23" s="1307"/>
      <c r="AB23" s="1307"/>
      <c r="AC23" s="1307"/>
      <c r="AD23" s="337"/>
    </row>
    <row r="24" spans="1:31" ht="15" customHeight="1">
      <c r="A24" s="320" t="s">
        <v>2744</v>
      </c>
      <c r="B24" s="369"/>
      <c r="C24" s="369"/>
      <c r="D24" s="369"/>
      <c r="E24" s="369"/>
      <c r="F24" s="369"/>
      <c r="G24" s="369"/>
      <c r="H24" s="369"/>
      <c r="I24" s="369"/>
      <c r="J24" s="369"/>
      <c r="K24" s="1304" t="str">
        <f>IFERROR(VLOOKUP(AE20,AF82:AR91,10,FALSE),"")</f>
        <v/>
      </c>
      <c r="L24" s="1304"/>
      <c r="M24" s="1304"/>
      <c r="N24" s="360"/>
      <c r="O24" s="360"/>
      <c r="P24" s="360"/>
      <c r="Q24" s="369"/>
      <c r="R24" s="369"/>
      <c r="S24" s="369"/>
      <c r="T24" s="369"/>
      <c r="U24" s="369"/>
      <c r="V24" s="369"/>
      <c r="W24" s="369"/>
      <c r="X24" s="369"/>
      <c r="Y24" s="369"/>
      <c r="Z24" s="369"/>
      <c r="AA24" s="369"/>
      <c r="AB24" s="369"/>
      <c r="AC24" s="369"/>
      <c r="AD24" s="337"/>
    </row>
    <row r="25" spans="1:31" ht="15" customHeight="1">
      <c r="A25" s="320" t="s">
        <v>2745</v>
      </c>
      <c r="B25" s="369"/>
      <c r="C25" s="369"/>
      <c r="D25" s="369"/>
      <c r="E25" s="369"/>
      <c r="F25" s="369"/>
      <c r="G25" s="369"/>
      <c r="H25" s="369"/>
      <c r="I25" s="369"/>
      <c r="J25" s="369"/>
      <c r="K25" s="1280" t="str">
        <f>IFERROR(VLOOKUP(AE20,AF82:AR91,11,FALSE),"")</f>
        <v/>
      </c>
      <c r="L25" s="1280"/>
      <c r="M25" s="1280"/>
      <c r="N25" s="1280"/>
      <c r="O25" s="1280"/>
      <c r="P25" s="1280"/>
      <c r="Q25" s="1280"/>
      <c r="R25" s="1280"/>
      <c r="S25" s="1280"/>
      <c r="T25" s="1280"/>
      <c r="U25" s="1280"/>
      <c r="V25" s="1280"/>
      <c r="W25" s="1280"/>
      <c r="X25" s="1280"/>
      <c r="Y25" s="1280"/>
      <c r="Z25" s="1280"/>
      <c r="AA25" s="1280"/>
      <c r="AB25" s="1280"/>
      <c r="AC25" s="1280"/>
      <c r="AD25" s="337"/>
    </row>
    <row r="26" spans="1:31" ht="15" customHeight="1">
      <c r="A26" s="320" t="s">
        <v>2746</v>
      </c>
      <c r="B26" s="369"/>
      <c r="C26" s="369"/>
      <c r="D26" s="369"/>
      <c r="E26" s="369"/>
      <c r="F26" s="369"/>
      <c r="G26" s="369"/>
      <c r="H26" s="369"/>
      <c r="I26" s="369"/>
      <c r="J26" s="369"/>
      <c r="K26" s="1281" t="str">
        <f>IFERROR(VLOOKUP(AE20,AF82:AR91,12,FALSE),"")</f>
        <v/>
      </c>
      <c r="L26" s="1281"/>
      <c r="M26" s="1281"/>
      <c r="N26" s="1281"/>
      <c r="O26" s="1281"/>
      <c r="P26" s="1281"/>
      <c r="Q26" s="1281"/>
      <c r="R26" s="1281"/>
      <c r="S26" s="1281"/>
      <c r="T26" s="1281"/>
      <c r="U26" s="1281"/>
      <c r="V26" s="1281"/>
      <c r="W26" s="1281"/>
      <c r="X26" s="1281"/>
      <c r="Y26" s="1281"/>
      <c r="Z26" s="1281"/>
      <c r="AA26" s="1281"/>
      <c r="AB26" s="1281"/>
      <c r="AC26" s="1281"/>
      <c r="AD26" s="337"/>
    </row>
    <row r="27" spans="1:31" ht="15" customHeight="1" thickBot="1">
      <c r="A27" s="388" t="s">
        <v>2799</v>
      </c>
      <c r="B27" s="376"/>
      <c r="C27" s="376"/>
      <c r="D27" s="376"/>
      <c r="E27" s="376"/>
      <c r="F27" s="376"/>
      <c r="G27" s="376"/>
      <c r="H27" s="376"/>
      <c r="I27" s="376"/>
      <c r="J27" s="376"/>
      <c r="K27" s="1305" t="str">
        <f>IFERROR(VLOOKUP(AE20,AF82:AR91,13,FALSE),"")</f>
        <v/>
      </c>
      <c r="L27" s="1305"/>
      <c r="M27" s="1305"/>
      <c r="N27" s="1305"/>
      <c r="O27" s="1305"/>
      <c r="P27" s="1305"/>
      <c r="Q27" s="1305"/>
      <c r="R27" s="1305"/>
      <c r="S27" s="1305"/>
      <c r="T27" s="1305"/>
      <c r="U27" s="1305"/>
      <c r="V27" s="1305"/>
      <c r="W27" s="1305"/>
      <c r="X27" s="1305"/>
      <c r="Y27" s="1305"/>
      <c r="Z27" s="1305"/>
      <c r="AA27" s="1305"/>
      <c r="AB27" s="1305"/>
      <c r="AC27" s="1305"/>
      <c r="AD27" s="337"/>
    </row>
    <row r="28" spans="1:31" ht="15" customHeight="1" thickBot="1">
      <c r="A28" s="320" t="s">
        <v>2742</v>
      </c>
      <c r="B28" s="369"/>
      <c r="C28" s="369"/>
      <c r="D28" s="369"/>
      <c r="E28" s="369"/>
      <c r="F28" s="370"/>
      <c r="G28" s="370"/>
      <c r="H28" s="370"/>
      <c r="I28" s="370"/>
      <c r="J28" s="370"/>
      <c r="K28" s="370" t="s">
        <v>2568</v>
      </c>
      <c r="L28" s="1306" t="str">
        <f>IFERROR(VLOOKUP(AE28,AF82:AR91,2,FALSE),"")</f>
        <v/>
      </c>
      <c r="M28" s="1306"/>
      <c r="N28" s="1306"/>
      <c r="O28" s="1296" t="s">
        <v>2569</v>
      </c>
      <c r="P28" s="1296"/>
      <c r="Q28" s="1296"/>
      <c r="R28" s="1306" t="str">
        <f>IFERROR(VLOOKUP(AE28,AF82:AR91,3,FALSE),"")</f>
        <v/>
      </c>
      <c r="S28" s="1306"/>
      <c r="T28" s="1306"/>
      <c r="U28" s="1296" t="s">
        <v>2570</v>
      </c>
      <c r="V28" s="1296"/>
      <c r="W28" s="1296"/>
      <c r="X28" s="1306" t="str">
        <f>IFERROR(VLOOKUP(AE28,AF82:AR91,4,FALSE),"")</f>
        <v/>
      </c>
      <c r="Y28" s="1306"/>
      <c r="Z28" s="1306"/>
      <c r="AA28" s="1306"/>
      <c r="AB28" s="371"/>
      <c r="AC28" s="369" t="s">
        <v>17</v>
      </c>
      <c r="AD28" s="337"/>
      <c r="AE28" s="372"/>
    </row>
    <row r="29" spans="1:31" ht="15" customHeight="1">
      <c r="A29" s="320" t="s">
        <v>2737</v>
      </c>
      <c r="B29" s="369"/>
      <c r="C29" s="369"/>
      <c r="D29" s="369"/>
      <c r="E29" s="369"/>
      <c r="F29" s="373"/>
      <c r="G29" s="373"/>
      <c r="H29" s="373"/>
      <c r="I29" s="373"/>
      <c r="J29" s="373"/>
      <c r="K29" s="1280" t="str">
        <f>IFERROR(VLOOKUP(AE28,AF82:AR91,5,FALSE),"")</f>
        <v/>
      </c>
      <c r="L29" s="1280"/>
      <c r="M29" s="1280"/>
      <c r="N29" s="1280"/>
      <c r="O29" s="1280"/>
      <c r="P29" s="1280"/>
      <c r="Q29" s="1280"/>
      <c r="R29" s="1280"/>
      <c r="S29" s="1280"/>
      <c r="T29" s="1280"/>
      <c r="U29" s="1280"/>
      <c r="V29" s="1280"/>
      <c r="W29" s="1280"/>
      <c r="X29" s="1280"/>
      <c r="Y29" s="1280"/>
      <c r="Z29" s="1280"/>
      <c r="AA29" s="1280"/>
      <c r="AB29" s="1280"/>
      <c r="AC29" s="1280"/>
      <c r="AD29" s="337"/>
    </row>
    <row r="30" spans="1:31" ht="15" customHeight="1">
      <c r="A30" s="320" t="s">
        <v>2798</v>
      </c>
      <c r="B30" s="369"/>
      <c r="C30" s="369"/>
      <c r="D30" s="369"/>
      <c r="E30" s="369"/>
      <c r="F30" s="369"/>
      <c r="G30" s="369"/>
      <c r="H30" s="369"/>
      <c r="I30" s="369"/>
      <c r="J30" s="369"/>
      <c r="K30" s="369" t="s">
        <v>2568</v>
      </c>
      <c r="L30" s="1313" t="str">
        <f>IFERROR(VLOOKUP(AE28,AF82:AR91,6,FALSE),"")</f>
        <v/>
      </c>
      <c r="M30" s="1313"/>
      <c r="N30" s="1296" t="s">
        <v>2573</v>
      </c>
      <c r="O30" s="1296"/>
      <c r="P30" s="1296"/>
      <c r="Q30" s="1296"/>
      <c r="R30" s="1296"/>
      <c r="S30" s="1306" t="str">
        <f>IFERROR(VLOOKUP(AE28,AF82:AR91,7,FALSE),"")</f>
        <v/>
      </c>
      <c r="T30" s="1306"/>
      <c r="U30" s="1296" t="s">
        <v>2574</v>
      </c>
      <c r="V30" s="1296"/>
      <c r="W30" s="1296"/>
      <c r="X30" s="1296"/>
      <c r="Y30" s="1306" t="str">
        <f>IFERROR(VLOOKUP(AE28,AF82:AR91,8,FALSE),"")</f>
        <v/>
      </c>
      <c r="Z30" s="1306"/>
      <c r="AA30" s="1306"/>
      <c r="AB30" s="371"/>
      <c r="AC30" s="369" t="s">
        <v>17</v>
      </c>
      <c r="AD30" s="337"/>
    </row>
    <row r="31" spans="1:31" ht="15" customHeight="1">
      <c r="A31" s="320"/>
      <c r="B31" s="369"/>
      <c r="C31" s="369"/>
      <c r="D31" s="369"/>
      <c r="E31" s="369"/>
      <c r="F31" s="369"/>
      <c r="G31" s="369"/>
      <c r="H31" s="369"/>
      <c r="I31" s="369"/>
      <c r="J31" s="369"/>
      <c r="K31" s="1307" t="str">
        <f>IFERROR(VLOOKUP(AE28,AF82:AR91,9,FALSE),"")</f>
        <v/>
      </c>
      <c r="L31" s="1307"/>
      <c r="M31" s="1307"/>
      <c r="N31" s="1307"/>
      <c r="O31" s="1307"/>
      <c r="P31" s="1307"/>
      <c r="Q31" s="1307"/>
      <c r="R31" s="1307"/>
      <c r="S31" s="1307"/>
      <c r="T31" s="1307"/>
      <c r="U31" s="1307"/>
      <c r="V31" s="1307"/>
      <c r="W31" s="1307"/>
      <c r="X31" s="1307"/>
      <c r="Y31" s="1307"/>
      <c r="Z31" s="1307"/>
      <c r="AA31" s="1307"/>
      <c r="AB31" s="1307"/>
      <c r="AC31" s="1307"/>
      <c r="AD31" s="337"/>
    </row>
    <row r="32" spans="1:31" ht="15" customHeight="1">
      <c r="A32" s="320" t="s">
        <v>2744</v>
      </c>
      <c r="B32" s="369"/>
      <c r="C32" s="369"/>
      <c r="D32" s="369"/>
      <c r="E32" s="369"/>
      <c r="F32" s="369"/>
      <c r="G32" s="369"/>
      <c r="H32" s="369"/>
      <c r="I32" s="369"/>
      <c r="J32" s="369"/>
      <c r="K32" s="1304" t="str">
        <f>IFERROR(VLOOKUP(AE28,AF82:AR91,10,FALSE),"")</f>
        <v/>
      </c>
      <c r="L32" s="1304"/>
      <c r="M32" s="1304"/>
      <c r="N32" s="360"/>
      <c r="O32" s="360"/>
      <c r="P32" s="360"/>
      <c r="Q32" s="369"/>
      <c r="R32" s="369"/>
      <c r="S32" s="369"/>
      <c r="T32" s="369"/>
      <c r="U32" s="369"/>
      <c r="V32" s="369"/>
      <c r="W32" s="369"/>
      <c r="X32" s="369"/>
      <c r="Y32" s="369"/>
      <c r="Z32" s="369"/>
      <c r="AA32" s="369"/>
      <c r="AB32" s="369"/>
      <c r="AC32" s="369"/>
      <c r="AD32" s="337"/>
    </row>
    <row r="33" spans="1:32" ht="15" customHeight="1">
      <c r="A33" s="320" t="s">
        <v>2745</v>
      </c>
      <c r="B33" s="369"/>
      <c r="C33" s="369"/>
      <c r="D33" s="369"/>
      <c r="E33" s="369"/>
      <c r="F33" s="369"/>
      <c r="G33" s="369"/>
      <c r="H33" s="369"/>
      <c r="I33" s="369"/>
      <c r="J33" s="369"/>
      <c r="K33" s="1280" t="str">
        <f>IFERROR(VLOOKUP(AE28,AF82:AR91,11,FALSE),"")</f>
        <v/>
      </c>
      <c r="L33" s="1280"/>
      <c r="M33" s="1280"/>
      <c r="N33" s="1280"/>
      <c r="O33" s="1280"/>
      <c r="P33" s="1280"/>
      <c r="Q33" s="1280"/>
      <c r="R33" s="1280"/>
      <c r="S33" s="1280"/>
      <c r="T33" s="1280"/>
      <c r="U33" s="1280"/>
      <c r="V33" s="1280"/>
      <c r="W33" s="1280"/>
      <c r="X33" s="1280"/>
      <c r="Y33" s="1280"/>
      <c r="Z33" s="1280"/>
      <c r="AA33" s="1280"/>
      <c r="AB33" s="1280"/>
      <c r="AC33" s="1280"/>
      <c r="AD33" s="337"/>
    </row>
    <row r="34" spans="1:32" ht="15" customHeight="1">
      <c r="A34" s="320" t="s">
        <v>2746</v>
      </c>
      <c r="B34" s="369"/>
      <c r="C34" s="369"/>
      <c r="D34" s="369"/>
      <c r="E34" s="369"/>
      <c r="F34" s="369"/>
      <c r="G34" s="369"/>
      <c r="H34" s="369"/>
      <c r="I34" s="369"/>
      <c r="J34" s="369"/>
      <c r="K34" s="1281" t="str">
        <f>IFERROR(VLOOKUP(AE28,AF82:AR91,12,FALSE),"")</f>
        <v/>
      </c>
      <c r="L34" s="1281"/>
      <c r="M34" s="1281"/>
      <c r="N34" s="1281"/>
      <c r="O34" s="1281"/>
      <c r="P34" s="1281"/>
      <c r="Q34" s="1281"/>
      <c r="R34" s="1281"/>
      <c r="S34" s="1281"/>
      <c r="T34" s="1281"/>
      <c r="U34" s="1281"/>
      <c r="V34" s="1281"/>
      <c r="W34" s="1281"/>
      <c r="X34" s="1281"/>
      <c r="Y34" s="1281"/>
      <c r="Z34" s="1281"/>
      <c r="AA34" s="1281"/>
      <c r="AB34" s="1281"/>
      <c r="AC34" s="1281"/>
      <c r="AD34" s="337"/>
    </row>
    <row r="35" spans="1:32" ht="15" customHeight="1">
      <c r="A35" s="388" t="s">
        <v>2799</v>
      </c>
      <c r="B35" s="376"/>
      <c r="C35" s="376"/>
      <c r="D35" s="376"/>
      <c r="E35" s="376"/>
      <c r="F35" s="376"/>
      <c r="G35" s="376"/>
      <c r="H35" s="376"/>
      <c r="I35" s="376"/>
      <c r="J35" s="376"/>
      <c r="K35" s="1305" t="str">
        <f>IFERROR(VLOOKUP(AE28,AF82:AR91,13,FALSE),"")</f>
        <v/>
      </c>
      <c r="L35" s="1305"/>
      <c r="M35" s="1305"/>
      <c r="N35" s="1305"/>
      <c r="O35" s="1305"/>
      <c r="P35" s="1305"/>
      <c r="Q35" s="1305"/>
      <c r="R35" s="1305"/>
      <c r="S35" s="1305"/>
      <c r="T35" s="1305"/>
      <c r="U35" s="1305"/>
      <c r="V35" s="1305"/>
      <c r="W35" s="1305"/>
      <c r="X35" s="1305"/>
      <c r="Y35" s="1305"/>
      <c r="Z35" s="1305"/>
      <c r="AA35" s="1305"/>
      <c r="AB35" s="1305"/>
      <c r="AC35" s="1305"/>
      <c r="AD35" s="337"/>
    </row>
    <row r="36" spans="1:32" ht="15" customHeight="1">
      <c r="A36" s="384" t="s">
        <v>2801</v>
      </c>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37"/>
    </row>
    <row r="37" spans="1:32" ht="15" customHeight="1">
      <c r="A37" s="320" t="s">
        <v>2790</v>
      </c>
      <c r="B37" s="320"/>
      <c r="C37" s="320"/>
      <c r="D37" s="320"/>
      <c r="E37" s="320"/>
      <c r="F37" s="320"/>
      <c r="G37" s="320"/>
      <c r="H37" s="320"/>
      <c r="I37" s="320"/>
      <c r="J37" s="320"/>
      <c r="K37" s="1212"/>
      <c r="L37" s="1212"/>
      <c r="M37" s="1212"/>
      <c r="N37" s="1212"/>
      <c r="O37" s="1212"/>
      <c r="P37" s="1212"/>
      <c r="Q37" s="1212"/>
      <c r="R37" s="1212"/>
      <c r="S37" s="1212"/>
      <c r="T37" s="1212"/>
      <c r="U37" s="1212"/>
      <c r="V37" s="1212"/>
      <c r="W37" s="1212"/>
      <c r="X37" s="1212"/>
      <c r="Y37" s="1212"/>
      <c r="Z37" s="1212"/>
      <c r="AA37" s="1212"/>
      <c r="AB37" s="1212"/>
      <c r="AC37" s="1212"/>
      <c r="AD37" s="337"/>
    </row>
    <row r="38" spans="1:32" ht="15" customHeight="1">
      <c r="A38" s="320" t="s">
        <v>2802</v>
      </c>
      <c r="B38" s="320"/>
      <c r="C38" s="320"/>
      <c r="D38" s="320"/>
      <c r="E38" s="320"/>
      <c r="F38" s="320"/>
      <c r="G38" s="320"/>
      <c r="H38" s="320"/>
      <c r="I38" s="320"/>
      <c r="J38" s="320"/>
      <c r="K38" s="330" t="s">
        <v>2568</v>
      </c>
      <c r="L38" s="1331"/>
      <c r="M38" s="1331"/>
      <c r="N38" s="1331"/>
      <c r="O38" s="1331"/>
      <c r="P38" s="320" t="s">
        <v>2803</v>
      </c>
      <c r="Q38" s="394"/>
      <c r="R38" s="1332"/>
      <c r="S38" s="1332"/>
      <c r="T38" s="330" t="s">
        <v>16</v>
      </c>
      <c r="U38" s="1333"/>
      <c r="V38" s="1333"/>
      <c r="W38" s="1333"/>
      <c r="X38" s="1333"/>
      <c r="Y38" s="1333"/>
      <c r="Z38" s="1333"/>
      <c r="AA38" s="1333"/>
      <c r="AB38" s="1333"/>
      <c r="AC38" s="320" t="s">
        <v>17</v>
      </c>
      <c r="AD38" s="337"/>
    </row>
    <row r="39" spans="1:32" ht="15" customHeight="1">
      <c r="A39" s="320"/>
      <c r="B39" s="320"/>
      <c r="C39" s="320"/>
      <c r="D39" s="320"/>
      <c r="E39" s="320"/>
      <c r="F39" s="320"/>
      <c r="G39" s="320"/>
      <c r="H39" s="320"/>
      <c r="I39" s="320"/>
      <c r="J39" s="320"/>
      <c r="K39" s="1209"/>
      <c r="L39" s="1209"/>
      <c r="M39" s="1209"/>
      <c r="N39" s="1209"/>
      <c r="O39" s="1209"/>
      <c r="P39" s="1209"/>
      <c r="Q39" s="1209"/>
      <c r="R39" s="1209"/>
      <c r="S39" s="1209"/>
      <c r="T39" s="1209"/>
      <c r="U39" s="1209"/>
      <c r="V39" s="1209"/>
      <c r="W39" s="1209"/>
      <c r="X39" s="1209"/>
      <c r="Y39" s="1209"/>
      <c r="Z39" s="1209"/>
      <c r="AA39" s="1209"/>
      <c r="AB39" s="1209"/>
      <c r="AC39" s="1209"/>
      <c r="AD39" s="337"/>
    </row>
    <row r="40" spans="1:32" ht="15" customHeight="1">
      <c r="A40" s="320" t="s">
        <v>2738</v>
      </c>
      <c r="B40" s="320"/>
      <c r="C40" s="320"/>
      <c r="D40" s="320"/>
      <c r="E40" s="320"/>
      <c r="F40" s="320"/>
      <c r="G40" s="320"/>
      <c r="H40" s="320"/>
      <c r="I40" s="320"/>
      <c r="J40" s="320"/>
      <c r="K40" s="1211"/>
      <c r="L40" s="1211"/>
      <c r="M40" s="1211"/>
      <c r="N40" s="322"/>
      <c r="O40" s="322"/>
      <c r="P40" s="322"/>
      <c r="Q40" s="320"/>
      <c r="R40" s="320"/>
      <c r="S40" s="320"/>
      <c r="T40" s="320"/>
      <c r="U40" s="320"/>
      <c r="V40" s="320"/>
      <c r="W40" s="320"/>
      <c r="X40" s="320"/>
      <c r="Y40" s="320"/>
      <c r="Z40" s="320"/>
      <c r="AA40" s="320"/>
      <c r="AB40" s="320"/>
      <c r="AC40" s="320"/>
      <c r="AD40" s="337"/>
    </row>
    <row r="41" spans="1:32" ht="15" customHeight="1">
      <c r="A41" s="320" t="s">
        <v>2792</v>
      </c>
      <c r="B41" s="320"/>
      <c r="C41" s="320"/>
      <c r="D41" s="320"/>
      <c r="E41" s="320"/>
      <c r="F41" s="320"/>
      <c r="G41" s="320"/>
      <c r="H41" s="320"/>
      <c r="I41" s="320"/>
      <c r="J41" s="320"/>
      <c r="K41" s="1212"/>
      <c r="L41" s="1212"/>
      <c r="M41" s="1212"/>
      <c r="N41" s="1212"/>
      <c r="O41" s="1212"/>
      <c r="P41" s="1212"/>
      <c r="Q41" s="1212"/>
      <c r="R41" s="1212"/>
      <c r="S41" s="1212"/>
      <c r="T41" s="1212"/>
      <c r="U41" s="1212"/>
      <c r="V41" s="1212"/>
      <c r="W41" s="1212"/>
      <c r="X41" s="1212"/>
      <c r="Y41" s="1212"/>
      <c r="Z41" s="1212"/>
      <c r="AA41" s="1212"/>
      <c r="AB41" s="1212"/>
      <c r="AC41" s="1212"/>
      <c r="AD41" s="337"/>
    </row>
    <row r="42" spans="1:32" ht="15" customHeight="1">
      <c r="A42" s="320" t="s">
        <v>2740</v>
      </c>
      <c r="B42" s="395"/>
      <c r="C42" s="395"/>
      <c r="D42" s="395"/>
      <c r="E42" s="395"/>
      <c r="F42" s="395"/>
      <c r="G42" s="395"/>
      <c r="H42" s="395"/>
      <c r="I42" s="320"/>
      <c r="J42" s="320"/>
      <c r="K42" s="1214"/>
      <c r="L42" s="1214"/>
      <c r="M42" s="1214"/>
      <c r="N42" s="1214"/>
      <c r="O42" s="1214"/>
      <c r="P42" s="1214"/>
      <c r="Q42" s="1214"/>
      <c r="R42" s="1214"/>
      <c r="S42" s="1214"/>
      <c r="T42" s="1214"/>
      <c r="U42" s="1214"/>
      <c r="V42" s="1214"/>
      <c r="W42" s="1214"/>
      <c r="X42" s="1214"/>
      <c r="Y42" s="1214"/>
      <c r="Z42" s="1335"/>
      <c r="AA42" s="1335"/>
      <c r="AB42" s="1335"/>
      <c r="AC42" s="1335"/>
      <c r="AD42" s="391"/>
      <c r="AE42" s="392"/>
      <c r="AF42" s="392"/>
    </row>
    <row r="43" spans="1:32" s="337" customFormat="1" ht="15" customHeight="1">
      <c r="A43" s="365" t="s">
        <v>2804</v>
      </c>
      <c r="B43" s="396"/>
      <c r="C43" s="396"/>
      <c r="D43" s="396"/>
      <c r="E43" s="397"/>
      <c r="F43" s="397"/>
      <c r="G43" s="397"/>
      <c r="H43" s="397"/>
      <c r="I43" s="398"/>
      <c r="J43" s="398"/>
      <c r="K43" s="398"/>
      <c r="L43" s="398"/>
      <c r="M43" s="398"/>
      <c r="N43" s="398"/>
      <c r="O43" s="398"/>
      <c r="P43" s="398"/>
      <c r="Q43" s="398"/>
      <c r="R43" s="398"/>
      <c r="S43" s="398"/>
      <c r="T43" s="398"/>
      <c r="U43" s="398"/>
      <c r="V43" s="398"/>
      <c r="W43" s="398"/>
      <c r="X43" s="398"/>
      <c r="Y43" s="398"/>
      <c r="Z43" s="397"/>
      <c r="AA43" s="397"/>
      <c r="AB43" s="397"/>
      <c r="AC43" s="397"/>
      <c r="AD43" s="391"/>
      <c r="AE43" s="391"/>
      <c r="AF43" s="391"/>
    </row>
    <row r="44" spans="1:32" s="337" customFormat="1" ht="15" customHeight="1">
      <c r="A44" s="399"/>
      <c r="B44" s="400" t="str">
        <f>IF(G44&lt;&gt;"","■","□")</f>
        <v>□</v>
      </c>
      <c r="C44" s="401" t="s">
        <v>2805</v>
      </c>
      <c r="D44" s="401"/>
      <c r="E44" s="401"/>
      <c r="F44" s="401" t="s">
        <v>2806</v>
      </c>
      <c r="G44" s="1327"/>
      <c r="H44" s="1327"/>
      <c r="I44" s="1328"/>
      <c r="J44" s="1328"/>
      <c r="K44" s="1328"/>
      <c r="L44" s="1328"/>
      <c r="M44" s="1328"/>
      <c r="N44" s="1328"/>
      <c r="O44" s="1328"/>
      <c r="P44" s="1328"/>
      <c r="Q44" s="1328"/>
      <c r="R44" s="1328"/>
      <c r="S44" s="1328"/>
      <c r="T44" s="1328"/>
      <c r="U44" s="1328"/>
      <c r="V44" s="1328"/>
      <c r="W44" s="1328"/>
      <c r="X44" s="1328"/>
      <c r="Y44" s="1328"/>
      <c r="Z44" s="1327"/>
      <c r="AA44" s="1327"/>
      <c r="AB44" s="1327"/>
      <c r="AC44" s="401" t="s">
        <v>2807</v>
      </c>
      <c r="AD44" s="402"/>
      <c r="AE44" s="391"/>
      <c r="AF44" s="391"/>
    </row>
    <row r="45" spans="1:32" s="337" customFormat="1" ht="15" customHeight="1">
      <c r="A45" s="399"/>
      <c r="B45" s="400" t="str">
        <f>IF(G45&lt;&gt;"","■","□")</f>
        <v>□</v>
      </c>
      <c r="C45" s="403" t="s">
        <v>2808</v>
      </c>
      <c r="D45" s="403"/>
      <c r="E45" s="403"/>
      <c r="F45" s="403" t="s">
        <v>2806</v>
      </c>
      <c r="G45" s="1329"/>
      <c r="H45" s="1329"/>
      <c r="I45" s="1329"/>
      <c r="J45" s="1329"/>
      <c r="K45" s="1329"/>
      <c r="L45" s="1329"/>
      <c r="M45" s="1329"/>
      <c r="N45" s="1329"/>
      <c r="O45" s="1329"/>
      <c r="P45" s="1329"/>
      <c r="Q45" s="1329"/>
      <c r="R45" s="1329"/>
      <c r="S45" s="1329"/>
      <c r="T45" s="1329"/>
      <c r="U45" s="1329"/>
      <c r="V45" s="1329"/>
      <c r="W45" s="1329"/>
      <c r="X45" s="1329"/>
      <c r="Y45" s="1329"/>
      <c r="Z45" s="1329"/>
      <c r="AA45" s="1329"/>
      <c r="AB45" s="1329"/>
      <c r="AC45" s="403" t="s">
        <v>2807</v>
      </c>
    </row>
    <row r="46" spans="1:32" s="337" customFormat="1" ht="15" customHeight="1">
      <c r="A46" s="399"/>
      <c r="B46" s="404" t="str">
        <f>IF(OR(B44="■",B45="■"),"□","■")</f>
        <v>■</v>
      </c>
      <c r="C46" s="403" t="s">
        <v>2809</v>
      </c>
      <c r="D46" s="403"/>
      <c r="E46" s="403"/>
      <c r="F46" s="403" t="s">
        <v>2806</v>
      </c>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405"/>
      <c r="AC46" s="403" t="s">
        <v>2807</v>
      </c>
      <c r="AD46" s="351"/>
    </row>
    <row r="47" spans="1:32" s="337" customFormat="1" ht="15" customHeight="1">
      <c r="A47" s="365" t="s">
        <v>2810</v>
      </c>
      <c r="B47" s="365"/>
      <c r="C47" s="365"/>
      <c r="D47" s="365"/>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406"/>
    </row>
    <row r="48" spans="1:32" s="337" customFormat="1" ht="15" customHeight="1">
      <c r="A48" s="399"/>
      <c r="B48" s="400" t="str">
        <f>IF(G48&lt;&gt;"","■","□")</f>
        <v>□</v>
      </c>
      <c r="C48" s="403" t="s">
        <v>2811</v>
      </c>
      <c r="D48" s="403"/>
      <c r="E48" s="403"/>
      <c r="F48" s="403" t="s">
        <v>2806</v>
      </c>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403" t="s">
        <v>2807</v>
      </c>
    </row>
    <row r="49" spans="1:29" s="337" customFormat="1" ht="15" customHeight="1">
      <c r="A49" s="399"/>
      <c r="B49" s="400" t="str">
        <f>IF(G49&lt;&gt;"","■","□")</f>
        <v>□</v>
      </c>
      <c r="C49" s="403" t="s">
        <v>2812</v>
      </c>
      <c r="D49" s="403"/>
      <c r="E49" s="403"/>
      <c r="F49" s="403" t="s">
        <v>2806</v>
      </c>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403" t="s">
        <v>2807</v>
      </c>
    </row>
    <row r="50" spans="1:29" s="337" customFormat="1" ht="15" customHeight="1">
      <c r="A50" s="407"/>
      <c r="B50" s="394" t="s">
        <v>2823</v>
      </c>
      <c r="C50" s="408" t="s">
        <v>2813</v>
      </c>
      <c r="D50" s="408"/>
      <c r="E50" s="408"/>
      <c r="F50" s="408" t="s">
        <v>2806</v>
      </c>
      <c r="G50" s="1326"/>
      <c r="H50" s="1326"/>
      <c r="I50" s="1326"/>
      <c r="J50" s="1326"/>
      <c r="K50" s="1326"/>
      <c r="L50" s="1326"/>
      <c r="M50" s="1326"/>
      <c r="N50" s="1326"/>
      <c r="O50" s="1326"/>
      <c r="P50" s="1326"/>
      <c r="Q50" s="1326"/>
      <c r="R50" s="1326"/>
      <c r="S50" s="1326"/>
      <c r="T50" s="1326"/>
      <c r="U50" s="1326"/>
      <c r="V50" s="1326"/>
      <c r="W50" s="1326"/>
      <c r="X50" s="1326"/>
      <c r="Y50" s="1326"/>
      <c r="Z50" s="1326"/>
      <c r="AA50" s="1326"/>
      <c r="AB50" s="1326"/>
      <c r="AC50" s="408" t="s">
        <v>2807</v>
      </c>
    </row>
    <row r="51" spans="1:29" s="337" customFormat="1" ht="15" customHeight="1">
      <c r="A51" s="365" t="s">
        <v>2814</v>
      </c>
      <c r="B51" s="365"/>
      <c r="C51" s="365"/>
      <c r="D51" s="365"/>
      <c r="E51" s="1322"/>
      <c r="F51" s="1322"/>
      <c r="G51" s="1322"/>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row>
    <row r="52" spans="1:29" s="337" customFormat="1" ht="15" customHeight="1">
      <c r="A52" s="1323"/>
      <c r="B52" s="1323"/>
      <c r="C52" s="1323"/>
      <c r="D52" s="1323"/>
      <c r="E52" s="1323"/>
      <c r="F52" s="1323"/>
      <c r="G52" s="1323"/>
      <c r="H52" s="1323"/>
      <c r="I52" s="1323"/>
      <c r="J52" s="1323"/>
      <c r="K52" s="1323"/>
      <c r="L52" s="1323"/>
      <c r="M52" s="1323"/>
      <c r="N52" s="1323"/>
      <c r="O52" s="1323"/>
      <c r="P52" s="1323"/>
      <c r="Q52" s="1323"/>
      <c r="R52" s="1323"/>
      <c r="S52" s="1323"/>
      <c r="T52" s="1323"/>
      <c r="U52" s="1323"/>
      <c r="V52" s="1323"/>
      <c r="W52" s="1323"/>
      <c r="X52" s="1323"/>
      <c r="Y52" s="1323"/>
      <c r="Z52" s="1323"/>
      <c r="AA52" s="1323"/>
      <c r="AB52" s="1323"/>
      <c r="AC52" s="1323"/>
    </row>
    <row r="53" spans="1:29" s="337" customFormat="1" ht="15" customHeight="1">
      <c r="A53" s="1324"/>
      <c r="B53" s="1324"/>
      <c r="C53" s="1324"/>
      <c r="D53" s="1324"/>
      <c r="E53" s="1324"/>
      <c r="F53" s="1324"/>
      <c r="G53" s="1324"/>
      <c r="H53" s="1324"/>
      <c r="I53" s="1324"/>
      <c r="J53" s="1324"/>
      <c r="K53" s="1324"/>
      <c r="L53" s="1324"/>
      <c r="M53" s="1324"/>
      <c r="N53" s="1324"/>
      <c r="O53" s="1324"/>
      <c r="P53" s="1324"/>
      <c r="Q53" s="1324"/>
      <c r="R53" s="1324"/>
      <c r="S53" s="1324"/>
      <c r="T53" s="1324"/>
      <c r="U53" s="1324"/>
      <c r="V53" s="1324"/>
      <c r="W53" s="1324"/>
      <c r="X53" s="1324"/>
      <c r="Y53" s="1324"/>
      <c r="Z53" s="1324"/>
      <c r="AA53" s="1324"/>
      <c r="AB53" s="1324"/>
      <c r="AC53" s="1324"/>
    </row>
    <row r="54" spans="1:29" ht="15" customHeight="1">
      <c r="A54" s="1325"/>
      <c r="B54" s="1325"/>
      <c r="C54" s="1325"/>
      <c r="D54" s="1325"/>
      <c r="E54" s="1325"/>
      <c r="F54" s="1325"/>
      <c r="G54" s="1325"/>
      <c r="H54" s="1325"/>
      <c r="I54" s="1325"/>
      <c r="J54" s="1325"/>
      <c r="K54" s="1325"/>
      <c r="L54" s="1325"/>
      <c r="M54" s="1325"/>
      <c r="N54" s="1325"/>
      <c r="O54" s="1325"/>
      <c r="P54" s="1325"/>
      <c r="Q54" s="1325"/>
      <c r="R54" s="1325"/>
      <c r="S54" s="1325"/>
      <c r="T54" s="1325"/>
      <c r="U54" s="1325"/>
      <c r="V54" s="1325"/>
      <c r="W54" s="1325"/>
      <c r="X54" s="1325"/>
      <c r="Y54" s="1325"/>
      <c r="Z54" s="1325"/>
      <c r="AA54" s="1325"/>
      <c r="AB54" s="1325"/>
      <c r="AC54" s="1325"/>
    </row>
    <row r="80" spans="1:1">
      <c r="A80" s="333" t="s">
        <v>2589</v>
      </c>
    </row>
    <row r="81" spans="1:45" ht="13.5">
      <c r="A81" s="382" t="s">
        <v>2815</v>
      </c>
      <c r="Y81" s="333" t="s">
        <v>2591</v>
      </c>
      <c r="AC81" s="333" t="s">
        <v>2591</v>
      </c>
      <c r="AF81" s="333" t="s">
        <v>2753</v>
      </c>
      <c r="AJ81" s="333" t="s">
        <v>2753</v>
      </c>
    </row>
    <row r="82" spans="1:45" ht="13.5">
      <c r="A82" s="382" t="s">
        <v>2752</v>
      </c>
      <c r="Y82" s="333" t="s">
        <v>2593</v>
      </c>
      <c r="AC82" s="333" t="s">
        <v>2594</v>
      </c>
      <c r="AF82" s="333" t="s">
        <v>2566</v>
      </c>
      <c r="AG82" s="333">
        <f>'第二面（入力）'!L2</f>
        <v>0</v>
      </c>
      <c r="AH82" s="333">
        <f>'第二面（入力）'!S2</f>
        <v>0</v>
      </c>
      <c r="AI82" s="383">
        <f>'第二面（入力）'!Z2</f>
        <v>0</v>
      </c>
      <c r="AJ82" s="333">
        <f>'第二面（入力）'!K3</f>
        <v>0</v>
      </c>
      <c r="AK82" s="333">
        <f>'第二面（入力）'!L4</f>
        <v>0</v>
      </c>
      <c r="AL82" s="333">
        <f>'第二面（入力）'!T4</f>
        <v>0</v>
      </c>
      <c r="AM82" s="383">
        <f>'第二面（入力）'!AA4</f>
        <v>0</v>
      </c>
      <c r="AN82" s="333">
        <f>'第二面（入力）'!K5</f>
        <v>0</v>
      </c>
      <c r="AO82" s="333">
        <f>'第二面（入力）'!K6</f>
        <v>0</v>
      </c>
      <c r="AP82" s="333">
        <f>'第二面（入力）'!K7</f>
        <v>0</v>
      </c>
      <c r="AQ82" s="383">
        <f>'第二面（入力）'!K8</f>
        <v>0</v>
      </c>
      <c r="AR82" s="383">
        <f>'第二面（入力）'!K9</f>
        <v>0</v>
      </c>
      <c r="AS82" s="333" t="str">
        <f>IF('第二面（入力）'!$K$10="","",'第二面（入力）'!$K$10)</f>
        <v/>
      </c>
    </row>
    <row r="83" spans="1:45" ht="13.5">
      <c r="A83" s="382" t="s">
        <v>2754</v>
      </c>
      <c r="Y83" s="333" t="s">
        <v>2596</v>
      </c>
      <c r="AC83" s="333" t="s">
        <v>2597</v>
      </c>
      <c r="AF83" s="333" t="s">
        <v>2580</v>
      </c>
      <c r="AG83" s="333">
        <f>'第二面（入力）'!L12</f>
        <v>0</v>
      </c>
      <c r="AH83" s="333">
        <f>'第二面（入力）'!S12</f>
        <v>0</v>
      </c>
      <c r="AI83" s="383">
        <f>'第二面（入力）'!Z12</f>
        <v>0</v>
      </c>
      <c r="AJ83" s="333">
        <f>'第二面（入力）'!K13</f>
        <v>0</v>
      </c>
      <c r="AK83" s="333">
        <f>'第二面（入力）'!L14</f>
        <v>0</v>
      </c>
      <c r="AL83" s="333">
        <f>'第二面（入力）'!T14</f>
        <v>0</v>
      </c>
      <c r="AM83" s="383">
        <f>'第二面（入力）'!AA14</f>
        <v>0</v>
      </c>
      <c r="AN83" s="333">
        <f>'第二面（入力）'!K15</f>
        <v>0</v>
      </c>
      <c r="AO83" s="333">
        <f>'第二面（入力）'!K16</f>
        <v>0</v>
      </c>
      <c r="AP83" s="333">
        <f>'第二面（入力）'!K17</f>
        <v>0</v>
      </c>
      <c r="AQ83" s="383">
        <f>'第二面（入力）'!K18</f>
        <v>0</v>
      </c>
      <c r="AR83" s="383">
        <f>'第二面（入力）'!K19</f>
        <v>0</v>
      </c>
      <c r="AS83" s="333" t="str">
        <f>IF('第二面（入力）'!$K$20="","",'第二面（入力）'!$K$20)</f>
        <v/>
      </c>
    </row>
    <row r="84" spans="1:45" ht="13.5">
      <c r="A84" s="382" t="s">
        <v>2755</v>
      </c>
      <c r="Y84" s="333" t="s">
        <v>2599</v>
      </c>
      <c r="AC84" s="333" t="s">
        <v>2600</v>
      </c>
      <c r="AF84" s="333" t="s">
        <v>2581</v>
      </c>
      <c r="AG84" s="333">
        <f>'第二面（入力）'!L22</f>
        <v>0</v>
      </c>
      <c r="AH84" s="333">
        <f>'第二面（入力）'!S22</f>
        <v>0</v>
      </c>
      <c r="AI84" s="383">
        <f>'第二面（入力）'!Z22</f>
        <v>0</v>
      </c>
      <c r="AJ84" s="333">
        <f>'第二面（入力）'!K23</f>
        <v>0</v>
      </c>
      <c r="AK84" s="333">
        <f>'第二面（入力）'!L24</f>
        <v>0</v>
      </c>
      <c r="AL84" s="333">
        <f>'第二面（入力）'!T24</f>
        <v>0</v>
      </c>
      <c r="AM84" s="383">
        <f>'第二面（入力）'!AA24</f>
        <v>0</v>
      </c>
      <c r="AN84" s="333">
        <f>'第二面（入力）'!K25</f>
        <v>0</v>
      </c>
      <c r="AO84" s="333">
        <f>'第二面（入力）'!K26</f>
        <v>0</v>
      </c>
      <c r="AP84" s="333">
        <f>'第二面（入力）'!K27</f>
        <v>0</v>
      </c>
      <c r="AQ84" s="383">
        <f>'第二面（入力）'!K28</f>
        <v>0</v>
      </c>
      <c r="AR84" s="383">
        <f>'第二面（入力）'!K29</f>
        <v>0</v>
      </c>
      <c r="AS84" s="333" t="str">
        <f>IF('第二面（入力）'!$K$30="","",'第二面（入力）'!$K$30)</f>
        <v/>
      </c>
    </row>
    <row r="85" spans="1:45" ht="13.5">
      <c r="A85" s="382" t="s">
        <v>2756</v>
      </c>
      <c r="Y85" s="333" t="s">
        <v>2602</v>
      </c>
      <c r="AC85" s="333" t="s">
        <v>2603</v>
      </c>
      <c r="AF85" s="333" t="s">
        <v>2582</v>
      </c>
      <c r="AG85" s="333">
        <f>'第二面（入力）'!L32</f>
        <v>0</v>
      </c>
      <c r="AH85" s="333">
        <f>'第二面（入力）'!S32</f>
        <v>0</v>
      </c>
      <c r="AI85" s="383">
        <f>'第二面（入力）'!Z32</f>
        <v>0</v>
      </c>
      <c r="AJ85" s="333">
        <f>'第二面（入力）'!K33</f>
        <v>0</v>
      </c>
      <c r="AK85" s="333">
        <f>'第二面（入力）'!L34</f>
        <v>0</v>
      </c>
      <c r="AL85" s="333">
        <f>'第二面（入力）'!T34</f>
        <v>0</v>
      </c>
      <c r="AM85" s="383">
        <f>'第二面（入力）'!AA34</f>
        <v>0</v>
      </c>
      <c r="AN85" s="333">
        <f>'第二面（入力）'!K35</f>
        <v>0</v>
      </c>
      <c r="AO85" s="333">
        <f>'第二面（入力）'!K36</f>
        <v>0</v>
      </c>
      <c r="AP85" s="333">
        <f>'第二面（入力）'!K37</f>
        <v>0</v>
      </c>
      <c r="AQ85" s="383">
        <f>'第二面（入力）'!K38</f>
        <v>0</v>
      </c>
      <c r="AR85" s="383">
        <f>'第二面（入力）'!K39</f>
        <v>0</v>
      </c>
      <c r="AS85" s="333" t="str">
        <f>IF('第二面（入力）'!$K$40="","",'第二面（入力）'!$K$40)</f>
        <v/>
      </c>
    </row>
    <row r="86" spans="1:45" ht="13.5">
      <c r="A86" s="382" t="s">
        <v>2757</v>
      </c>
      <c r="Y86" s="333" t="s">
        <v>2605</v>
      </c>
      <c r="AC86" s="333" t="s">
        <v>2606</v>
      </c>
      <c r="AF86" s="333" t="s">
        <v>2583</v>
      </c>
      <c r="AG86" s="333">
        <f>'第二面（入力）'!L42</f>
        <v>0</v>
      </c>
      <c r="AH86" s="333">
        <f>'第二面（入力）'!S42</f>
        <v>0</v>
      </c>
      <c r="AI86" s="383">
        <f>'第二面（入力）'!Z42</f>
        <v>0</v>
      </c>
      <c r="AJ86" s="333">
        <f>'第二面（入力）'!K43</f>
        <v>0</v>
      </c>
      <c r="AK86" s="333">
        <f>'第二面（入力）'!L44</f>
        <v>0</v>
      </c>
      <c r="AL86" s="333">
        <f>'第二面（入力）'!T44</f>
        <v>0</v>
      </c>
      <c r="AM86" s="383">
        <f>'第二面（入力）'!AA44</f>
        <v>0</v>
      </c>
      <c r="AN86" s="333">
        <f>'第二面（入力）'!K45</f>
        <v>0</v>
      </c>
      <c r="AO86" s="333">
        <f>'第二面（入力）'!K46</f>
        <v>0</v>
      </c>
      <c r="AP86" s="333">
        <f>'第二面（入力）'!K47</f>
        <v>0</v>
      </c>
      <c r="AQ86" s="383">
        <f>'第二面（入力）'!K48</f>
        <v>0</v>
      </c>
      <c r="AR86" s="383">
        <f>'第二面（入力）'!K49</f>
        <v>0</v>
      </c>
      <c r="AS86" s="333" t="str">
        <f>IF('第二面（入力）'!$K$50="","",'第二面（入力）'!$K$50)</f>
        <v/>
      </c>
    </row>
    <row r="87" spans="1:45" ht="13.5">
      <c r="A87" s="382" t="s">
        <v>2758</v>
      </c>
      <c r="Y87" s="333" t="s">
        <v>2608</v>
      </c>
      <c r="AC87" s="333" t="s">
        <v>2609</v>
      </c>
      <c r="AF87" s="333" t="s">
        <v>2584</v>
      </c>
      <c r="AG87" s="333">
        <f>'第二面（入力）'!L52</f>
        <v>0</v>
      </c>
      <c r="AH87" s="333">
        <f>'第二面（入力）'!S52</f>
        <v>0</v>
      </c>
      <c r="AI87" s="383">
        <f>'第二面（入力）'!Z52</f>
        <v>0</v>
      </c>
      <c r="AJ87" s="333">
        <f>'第二面（入力）'!K53</f>
        <v>0</v>
      </c>
      <c r="AK87" s="333">
        <f>'第二面（入力）'!L54</f>
        <v>0</v>
      </c>
      <c r="AL87" s="333">
        <f>'第二面（入力）'!T54</f>
        <v>0</v>
      </c>
      <c r="AM87" s="383">
        <f>'第二面（入力）'!AA54</f>
        <v>0</v>
      </c>
      <c r="AN87" s="333">
        <f>'第二面（入力）'!K55</f>
        <v>0</v>
      </c>
      <c r="AO87" s="333">
        <f>'第二面（入力）'!K56</f>
        <v>0</v>
      </c>
      <c r="AP87" s="333">
        <f>'第二面（入力）'!K57</f>
        <v>0</v>
      </c>
      <c r="AQ87" s="383">
        <f>'第二面（入力）'!K58</f>
        <v>0</v>
      </c>
      <c r="AR87" s="383">
        <f>'第二面（入力）'!K59</f>
        <v>0</v>
      </c>
      <c r="AS87" s="333" t="str">
        <f>IF('第二面（入力）'!$K$60="","",'第二面（入力）'!$K$60)</f>
        <v/>
      </c>
    </row>
    <row r="88" spans="1:45" ht="13.5">
      <c r="A88" s="382" t="s">
        <v>2759</v>
      </c>
      <c r="Y88" s="333" t="s">
        <v>2611</v>
      </c>
      <c r="AC88" s="333" t="s">
        <v>2612</v>
      </c>
      <c r="AF88" s="333" t="s">
        <v>2585</v>
      </c>
      <c r="AG88" s="333">
        <f>'第二面（入力）'!L62</f>
        <v>0</v>
      </c>
      <c r="AH88" s="333">
        <f>'第二面（入力）'!S62</f>
        <v>0</v>
      </c>
      <c r="AI88" s="383">
        <f>'第二面（入力）'!Z62</f>
        <v>0</v>
      </c>
      <c r="AJ88" s="333">
        <f>'第二面（入力）'!K63</f>
        <v>0</v>
      </c>
      <c r="AK88" s="333">
        <f>'第二面（入力）'!L64</f>
        <v>0</v>
      </c>
      <c r="AL88" s="333">
        <f>'第二面（入力）'!T64</f>
        <v>0</v>
      </c>
      <c r="AM88" s="383">
        <f>'第二面（入力）'!AA64</f>
        <v>0</v>
      </c>
      <c r="AN88" s="333">
        <f>'第二面（入力）'!K65</f>
        <v>0</v>
      </c>
      <c r="AO88" s="333">
        <f>'第二面（入力）'!K66</f>
        <v>0</v>
      </c>
      <c r="AP88" s="333">
        <f>'第二面（入力）'!K67</f>
        <v>0</v>
      </c>
      <c r="AQ88" s="383">
        <f>'第二面（入力）'!K68</f>
        <v>0</v>
      </c>
      <c r="AR88" s="383">
        <f>'第二面（入力）'!K69</f>
        <v>0</v>
      </c>
      <c r="AS88" s="333" t="str">
        <f>IF('第二面（入力）'!$K$70="","",'第二面（入力）'!$K$70)</f>
        <v/>
      </c>
    </row>
    <row r="89" spans="1:45" ht="13.5">
      <c r="A89" s="382" t="s">
        <v>2760</v>
      </c>
      <c r="Y89" s="333" t="s">
        <v>2614</v>
      </c>
      <c r="AC89" s="333" t="s">
        <v>2615</v>
      </c>
      <c r="AF89" s="333" t="s">
        <v>2586</v>
      </c>
      <c r="AG89" s="333">
        <f>'第二面（入力）'!L72</f>
        <v>0</v>
      </c>
      <c r="AH89" s="333">
        <f>'第二面（入力）'!S72</f>
        <v>0</v>
      </c>
      <c r="AI89" s="383">
        <f>'第二面（入力）'!Z72</f>
        <v>0</v>
      </c>
      <c r="AJ89" s="333">
        <f>'第二面（入力）'!K73</f>
        <v>0</v>
      </c>
      <c r="AK89" s="333">
        <f>'第二面（入力）'!L74</f>
        <v>0</v>
      </c>
      <c r="AL89" s="333">
        <f>'第二面（入力）'!T74</f>
        <v>0</v>
      </c>
      <c r="AM89" s="383">
        <f>'第二面（入力）'!AA74</f>
        <v>0</v>
      </c>
      <c r="AN89" s="333">
        <f>'第二面（入力）'!K75</f>
        <v>0</v>
      </c>
      <c r="AO89" s="333">
        <f>'第二面（入力）'!K76</f>
        <v>0</v>
      </c>
      <c r="AP89" s="333">
        <f>'第二面（入力）'!K77</f>
        <v>0</v>
      </c>
      <c r="AQ89" s="383">
        <f>'第二面（入力）'!K78</f>
        <v>0</v>
      </c>
      <c r="AR89" s="383">
        <f>'第二面（入力）'!K79</f>
        <v>0</v>
      </c>
      <c r="AS89" s="333" t="str">
        <f>IF('第二面（入力）'!$K$80="","",'第二面（入力）'!$K$80)</f>
        <v/>
      </c>
    </row>
    <row r="90" spans="1:45" ht="13.5">
      <c r="A90" s="382" t="s">
        <v>2761</v>
      </c>
      <c r="Y90" s="333" t="s">
        <v>2617</v>
      </c>
      <c r="AC90" s="333" t="s">
        <v>2618</v>
      </c>
      <c r="AF90" s="333" t="s">
        <v>2587</v>
      </c>
      <c r="AG90" s="333">
        <f>'第二面（入力）'!L82</f>
        <v>0</v>
      </c>
      <c r="AH90" s="333">
        <f>'第二面（入力）'!S82</f>
        <v>0</v>
      </c>
      <c r="AI90" s="383">
        <f>'第二面（入力）'!Z82</f>
        <v>0</v>
      </c>
      <c r="AJ90" s="333">
        <f>'第二面（入力）'!K83</f>
        <v>0</v>
      </c>
      <c r="AK90" s="333">
        <f>'第二面（入力）'!L84</f>
        <v>0</v>
      </c>
      <c r="AL90" s="333">
        <f>'第二面（入力）'!T84</f>
        <v>0</v>
      </c>
      <c r="AM90" s="383">
        <f>'第二面（入力）'!AA84</f>
        <v>0</v>
      </c>
      <c r="AN90" s="333">
        <f>'第二面（入力）'!K85</f>
        <v>0</v>
      </c>
      <c r="AO90" s="333">
        <f>'第二面（入力）'!K86</f>
        <v>0</v>
      </c>
      <c r="AP90" s="333">
        <f>'第二面（入力）'!K87</f>
        <v>0</v>
      </c>
      <c r="AQ90" s="383">
        <f>'第二面（入力）'!K88</f>
        <v>0</v>
      </c>
      <c r="AR90" s="383">
        <f>'第二面（入力）'!K89</f>
        <v>0</v>
      </c>
      <c r="AS90" s="333" t="str">
        <f>IF('第二面（入力）'!$K$90="","",'第二面（入力）'!$K$90)</f>
        <v/>
      </c>
    </row>
    <row r="91" spans="1:45" ht="13.5">
      <c r="A91" s="382" t="s">
        <v>2762</v>
      </c>
      <c r="Y91" s="333" t="s">
        <v>2620</v>
      </c>
      <c r="AC91" s="333" t="s">
        <v>2621</v>
      </c>
      <c r="AF91" s="333" t="s">
        <v>2588</v>
      </c>
      <c r="AG91" s="333">
        <f>'第二面（入力）'!L92</f>
        <v>0</v>
      </c>
      <c r="AH91" s="333">
        <f>'第二面（入力）'!S92</f>
        <v>0</v>
      </c>
      <c r="AI91" s="383">
        <f>'第二面（入力）'!Z92</f>
        <v>0</v>
      </c>
      <c r="AJ91" s="333">
        <f>'第二面（入力）'!K93</f>
        <v>0</v>
      </c>
      <c r="AK91" s="333">
        <f>'第二面（入力）'!L94</f>
        <v>0</v>
      </c>
      <c r="AL91" s="333">
        <f>'第二面（入力）'!T94</f>
        <v>0</v>
      </c>
      <c r="AM91" s="383">
        <f>'第二面（入力）'!AA94</f>
        <v>0</v>
      </c>
      <c r="AN91" s="333">
        <f>'第二面（入力）'!K95</f>
        <v>0</v>
      </c>
      <c r="AO91" s="333">
        <f>'第二面（入力）'!K96</f>
        <v>0</v>
      </c>
      <c r="AP91" s="333">
        <f>'第二面（入力）'!K97</f>
        <v>0</v>
      </c>
      <c r="AQ91" s="383">
        <f>'第二面（入力）'!K98</f>
        <v>0</v>
      </c>
      <c r="AR91" s="383">
        <f>'第二面（入力）'!K99</f>
        <v>0</v>
      </c>
      <c r="AS91" s="333" t="str">
        <f>IF('第二面（入力）'!$K$100="","",'第二面（入力）'!$K$100)</f>
        <v/>
      </c>
    </row>
    <row r="92" spans="1:45" ht="13.5">
      <c r="A92" s="382" t="s">
        <v>2763</v>
      </c>
      <c r="Y92" s="333" t="s">
        <v>2623</v>
      </c>
      <c r="AC92" s="333" t="s">
        <v>2624</v>
      </c>
    </row>
    <row r="93" spans="1:45" ht="13.5">
      <c r="A93" s="382" t="s">
        <v>2764</v>
      </c>
      <c r="Y93" s="333" t="s">
        <v>2626</v>
      </c>
      <c r="AC93" s="333" t="s">
        <v>2627</v>
      </c>
    </row>
    <row r="94" spans="1:45" ht="13.5">
      <c r="A94" s="382" t="s">
        <v>2765</v>
      </c>
      <c r="Y94" s="333" t="s">
        <v>2629</v>
      </c>
      <c r="AC94" s="333" t="s">
        <v>2630</v>
      </c>
    </row>
    <row r="95" spans="1:45" ht="13.5">
      <c r="A95" s="382" t="s">
        <v>2766</v>
      </c>
      <c r="Y95" s="333" t="s">
        <v>2632</v>
      </c>
      <c r="AC95" s="333" t="s">
        <v>2633</v>
      </c>
    </row>
    <row r="96" spans="1:45" ht="13.5">
      <c r="A96" s="382" t="s">
        <v>2767</v>
      </c>
      <c r="Y96" s="333" t="s">
        <v>2635</v>
      </c>
      <c r="AC96" s="333" t="s">
        <v>2636</v>
      </c>
    </row>
    <row r="97" spans="1:29" ht="13.5">
      <c r="A97" s="382" t="s">
        <v>2768</v>
      </c>
      <c r="Y97" s="333" t="s">
        <v>2638</v>
      </c>
      <c r="AC97" s="333" t="s">
        <v>2639</v>
      </c>
    </row>
    <row r="98" spans="1:29" ht="13.5">
      <c r="A98" s="382" t="s">
        <v>2772</v>
      </c>
      <c r="Y98" s="333" t="s">
        <v>2641</v>
      </c>
      <c r="AC98" s="333" t="s">
        <v>2642</v>
      </c>
    </row>
    <row r="99" spans="1:29" ht="13.5">
      <c r="A99" s="382" t="s">
        <v>2777</v>
      </c>
      <c r="Y99" s="333" t="s">
        <v>2643</v>
      </c>
      <c r="AC99" s="333" t="s">
        <v>2644</v>
      </c>
    </row>
    <row r="100" spans="1:29" ht="13.5">
      <c r="A100" s="382" t="s">
        <v>2769</v>
      </c>
      <c r="Y100" s="333" t="s">
        <v>2645</v>
      </c>
      <c r="AC100" s="333" t="s">
        <v>2646</v>
      </c>
    </row>
    <row r="101" spans="1:29" ht="13.5">
      <c r="A101" s="382" t="s">
        <v>2771</v>
      </c>
      <c r="Y101" s="333" t="s">
        <v>2647</v>
      </c>
      <c r="AC101" s="333" t="s">
        <v>2648</v>
      </c>
    </row>
    <row r="102" spans="1:29" ht="13.5">
      <c r="A102" s="382" t="s">
        <v>2773</v>
      </c>
      <c r="Y102" s="333" t="s">
        <v>2649</v>
      </c>
      <c r="AC102" s="333" t="s">
        <v>2650</v>
      </c>
    </row>
    <row r="103" spans="1:29" ht="13.5">
      <c r="A103" s="382" t="s">
        <v>2775</v>
      </c>
      <c r="Y103" s="333" t="s">
        <v>2651</v>
      </c>
      <c r="AC103" s="333" t="s">
        <v>2652</v>
      </c>
    </row>
    <row r="104" spans="1:29" ht="13.5">
      <c r="A104" s="382" t="s">
        <v>2776</v>
      </c>
      <c r="Y104" s="333" t="s">
        <v>2653</v>
      </c>
      <c r="AC104" s="333" t="s">
        <v>2654</v>
      </c>
    </row>
    <row r="105" spans="1:29" ht="13.5">
      <c r="A105" s="382" t="s">
        <v>2816</v>
      </c>
      <c r="Y105" s="333" t="s">
        <v>2655</v>
      </c>
      <c r="AC105" s="333" t="s">
        <v>2656</v>
      </c>
    </row>
    <row r="106" spans="1:29">
      <c r="Y106" s="333" t="s">
        <v>2657</v>
      </c>
      <c r="AC106" s="333" t="s">
        <v>2658</v>
      </c>
    </row>
    <row r="107" spans="1:29">
      <c r="Y107" s="333" t="s">
        <v>2659</v>
      </c>
      <c r="AC107" s="333" t="s">
        <v>2660</v>
      </c>
    </row>
    <row r="108" spans="1:29">
      <c r="Y108" s="333" t="s">
        <v>2661</v>
      </c>
      <c r="AC108" s="333" t="s">
        <v>2662</v>
      </c>
    </row>
    <row r="109" spans="1:29">
      <c r="Y109" s="333" t="s">
        <v>2663</v>
      </c>
      <c r="AC109" s="333" t="s">
        <v>2664</v>
      </c>
    </row>
    <row r="110" spans="1:29">
      <c r="Y110" s="333" t="s">
        <v>2665</v>
      </c>
      <c r="AC110" s="333" t="s">
        <v>2666</v>
      </c>
    </row>
    <row r="111" spans="1:29">
      <c r="Y111" s="333" t="s">
        <v>2667</v>
      </c>
      <c r="AC111" s="333" t="s">
        <v>2668</v>
      </c>
    </row>
    <row r="112" spans="1:29">
      <c r="Y112" s="333" t="s">
        <v>2669</v>
      </c>
      <c r="AC112" s="333" t="s">
        <v>2670</v>
      </c>
    </row>
    <row r="113" spans="25:29">
      <c r="Y113" s="333" t="s">
        <v>2671</v>
      </c>
      <c r="AC113" s="333" t="s">
        <v>2672</v>
      </c>
    </row>
    <row r="114" spans="25:29">
      <c r="Y114" s="333" t="s">
        <v>2673</v>
      </c>
      <c r="AC114" s="333" t="s">
        <v>2674</v>
      </c>
    </row>
    <row r="115" spans="25:29">
      <c r="Y115" s="333" t="s">
        <v>2675</v>
      </c>
      <c r="AC115" s="333" t="s">
        <v>2676</v>
      </c>
    </row>
    <row r="116" spans="25:29">
      <c r="Y116" s="333" t="s">
        <v>2677</v>
      </c>
      <c r="AC116" s="333" t="s">
        <v>2678</v>
      </c>
    </row>
    <row r="117" spans="25:29">
      <c r="Y117" s="333" t="s">
        <v>2679</v>
      </c>
      <c r="AC117" s="333" t="s">
        <v>2680</v>
      </c>
    </row>
    <row r="118" spans="25:29">
      <c r="Y118" s="333" t="s">
        <v>2681</v>
      </c>
      <c r="AC118" s="333" t="s">
        <v>2682</v>
      </c>
    </row>
    <row r="119" spans="25:29">
      <c r="Y119" s="333" t="s">
        <v>2683</v>
      </c>
      <c r="AC119" s="333" t="s">
        <v>2684</v>
      </c>
    </row>
    <row r="120" spans="25:29">
      <c r="Y120" s="333" t="s">
        <v>2685</v>
      </c>
      <c r="AC120" s="333" t="s">
        <v>2686</v>
      </c>
    </row>
    <row r="121" spans="25:29">
      <c r="Y121" s="333" t="s">
        <v>2687</v>
      </c>
      <c r="AC121" s="333" t="s">
        <v>2688</v>
      </c>
    </row>
    <row r="122" spans="25:29">
      <c r="Y122" s="333" t="s">
        <v>2689</v>
      </c>
      <c r="AC122" s="333" t="s">
        <v>2690</v>
      </c>
    </row>
    <row r="123" spans="25:29">
      <c r="Y123" s="333" t="s">
        <v>2691</v>
      </c>
      <c r="AC123" s="333" t="s">
        <v>2692</v>
      </c>
    </row>
    <row r="124" spans="25:29">
      <c r="Y124" s="333" t="s">
        <v>2693</v>
      </c>
      <c r="AC124" s="333" t="s">
        <v>2694</v>
      </c>
    </row>
    <row r="125" spans="25:29">
      <c r="Y125" s="333" t="s">
        <v>2695</v>
      </c>
      <c r="AC125" s="333" t="s">
        <v>2696</v>
      </c>
    </row>
    <row r="126" spans="25:29">
      <c r="Y126" s="333" t="s">
        <v>2697</v>
      </c>
      <c r="AC126" s="333" t="s">
        <v>2698</v>
      </c>
    </row>
    <row r="127" spans="25:29">
      <c r="Y127" s="333" t="s">
        <v>2699</v>
      </c>
      <c r="AC127" s="333" t="s">
        <v>2700</v>
      </c>
    </row>
    <row r="128" spans="25:29">
      <c r="Y128" s="333" t="s">
        <v>2701</v>
      </c>
      <c r="AC128" s="333" t="s">
        <v>2702</v>
      </c>
    </row>
    <row r="150" spans="1:1">
      <c r="A150" s="333" t="s">
        <v>4468</v>
      </c>
    </row>
    <row r="151" spans="1:1">
      <c r="A151" s="333" t="s">
        <v>4469</v>
      </c>
    </row>
    <row r="152" spans="1:1">
      <c r="A152" s="333" t="s">
        <v>4470</v>
      </c>
    </row>
    <row r="153" spans="1:1">
      <c r="A153" s="333" t="s">
        <v>4471</v>
      </c>
    </row>
  </sheetData>
  <mergeCells count="82">
    <mergeCell ref="K6:AC6"/>
    <mergeCell ref="L3:N3"/>
    <mergeCell ref="O3:Q3"/>
    <mergeCell ref="R3:T3"/>
    <mergeCell ref="U3:W3"/>
    <mergeCell ref="X3:AA3"/>
    <mergeCell ref="K4:AC4"/>
    <mergeCell ref="L5:M5"/>
    <mergeCell ref="N5:R5"/>
    <mergeCell ref="S5:T5"/>
    <mergeCell ref="U5:X5"/>
    <mergeCell ref="Y5:AA5"/>
    <mergeCell ref="K7:M7"/>
    <mergeCell ref="K8:AC8"/>
    <mergeCell ref="K9:AC9"/>
    <mergeCell ref="K10:AC10"/>
    <mergeCell ref="L12:N12"/>
    <mergeCell ref="O12:Q12"/>
    <mergeCell ref="R12:T12"/>
    <mergeCell ref="U12:W12"/>
    <mergeCell ref="X12:AA12"/>
    <mergeCell ref="K13:AC13"/>
    <mergeCell ref="L14:M14"/>
    <mergeCell ref="N14:R14"/>
    <mergeCell ref="S14:T14"/>
    <mergeCell ref="U14:X14"/>
    <mergeCell ref="Y14:AA14"/>
    <mergeCell ref="L20:N20"/>
    <mergeCell ref="O20:Q20"/>
    <mergeCell ref="R20:T20"/>
    <mergeCell ref="U20:W20"/>
    <mergeCell ref="X20:AA20"/>
    <mergeCell ref="K15:AC15"/>
    <mergeCell ref="K16:M16"/>
    <mergeCell ref="K17:AC17"/>
    <mergeCell ref="K18:AC18"/>
    <mergeCell ref="K19:AC19"/>
    <mergeCell ref="K21:AC21"/>
    <mergeCell ref="L22:M22"/>
    <mergeCell ref="N22:R22"/>
    <mergeCell ref="S22:T22"/>
    <mergeCell ref="U22:X22"/>
    <mergeCell ref="Y22:AA22"/>
    <mergeCell ref="L28:N28"/>
    <mergeCell ref="O28:Q28"/>
    <mergeCell ref="R28:T28"/>
    <mergeCell ref="U28:W28"/>
    <mergeCell ref="X28:AA28"/>
    <mergeCell ref="K23:AC23"/>
    <mergeCell ref="K24:M24"/>
    <mergeCell ref="K25:AC25"/>
    <mergeCell ref="K26:AC26"/>
    <mergeCell ref="K27:AC27"/>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G44:AB44"/>
    <mergeCell ref="G45:AB45"/>
    <mergeCell ref="G46:AA46"/>
    <mergeCell ref="L38:O38"/>
    <mergeCell ref="R38:S38"/>
    <mergeCell ref="U38:AB38"/>
    <mergeCell ref="K39:AC39"/>
    <mergeCell ref="K40:M40"/>
    <mergeCell ref="E51:AC51"/>
    <mergeCell ref="A52:AC52"/>
    <mergeCell ref="A53:AC53"/>
    <mergeCell ref="A54:AC54"/>
    <mergeCell ref="G50:AB50"/>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99</vt:i4>
      </vt:variant>
    </vt:vector>
  </HeadingPairs>
  <TitlesOfParts>
    <vt:vector size="175"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建築主１</vt:lpstr>
      <vt:lpstr>建築主２</vt:lpstr>
      <vt:lpstr>建築主３</vt:lpstr>
      <vt:lpstr>代理者</vt:lpstr>
      <vt:lpstr>設計者１</vt:lpstr>
      <vt:lpstr>設計者２</vt:lpstr>
      <vt:lpstr>設計者３</vt:lpstr>
      <vt:lpstr>設計者４</vt:lpstr>
      <vt:lpstr>工事監理者</vt:lpstr>
      <vt:lpstr>ゲスト登録</vt:lpstr>
      <vt:lpstr>電申2</vt:lpstr>
      <vt:lpstr>電申3</vt:lpstr>
      <vt:lpstr>電申4</vt:lpstr>
      <vt:lpstr>電申5</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工第一面</vt:lpstr>
      <vt:lpstr>工第二面</vt:lpstr>
      <vt:lpstr>工第三面</vt:lpstr>
      <vt:lpstr>工第四面</vt:lpstr>
      <vt:lpstr>工第一面（主）</vt:lpstr>
      <vt:lpstr>注意（工事届）</vt:lpstr>
      <vt:lpstr>別表</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工第一面!Print_Area</vt:lpstr>
      <vt:lpstr>'工第一面（主）'!Print_Area</vt:lpstr>
      <vt:lpstr>工第三面!Print_Area</vt:lpstr>
      <vt:lpstr>工第四面!Print_Area</vt:lpstr>
      <vt:lpstr>工第二面!Print_Area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別表!Print_Area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Fukunaga</cp:lastModifiedBy>
  <cp:lastPrinted>2025-07-04T07:07:33Z</cp:lastPrinted>
  <dcterms:created xsi:type="dcterms:W3CDTF">2015-01-05T10:10:56Z</dcterms:created>
  <dcterms:modified xsi:type="dcterms:W3CDTF">2025-08-01T05:55:19Z</dcterms:modified>
</cp:coreProperties>
</file>