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comments9.xml" ContentType="application/vnd.openxmlformats-officedocument.spreadsheetml.comment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LANDISK-A\public\1-1確認申請データ\2_確認検査書式\20251201確認申請書\"/>
    </mc:Choice>
  </mc:AlternateContent>
  <xr:revisionPtr revIDLastSave="0" documentId="13_ncr:1_{BFA5E8F5-F1E5-4D45-B9CD-EEC0B122E614}" xr6:coauthVersionLast="47" xr6:coauthVersionMax="47" xr10:uidLastSave="{00000000-0000-0000-0000-000000000000}"/>
  <bookViews>
    <workbookView xWindow="-120" yWindow="-120" windowWidth="29040" windowHeight="15720" tabRatio="837" xr2:uid="{00000000-000D-0000-FFFF-FFFF00000000}"/>
  </bookViews>
  <sheets>
    <sheet name="初期画面" sheetId="36" r:id="rId1"/>
    <sheet name="電申申込書" sheetId="84" r:id="rId2"/>
    <sheet name="連絡先" sheetId="72" r:id="rId3"/>
    <sheet name="第一面" sheetId="1" r:id="rId4"/>
    <sheet name="第一面 (計変)" sheetId="53" r:id="rId5"/>
    <sheet name="第二面（入力）" sheetId="48" r:id="rId6"/>
    <sheet name="第二面" sheetId="12" r:id="rId7"/>
    <sheet name="第二面 -2" sheetId="16" r:id="rId8"/>
    <sheet name="第二面 -3" sheetId="83" r:id="rId9"/>
    <sheet name="注意" sheetId="52" r:id="rId10"/>
    <sheet name="委任状" sheetId="44" r:id="rId11"/>
    <sheet name="→検査書類" sheetId="68" r:id="rId12"/>
    <sheet name="完了第一面" sheetId="66" r:id="rId13"/>
    <sheet name="共通第二面（検査入力）" sheetId="63" r:id="rId14"/>
    <sheet name="完了第二面" sheetId="61" r:id="rId15"/>
    <sheet name="完了第二面 -2 " sheetId="65" r:id="rId16"/>
    <sheet name="完了第三面" sheetId="67" r:id="rId17"/>
    <sheet name="完了第四面" sheetId="64" r:id="rId18"/>
    <sheet name="注意 (検査)" sheetId="71" r:id="rId19"/>
    <sheet name="→TKCデータ用" sheetId="35" r:id="rId20"/>
    <sheet name="建築物データ" sheetId="32" r:id="rId21"/>
    <sheet name="建築主１" sheetId="33" r:id="rId22"/>
    <sheet name="建築主２" sheetId="40" r:id="rId23"/>
    <sheet name="建築主３" sheetId="41" r:id="rId24"/>
    <sheet name="代理者" sheetId="42" r:id="rId25"/>
    <sheet name="設計者１" sheetId="43" r:id="rId26"/>
    <sheet name="設計者２" sheetId="49" r:id="rId27"/>
    <sheet name="設計者３" sheetId="50" r:id="rId28"/>
    <sheet name="設計者４" sheetId="51" r:id="rId29"/>
    <sheet name="工事監理者" sheetId="56" r:id="rId30"/>
    <sheet name="ゲスト登録" sheetId="85" r:id="rId31"/>
  </sheets>
  <definedNames>
    <definedName name="_xlnm.Print_Area" localSheetId="10">委任状!$A$1:$AE$50</definedName>
    <definedName name="_xlnm.Print_Area" localSheetId="12">完了第一面!$A$1:$AC$45</definedName>
    <definedName name="_xlnm.Print_Area" localSheetId="16">完了第三面!$A$1:$AC$40</definedName>
    <definedName name="_xlnm.Print_Area" localSheetId="17">完了第四面!$A$1:$AE$71</definedName>
    <definedName name="_xlnm.Print_Area" localSheetId="14">完了第二面!$A$1:$AF$144</definedName>
    <definedName name="_xlnm.Print_Area" localSheetId="15">'完了第二面 -2 '!$A$1:$AC$44</definedName>
    <definedName name="_xlnm.Print_Area" localSheetId="13">'共通第二面（検査入力）'!$A$1:$AF$100</definedName>
    <definedName name="_xlnm.Print_Area" localSheetId="0">初期画面!$A$1:$AA$53</definedName>
    <definedName name="_xlnm.Print_Area" localSheetId="3">第一面!$A$1:$AC$49</definedName>
    <definedName name="_xlnm.Print_Area" localSheetId="4">'第一面 (計変)'!$A$1:$AC$50</definedName>
    <definedName name="_xlnm.Print_Area" localSheetId="6">第二面!$A$1:$AF$89</definedName>
    <definedName name="_xlnm.Print_Area" localSheetId="7">'第二面 -2'!$A$1:$AC$44</definedName>
    <definedName name="_xlnm.Print_Area" localSheetId="8">'第二面 -3'!$A$1:$AF$58</definedName>
    <definedName name="_xlnm.Print_Area" localSheetId="5">'第二面（入力）'!$A$1:$AF$100</definedName>
    <definedName name="_xlnm.Print_Area" localSheetId="9">注意!$A$1:$K$34</definedName>
    <definedName name="_xlnm.Print_Area" localSheetId="18">'注意 (検査)'!$A$1:$C$56</definedName>
    <definedName name="_xlnm.Print_Area" localSheetId="1">電申申込書!$A$1:$Z$26</definedName>
    <definedName name="_xlnm.Print_Area" localSheetId="2">連絡先!$A$2:$Y$51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F2" i="32" l="1"/>
  <c r="B40" i="66"/>
  <c r="EX2" i="32"/>
  <c r="EN2" i="32"/>
  <c r="F2" i="32"/>
  <c r="FM2" i="32"/>
  <c r="FL2" i="32"/>
  <c r="EM2" i="32"/>
  <c r="EL2" i="32"/>
  <c r="AD2" i="32"/>
  <c r="AA2" i="32"/>
  <c r="Z2" i="32"/>
  <c r="T2" i="32"/>
  <c r="S2" i="32"/>
  <c r="R2" i="32"/>
  <c r="Q2" i="32"/>
  <c r="W45" i="53"/>
  <c r="B45" i="53"/>
  <c r="W44" i="1"/>
  <c r="B44" i="1"/>
  <c r="H29" i="44"/>
  <c r="E6" i="85"/>
  <c r="D6" i="85"/>
  <c r="C6" i="85"/>
  <c r="A6" i="85"/>
  <c r="E5" i="85"/>
  <c r="D5" i="85"/>
  <c r="C5" i="85"/>
  <c r="A5" i="85"/>
  <c r="E4" i="85"/>
  <c r="D4" i="85"/>
  <c r="C4" i="85"/>
  <c r="A4" i="85"/>
  <c r="E3" i="85"/>
  <c r="D3" i="85"/>
  <c r="C3" i="85"/>
  <c r="A3" i="85"/>
  <c r="E2" i="85"/>
  <c r="D2" i="85"/>
  <c r="C2" i="85"/>
  <c r="A2" i="85"/>
  <c r="K131" i="61"/>
  <c r="K130" i="61"/>
  <c r="K129" i="61"/>
  <c r="K128" i="61"/>
  <c r="K127" i="61"/>
  <c r="K126" i="61"/>
  <c r="K125" i="61"/>
  <c r="K123" i="61"/>
  <c r="K122" i="61"/>
  <c r="K121" i="61"/>
  <c r="K120" i="61"/>
  <c r="K119" i="61"/>
  <c r="K118" i="61"/>
  <c r="K117" i="61"/>
  <c r="K115" i="61"/>
  <c r="K114" i="61"/>
  <c r="K113" i="61"/>
  <c r="K112" i="61"/>
  <c r="K111" i="61"/>
  <c r="K110" i="61"/>
  <c r="K109" i="61"/>
  <c r="K106" i="61"/>
  <c r="K105" i="61"/>
  <c r="K104" i="61"/>
  <c r="K103" i="61"/>
  <c r="K102" i="61"/>
  <c r="K101" i="61"/>
  <c r="K100" i="61"/>
  <c r="K96" i="61"/>
  <c r="K95" i="61"/>
  <c r="K94" i="61"/>
  <c r="K93" i="61"/>
  <c r="K92" i="61"/>
  <c r="AA91" i="61"/>
  <c r="T91" i="61"/>
  <c r="L91" i="61"/>
  <c r="K90" i="61"/>
  <c r="Z89" i="61"/>
  <c r="S89" i="61"/>
  <c r="L89" i="61"/>
  <c r="K87" i="61"/>
  <c r="K86" i="61"/>
  <c r="K85" i="61"/>
  <c r="K84" i="61"/>
  <c r="K83" i="61"/>
  <c r="AA82" i="61"/>
  <c r="T82" i="61"/>
  <c r="L82" i="61"/>
  <c r="K81" i="61"/>
  <c r="Z80" i="61"/>
  <c r="S80" i="61"/>
  <c r="L80" i="61"/>
  <c r="K78" i="61"/>
  <c r="K77" i="61"/>
  <c r="K76" i="61"/>
  <c r="K75" i="61"/>
  <c r="K74" i="61"/>
  <c r="AA73" i="61"/>
  <c r="T73" i="61"/>
  <c r="L73" i="61"/>
  <c r="K72" i="61"/>
  <c r="Z71" i="61"/>
  <c r="S71" i="61"/>
  <c r="L71" i="61"/>
  <c r="K68" i="61"/>
  <c r="K67" i="61"/>
  <c r="K66" i="61"/>
  <c r="K65" i="61"/>
  <c r="K64" i="61"/>
  <c r="AA63" i="61"/>
  <c r="T63" i="61"/>
  <c r="L63" i="61"/>
  <c r="K62" i="61"/>
  <c r="Z61" i="61"/>
  <c r="S61" i="61"/>
  <c r="L61" i="61"/>
  <c r="F5" i="67"/>
  <c r="W40" i="66"/>
  <c r="V7" i="84"/>
  <c r="V4" i="84"/>
  <c r="M84" i="12"/>
  <c r="K84" i="12"/>
  <c r="I84" i="12"/>
  <c r="D84" i="12"/>
  <c r="M83" i="12"/>
  <c r="K83" i="12"/>
  <c r="I83" i="12"/>
  <c r="D83" i="12"/>
  <c r="O80" i="12"/>
  <c r="M80" i="12"/>
  <c r="K80" i="12"/>
  <c r="O78" i="12"/>
  <c r="M78" i="12"/>
  <c r="K78" i="12"/>
  <c r="E48" i="53"/>
  <c r="E47" i="1"/>
  <c r="AB42" i="53"/>
  <c r="AB41" i="1"/>
  <c r="Z42" i="53"/>
  <c r="Z41" i="1"/>
  <c r="F42" i="53"/>
  <c r="X42" i="53"/>
  <c r="X41" i="1"/>
  <c r="Y48" i="53"/>
  <c r="Y47" i="1"/>
  <c r="H42" i="53"/>
  <c r="H41" i="1"/>
  <c r="F41" i="1"/>
  <c r="C42" i="53"/>
  <c r="C41" i="1"/>
  <c r="AN2" i="32"/>
  <c r="R135" i="61"/>
  <c r="G2" i="32"/>
  <c r="IR2" i="32"/>
  <c r="IQ2" i="32"/>
  <c r="IP2" i="32"/>
  <c r="FN2" i="32"/>
  <c r="DD2" i="32"/>
  <c r="DC2" i="32"/>
  <c r="DA2" i="32"/>
  <c r="CZ2" i="32"/>
  <c r="CW2" i="32"/>
  <c r="CV2" i="32"/>
  <c r="C5" i="72"/>
  <c r="T2" i="72"/>
  <c r="X18" i="66"/>
  <c r="X18" i="53"/>
  <c r="X18" i="1"/>
  <c r="Z18" i="1"/>
  <c r="A142" i="61"/>
  <c r="K8" i="61"/>
  <c r="Y30" i="67"/>
  <c r="W30" i="67"/>
  <c r="U30" i="67"/>
  <c r="S30" i="67"/>
  <c r="O30" i="67"/>
  <c r="M30" i="67"/>
  <c r="K30" i="67"/>
  <c r="I30" i="67"/>
  <c r="O20" i="67"/>
  <c r="M20" i="67"/>
  <c r="K20" i="67"/>
  <c r="O18" i="67"/>
  <c r="M18" i="67"/>
  <c r="K18" i="67"/>
  <c r="I18" i="67"/>
  <c r="O14" i="67"/>
  <c r="M14" i="67"/>
  <c r="K14" i="67"/>
  <c r="I14" i="67"/>
  <c r="Q23" i="66"/>
  <c r="Q22" i="66"/>
  <c r="Q20" i="66"/>
  <c r="Q19" i="66"/>
  <c r="AB18" i="66"/>
  <c r="Z18" i="66"/>
  <c r="K139" i="61"/>
  <c r="K138" i="61"/>
  <c r="K137" i="61"/>
  <c r="K136" i="61"/>
  <c r="V135" i="61"/>
  <c r="L135" i="61"/>
  <c r="K134" i="61"/>
  <c r="H43" i="65"/>
  <c r="H42" i="65"/>
  <c r="H41" i="65"/>
  <c r="H40" i="65"/>
  <c r="H39" i="65"/>
  <c r="H36" i="65"/>
  <c r="H35" i="65"/>
  <c r="H34" i="65"/>
  <c r="H33" i="65"/>
  <c r="H32" i="65"/>
  <c r="H29" i="65"/>
  <c r="H28" i="65"/>
  <c r="H27" i="65"/>
  <c r="H26" i="65"/>
  <c r="H25" i="65"/>
  <c r="H22" i="65"/>
  <c r="H21" i="65"/>
  <c r="H20" i="65"/>
  <c r="H19" i="65"/>
  <c r="H18" i="65"/>
  <c r="H14" i="65"/>
  <c r="H15" i="65"/>
  <c r="H13" i="65"/>
  <c r="H12" i="65"/>
  <c r="H11" i="65"/>
  <c r="H8" i="65"/>
  <c r="H7" i="65"/>
  <c r="H6" i="65"/>
  <c r="H5" i="65"/>
  <c r="H4" i="65"/>
  <c r="K15" i="12"/>
  <c r="K15" i="61"/>
  <c r="K12" i="12"/>
  <c r="K12" i="61"/>
  <c r="Z11" i="12"/>
  <c r="Z11" i="61"/>
  <c r="AJ11" i="61"/>
  <c r="AP175" i="61"/>
  <c r="AU175" i="61"/>
  <c r="AT175" i="61"/>
  <c r="AS175" i="61"/>
  <c r="AR175" i="61"/>
  <c r="AQ175" i="61"/>
  <c r="AV181" i="61"/>
  <c r="AU180" i="61"/>
  <c r="AT180" i="61"/>
  <c r="AS180" i="61"/>
  <c r="AR180" i="61"/>
  <c r="AQ180" i="61"/>
  <c r="AP180" i="61"/>
  <c r="AO180" i="61"/>
  <c r="AN180" i="61"/>
  <c r="AM180" i="61"/>
  <c r="AL180" i="61"/>
  <c r="AK180" i="61"/>
  <c r="AJ180" i="61"/>
  <c r="AV180" i="61"/>
  <c r="AU179" i="61"/>
  <c r="AT179" i="61"/>
  <c r="AS179" i="61"/>
  <c r="AR179" i="61"/>
  <c r="AQ179" i="61"/>
  <c r="AP179" i="61"/>
  <c r="AO179" i="61"/>
  <c r="AN179" i="61"/>
  <c r="AM179" i="61"/>
  <c r="AL179" i="61"/>
  <c r="AK179" i="61"/>
  <c r="AJ179" i="61"/>
  <c r="AV179" i="61"/>
  <c r="AU178" i="61"/>
  <c r="AT178" i="61"/>
  <c r="AS178" i="61"/>
  <c r="AR178" i="61"/>
  <c r="AQ178" i="61"/>
  <c r="AP178" i="61"/>
  <c r="AO178" i="61"/>
  <c r="AN178" i="61"/>
  <c r="AM178" i="61"/>
  <c r="AL178" i="61"/>
  <c r="AK178" i="61"/>
  <c r="AJ178" i="61"/>
  <c r="AV178" i="61"/>
  <c r="AU177" i="61"/>
  <c r="AT177" i="61"/>
  <c r="AS177" i="61"/>
  <c r="AR177" i="61"/>
  <c r="AQ177" i="61"/>
  <c r="AP177" i="61"/>
  <c r="AO177" i="61"/>
  <c r="AN177" i="61"/>
  <c r="AM177" i="61"/>
  <c r="AL177" i="61"/>
  <c r="AK177" i="61"/>
  <c r="AJ177" i="61"/>
  <c r="AV177" i="61"/>
  <c r="AU176" i="61"/>
  <c r="AT176" i="61"/>
  <c r="AS176" i="61"/>
  <c r="AR176" i="61"/>
  <c r="AQ176" i="61"/>
  <c r="AP176" i="61"/>
  <c r="AO176" i="61"/>
  <c r="AN176" i="61"/>
  <c r="AM176" i="61"/>
  <c r="AL176" i="61"/>
  <c r="AK176" i="61"/>
  <c r="AJ176" i="61"/>
  <c r="AO175" i="61"/>
  <c r="AN175" i="61"/>
  <c r="AM175" i="61"/>
  <c r="AL175" i="61"/>
  <c r="AK175" i="61"/>
  <c r="AJ175" i="61"/>
  <c r="AV175" i="61"/>
  <c r="AU174" i="61"/>
  <c r="AT174" i="61"/>
  <c r="AS174" i="61"/>
  <c r="AR174" i="61"/>
  <c r="AQ174" i="61"/>
  <c r="AP174" i="61"/>
  <c r="AO174" i="61"/>
  <c r="AN174" i="61"/>
  <c r="AM174" i="61"/>
  <c r="AL174" i="61"/>
  <c r="AK174" i="61"/>
  <c r="AJ174" i="61"/>
  <c r="AV174" i="61"/>
  <c r="AU173" i="61"/>
  <c r="AT173" i="61"/>
  <c r="AS173" i="61"/>
  <c r="AR173" i="61"/>
  <c r="AQ173" i="61"/>
  <c r="AP173" i="61"/>
  <c r="AO173" i="61"/>
  <c r="AN173" i="61"/>
  <c r="AM173" i="61"/>
  <c r="AL173" i="61"/>
  <c r="AK173" i="61"/>
  <c r="AJ173" i="61"/>
  <c r="AV173" i="61"/>
  <c r="AU172" i="61"/>
  <c r="AT172" i="61"/>
  <c r="AS172" i="61"/>
  <c r="AR172" i="61"/>
  <c r="AQ172" i="61"/>
  <c r="AP172" i="61"/>
  <c r="AO172" i="61"/>
  <c r="AN172" i="61"/>
  <c r="AM172" i="61"/>
  <c r="AL172" i="61"/>
  <c r="AK172" i="61"/>
  <c r="AJ172" i="61"/>
  <c r="AV172" i="61"/>
  <c r="AU171" i="61"/>
  <c r="AT171" i="61"/>
  <c r="AS171" i="61"/>
  <c r="AR171" i="61"/>
  <c r="AQ171" i="61"/>
  <c r="AP171" i="61"/>
  <c r="AO171" i="61"/>
  <c r="AN171" i="61"/>
  <c r="AM171" i="61"/>
  <c r="AL171" i="61"/>
  <c r="AK171" i="61"/>
  <c r="AJ171" i="61"/>
  <c r="K4" i="61"/>
  <c r="K7" i="61"/>
  <c r="K6" i="61"/>
  <c r="K5" i="61"/>
  <c r="AV176" i="61"/>
  <c r="L30" i="53"/>
  <c r="AK30" i="53"/>
  <c r="J30" i="53"/>
  <c r="A2" i="41"/>
  <c r="A2" i="40"/>
  <c r="A2" i="33"/>
  <c r="J2" i="32"/>
  <c r="K2" i="32"/>
  <c r="L2" i="32"/>
  <c r="P30" i="53"/>
  <c r="AB18" i="53"/>
  <c r="N30" i="53"/>
  <c r="Z18" i="53"/>
  <c r="B2" i="33"/>
  <c r="B2" i="40"/>
  <c r="E2" i="40"/>
  <c r="E2" i="41"/>
  <c r="C2" i="41"/>
  <c r="D2" i="41"/>
  <c r="B2" i="41"/>
  <c r="C2" i="40"/>
  <c r="D2" i="40"/>
  <c r="E2" i="33"/>
  <c r="C2" i="33"/>
  <c r="D2" i="33"/>
  <c r="AV126" i="12"/>
  <c r="AV125" i="12"/>
  <c r="AV124" i="12"/>
  <c r="AV123" i="12"/>
  <c r="AV122" i="12"/>
  <c r="AV121" i="12"/>
  <c r="AV120" i="12"/>
  <c r="AV119" i="12"/>
  <c r="AV118" i="12"/>
  <c r="AV117" i="12"/>
  <c r="AO2" i="32"/>
  <c r="G55" i="32"/>
  <c r="G54" i="32"/>
  <c r="G53" i="32"/>
  <c r="G52" i="32"/>
  <c r="G51" i="32"/>
  <c r="G50" i="32"/>
  <c r="L42" i="12"/>
  <c r="L42" i="61"/>
  <c r="AU126" i="12"/>
  <c r="AT126" i="12"/>
  <c r="AS126" i="12"/>
  <c r="AR126" i="12"/>
  <c r="AQ126" i="12"/>
  <c r="AP126" i="12"/>
  <c r="AO126" i="12"/>
  <c r="AN126" i="12"/>
  <c r="AM126" i="12"/>
  <c r="AL126" i="12"/>
  <c r="AK126" i="12"/>
  <c r="AJ126" i="12"/>
  <c r="AU125" i="12"/>
  <c r="AT125" i="12"/>
  <c r="AS125" i="12"/>
  <c r="AR125" i="12"/>
  <c r="AQ125" i="12"/>
  <c r="AP125" i="12"/>
  <c r="AN125" i="12"/>
  <c r="AO125" i="12"/>
  <c r="AM125" i="12"/>
  <c r="AL125" i="12"/>
  <c r="AK125" i="12"/>
  <c r="AJ125" i="12"/>
  <c r="AU124" i="12"/>
  <c r="AT124" i="12"/>
  <c r="AS124" i="12"/>
  <c r="AR124" i="12"/>
  <c r="AQ124" i="12"/>
  <c r="AP124" i="12"/>
  <c r="AO124" i="12"/>
  <c r="AN124" i="12"/>
  <c r="AM124" i="12"/>
  <c r="AL124" i="12"/>
  <c r="AK124" i="12"/>
  <c r="AJ124" i="12"/>
  <c r="AU123" i="12"/>
  <c r="AT123" i="12"/>
  <c r="AS123" i="12"/>
  <c r="AR123" i="12"/>
  <c r="AQ123" i="12"/>
  <c r="AP123" i="12"/>
  <c r="AO123" i="12"/>
  <c r="AN123" i="12"/>
  <c r="AM123" i="12"/>
  <c r="AL123" i="12"/>
  <c r="AK123" i="12"/>
  <c r="AJ123" i="12"/>
  <c r="AU122" i="12"/>
  <c r="AT122" i="12"/>
  <c r="AS122" i="12"/>
  <c r="AR122" i="12"/>
  <c r="AQ122" i="12"/>
  <c r="AP122" i="12"/>
  <c r="AO122" i="12"/>
  <c r="AN122" i="12"/>
  <c r="AM122" i="12"/>
  <c r="AL122" i="12"/>
  <c r="AK122" i="12"/>
  <c r="AJ122" i="12"/>
  <c r="AU121" i="12"/>
  <c r="AT121" i="12"/>
  <c r="AS121" i="12"/>
  <c r="AR121" i="12"/>
  <c r="AQ121" i="12"/>
  <c r="AP121" i="12"/>
  <c r="AO121" i="12"/>
  <c r="AN121" i="12"/>
  <c r="AM121" i="12"/>
  <c r="AL121" i="12"/>
  <c r="AK121" i="12"/>
  <c r="AJ121" i="12"/>
  <c r="AU120" i="12"/>
  <c r="AT120" i="12"/>
  <c r="AS120" i="12"/>
  <c r="AR120" i="12"/>
  <c r="AQ120" i="12"/>
  <c r="AP120" i="12"/>
  <c r="AO120" i="12"/>
  <c r="AN120" i="12"/>
  <c r="AM120" i="12"/>
  <c r="AL120" i="12"/>
  <c r="AK120" i="12"/>
  <c r="AJ120" i="12"/>
  <c r="AU119" i="12"/>
  <c r="K47" i="12"/>
  <c r="K47" i="61"/>
  <c r="AT119" i="12"/>
  <c r="AS119" i="12"/>
  <c r="AR119" i="12"/>
  <c r="K53" i="12"/>
  <c r="K53" i="61"/>
  <c r="AQ119" i="12"/>
  <c r="AP119" i="12"/>
  <c r="AO119" i="12"/>
  <c r="AN119" i="12"/>
  <c r="AM119" i="12"/>
  <c r="AL119" i="12"/>
  <c r="AK119" i="12"/>
  <c r="S40" i="12"/>
  <c r="S40" i="61"/>
  <c r="AJ119" i="12"/>
  <c r="AU118" i="12"/>
  <c r="AT118" i="12"/>
  <c r="K37" i="12"/>
  <c r="K37" i="61"/>
  <c r="AS118" i="12"/>
  <c r="AR118" i="12"/>
  <c r="AQ118" i="12"/>
  <c r="AP118" i="12"/>
  <c r="AO118" i="12"/>
  <c r="T33" i="12"/>
  <c r="T33" i="61"/>
  <c r="AN118" i="12"/>
  <c r="L33" i="12"/>
  <c r="L33" i="61"/>
  <c r="AM118" i="12"/>
  <c r="AM117" i="12"/>
  <c r="AL118" i="12"/>
  <c r="Z40" i="12"/>
  <c r="Z40" i="61"/>
  <c r="AK118" i="12"/>
  <c r="S31" i="12"/>
  <c r="S31" i="61"/>
  <c r="AJ118" i="12"/>
  <c r="AU117" i="12"/>
  <c r="AT117" i="12"/>
  <c r="A2" i="56"/>
  <c r="AS117" i="12"/>
  <c r="AR117" i="12"/>
  <c r="AQ117" i="12"/>
  <c r="K14" i="12"/>
  <c r="K14" i="61"/>
  <c r="AP117" i="12"/>
  <c r="AA13" i="12"/>
  <c r="AA13" i="61"/>
  <c r="AA23" i="12"/>
  <c r="AA23" i="61"/>
  <c r="AA33" i="12"/>
  <c r="AA33" i="61"/>
  <c r="AO117" i="12"/>
  <c r="T23" i="12"/>
  <c r="T23" i="61"/>
  <c r="AN117" i="12"/>
  <c r="L23" i="12"/>
  <c r="L23" i="61"/>
  <c r="AL117" i="12"/>
  <c r="AK117" i="12"/>
  <c r="AJ117" i="12"/>
  <c r="L31" i="12"/>
  <c r="P45" i="44"/>
  <c r="H27" i="44"/>
  <c r="DZ2" i="32"/>
  <c r="J2" i="41"/>
  <c r="I2" i="41"/>
  <c r="H2" i="41"/>
  <c r="J2" i="40"/>
  <c r="I2" i="40"/>
  <c r="H2" i="40"/>
  <c r="J2" i="33"/>
  <c r="CP22" i="32"/>
  <c r="CP21" i="32"/>
  <c r="CP20" i="32"/>
  <c r="CP31" i="32"/>
  <c r="I2" i="32"/>
  <c r="I2" i="33"/>
  <c r="H2" i="33"/>
  <c r="AB18" i="1"/>
  <c r="K56" i="12"/>
  <c r="A4" i="56"/>
  <c r="AA51" i="12"/>
  <c r="AA51" i="61"/>
  <c r="Z49" i="12"/>
  <c r="K28" i="12"/>
  <c r="K28" i="61"/>
  <c r="K46" i="12"/>
  <c r="K46" i="61"/>
  <c r="K25" i="12"/>
  <c r="K25" i="61"/>
  <c r="K41" i="12"/>
  <c r="K41" i="61"/>
  <c r="K38" i="12"/>
  <c r="K38" i="61"/>
  <c r="K35" i="12"/>
  <c r="H2" i="49"/>
  <c r="K35" i="61"/>
  <c r="K34" i="12"/>
  <c r="K34" i="61"/>
  <c r="K27" i="12"/>
  <c r="K27" i="61"/>
  <c r="K24" i="12"/>
  <c r="K24" i="61"/>
  <c r="L21" i="12"/>
  <c r="L21" i="61"/>
  <c r="K17" i="12"/>
  <c r="K17" i="61"/>
  <c r="K55" i="12"/>
  <c r="K55" i="61"/>
  <c r="K36" i="12"/>
  <c r="I2" i="49"/>
  <c r="K36" i="61"/>
  <c r="K16" i="12"/>
  <c r="K16" i="61"/>
  <c r="K45" i="12"/>
  <c r="I2" i="50"/>
  <c r="K54" i="12"/>
  <c r="K54" i="61"/>
  <c r="K26" i="12"/>
  <c r="I2" i="43"/>
  <c r="K26" i="61"/>
  <c r="I2" i="56"/>
  <c r="K44" i="12"/>
  <c r="K44" i="61"/>
  <c r="K43" i="12"/>
  <c r="K43" i="61"/>
  <c r="F2" i="50"/>
  <c r="K52" i="12"/>
  <c r="K52" i="61"/>
  <c r="L51" i="12"/>
  <c r="L13" i="12"/>
  <c r="L13" i="61"/>
  <c r="T42" i="12"/>
  <c r="T51" i="12"/>
  <c r="T51" i="61"/>
  <c r="T13" i="12"/>
  <c r="T13" i="61"/>
  <c r="K22" i="12"/>
  <c r="B2" i="43"/>
  <c r="K50" i="12"/>
  <c r="K32" i="12"/>
  <c r="B2" i="49"/>
  <c r="K32" i="61"/>
  <c r="AA42" i="12"/>
  <c r="AA42" i="61"/>
  <c r="Z21" i="12"/>
  <c r="Z21" i="61"/>
  <c r="Z31" i="12"/>
  <c r="Z31" i="61"/>
  <c r="S21" i="12"/>
  <c r="S21" i="61"/>
  <c r="S11" i="12"/>
  <c r="S11" i="61"/>
  <c r="S49" i="12"/>
  <c r="J2" i="56"/>
  <c r="L40" i="12"/>
  <c r="L40" i="61"/>
  <c r="L49" i="12"/>
  <c r="L49" i="61"/>
  <c r="L11" i="12"/>
  <c r="L11" i="61"/>
  <c r="H2" i="56"/>
  <c r="F2" i="51"/>
  <c r="F2" i="56"/>
  <c r="M33" i="44"/>
  <c r="B2" i="56"/>
  <c r="J2" i="49"/>
  <c r="J2" i="42"/>
  <c r="L51" i="61"/>
  <c r="J2" i="50"/>
  <c r="A2" i="49"/>
  <c r="A4" i="51"/>
  <c r="A2" i="50"/>
  <c r="M2" i="32"/>
  <c r="F2" i="42"/>
  <c r="A4" i="50"/>
  <c r="A2" i="42"/>
  <c r="F2" i="43"/>
  <c r="S49" i="61"/>
  <c r="Z49" i="61"/>
  <c r="N2" i="32"/>
  <c r="A4" i="49"/>
  <c r="H2" i="42"/>
  <c r="L31" i="61"/>
  <c r="K56" i="61"/>
  <c r="A2" i="43"/>
  <c r="J2" i="43"/>
  <c r="A2" i="51"/>
  <c r="F2" i="49"/>
  <c r="J2" i="51"/>
  <c r="T42" i="61"/>
  <c r="H2" i="51"/>
  <c r="H2" i="50"/>
  <c r="M31" i="44"/>
  <c r="K22" i="61"/>
  <c r="K45" i="61"/>
  <c r="H2" i="43"/>
  <c r="A4" i="43"/>
  <c r="I2" i="42"/>
  <c r="K50" i="61"/>
  <c r="M35" i="44"/>
  <c r="I2" i="51"/>
  <c r="B2" i="50"/>
  <c r="B2" i="51"/>
  <c r="B2" i="42"/>
  <c r="P48" i="44"/>
  <c r="F10"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S24" authorId="0" shapeId="0" xr:uid="{00000000-0006-0000-0900-000001000000}">
      <text>
        <r>
          <rPr>
            <b/>
            <sz val="9"/>
            <color indexed="81"/>
            <rFont val="MS P ゴシック"/>
            <family val="3"/>
            <charset val="128"/>
          </rPr>
          <t>ハイフンはつけなくて結構です。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300-000001000000}">
      <text>
        <r>
          <rPr>
            <b/>
            <sz val="9"/>
            <color indexed="81"/>
            <rFont val="ＭＳ Ｐゴシック"/>
            <family val="3"/>
            <charset val="128"/>
          </rPr>
          <t>ハイフンはつけなくて結構です</t>
        </r>
      </text>
    </comment>
    <comment ref="K16" authorId="0" shapeId="0" xr:uid="{00000000-0006-0000-0300-000002000000}">
      <text>
        <r>
          <rPr>
            <b/>
            <sz val="9"/>
            <color indexed="81"/>
            <rFont val="ＭＳ Ｐゴシック"/>
            <family val="3"/>
            <charset val="128"/>
          </rPr>
          <t>ハイフンはつけなくて結構です</t>
        </r>
      </text>
    </comment>
    <comment ref="K26" authorId="0" shapeId="0" xr:uid="{00000000-0006-0000-0300-000003000000}">
      <text>
        <r>
          <rPr>
            <b/>
            <sz val="9"/>
            <color indexed="81"/>
            <rFont val="ＭＳ Ｐゴシック"/>
            <family val="3"/>
            <charset val="128"/>
          </rPr>
          <t>ハイフンはつけなくて結構です</t>
        </r>
      </text>
    </comment>
    <comment ref="K36" authorId="0" shapeId="0" xr:uid="{00000000-0006-0000-0300-000004000000}">
      <text>
        <r>
          <rPr>
            <b/>
            <sz val="9"/>
            <color indexed="81"/>
            <rFont val="ＭＳ Ｐゴシック"/>
            <family val="3"/>
            <charset val="128"/>
          </rPr>
          <t>ハイフンはつけなくて結構です</t>
        </r>
      </text>
    </comment>
    <comment ref="K46" authorId="0" shapeId="0" xr:uid="{00000000-0006-0000-0300-000005000000}">
      <text>
        <r>
          <rPr>
            <b/>
            <sz val="9"/>
            <color indexed="81"/>
            <rFont val="ＭＳ Ｐゴシック"/>
            <family val="3"/>
            <charset val="128"/>
          </rPr>
          <t>ハイフンはつけなくて結構です</t>
        </r>
      </text>
    </comment>
    <comment ref="K56" authorId="0" shapeId="0" xr:uid="{00000000-0006-0000-0300-000006000000}">
      <text>
        <r>
          <rPr>
            <b/>
            <sz val="9"/>
            <color indexed="81"/>
            <rFont val="ＭＳ Ｐゴシック"/>
            <family val="3"/>
            <charset val="128"/>
          </rPr>
          <t>ハイフンはつけなくて結構です</t>
        </r>
      </text>
    </comment>
    <comment ref="K66" authorId="0" shapeId="0" xr:uid="{00000000-0006-0000-0300-000007000000}">
      <text>
        <r>
          <rPr>
            <b/>
            <sz val="9"/>
            <color indexed="81"/>
            <rFont val="ＭＳ Ｐゴシック"/>
            <family val="3"/>
            <charset val="128"/>
          </rPr>
          <t>ハイフンはつけなくて結構です</t>
        </r>
      </text>
    </comment>
    <comment ref="K76" authorId="0" shapeId="0" xr:uid="{00000000-0006-0000-0300-000008000000}">
      <text>
        <r>
          <rPr>
            <b/>
            <sz val="9"/>
            <color indexed="81"/>
            <rFont val="ＭＳ Ｐゴシック"/>
            <family val="3"/>
            <charset val="128"/>
          </rPr>
          <t>ハイフンはつけなくて結構です</t>
        </r>
      </text>
    </comment>
    <comment ref="K86" authorId="0" shapeId="0" xr:uid="{00000000-0006-0000-0300-000009000000}">
      <text>
        <r>
          <rPr>
            <b/>
            <sz val="9"/>
            <color indexed="81"/>
            <rFont val="ＭＳ Ｐゴシック"/>
            <family val="3"/>
            <charset val="128"/>
          </rPr>
          <t>ハイフンはつけなくて結構です</t>
        </r>
      </text>
    </comment>
    <comment ref="K96" authorId="0" shapeId="0" xr:uid="{00000000-0006-0000-0300-00000A000000}">
      <text>
        <r>
          <rPr>
            <b/>
            <sz val="9"/>
            <color indexed="81"/>
            <rFont val="ＭＳ Ｐゴシック"/>
            <family val="3"/>
            <charset val="128"/>
          </rPr>
          <t>ハイフンはつけなくて結構です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uotori</author>
    <author>Fukunaga</author>
  </authors>
  <commentList>
    <comment ref="K6" authorId="0" shapeId="0" xr:uid="{00000000-0006-0000-0400-000001000000}">
      <text>
        <r>
          <rPr>
            <b/>
            <sz val="9"/>
            <color indexed="81"/>
            <rFont val="ＭＳ Ｐゴシック"/>
            <family val="3"/>
            <charset val="128"/>
          </rPr>
          <t>ハイフンはつけなくて結構です</t>
        </r>
      </text>
    </comment>
    <comment ref="K15" authorId="0" shapeId="0" xr:uid="{00000000-0006-0000-0400-000002000000}">
      <text>
        <r>
          <rPr>
            <b/>
            <sz val="9"/>
            <color indexed="81"/>
            <rFont val="ＭＳ Ｐゴシック"/>
            <family val="3"/>
            <charset val="128"/>
          </rPr>
          <t>ハイフンはつけなくて結構です</t>
        </r>
      </text>
    </comment>
    <comment ref="K25" authorId="0" shapeId="0" xr:uid="{00000000-0006-0000-0400-000003000000}">
      <text>
        <r>
          <rPr>
            <b/>
            <sz val="9"/>
            <color indexed="81"/>
            <rFont val="ＭＳ Ｐゴシック"/>
            <family val="3"/>
            <charset val="128"/>
          </rPr>
          <t>ハイフンはつけなくて結構です</t>
        </r>
      </text>
    </comment>
    <comment ref="K35" authorId="0" shapeId="0" xr:uid="{00000000-0006-0000-0400-000004000000}">
      <text>
        <r>
          <rPr>
            <b/>
            <sz val="9"/>
            <color indexed="81"/>
            <rFont val="ＭＳ Ｐゴシック"/>
            <family val="3"/>
            <charset val="128"/>
          </rPr>
          <t>ハイフンはつけなくて結構です</t>
        </r>
      </text>
    </comment>
    <comment ref="K44" authorId="0" shapeId="0" xr:uid="{00000000-0006-0000-0400-000005000000}">
      <text>
        <r>
          <rPr>
            <b/>
            <sz val="9"/>
            <color indexed="81"/>
            <rFont val="ＭＳ Ｐゴシック"/>
            <family val="3"/>
            <charset val="128"/>
          </rPr>
          <t>ハイフンはつけなくて結構です</t>
        </r>
      </text>
    </comment>
    <comment ref="K53" authorId="0" shapeId="0" xr:uid="{00000000-0006-0000-0400-000006000000}">
      <text>
        <r>
          <rPr>
            <b/>
            <sz val="9"/>
            <color indexed="81"/>
            <rFont val="ＭＳ Ｐゴシック"/>
            <family val="3"/>
            <charset val="128"/>
          </rPr>
          <t>ハイフンはつけなくて結構です</t>
        </r>
      </text>
    </comment>
    <comment ref="R61" authorId="1" shapeId="0" xr:uid="{00000000-0006-0000-0400-000007000000}">
      <text>
        <r>
          <rPr>
            <b/>
            <sz val="9"/>
            <color indexed="81"/>
            <rFont val="MS P ゴシック"/>
            <family val="3"/>
            <charset val="128"/>
          </rPr>
          <t xml:space="preserve">特または般を選択してください。
</t>
        </r>
      </text>
    </comment>
    <comment ref="K63" authorId="0" shapeId="0" xr:uid="{00000000-0006-0000-0400-000008000000}">
      <text>
        <r>
          <rPr>
            <b/>
            <sz val="9"/>
            <color indexed="81"/>
            <rFont val="ＭＳ Ｐゴシック"/>
            <family val="3"/>
            <charset val="128"/>
          </rPr>
          <t>ハイフンはつけなくて結構です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500-000001000000}">
      <text>
        <r>
          <rPr>
            <b/>
            <sz val="9"/>
            <color indexed="81"/>
            <rFont val="ＭＳ Ｐゴシック"/>
            <family val="3"/>
            <charset val="128"/>
          </rPr>
          <t>ハイフンはつけなくて結構です</t>
        </r>
      </text>
    </comment>
    <comment ref="H13" authorId="0" shapeId="0" xr:uid="{00000000-0006-0000-0500-000002000000}">
      <text>
        <r>
          <rPr>
            <b/>
            <sz val="9"/>
            <color indexed="81"/>
            <rFont val="ＭＳ Ｐゴシック"/>
            <family val="3"/>
            <charset val="128"/>
          </rPr>
          <t>ハイフンはつけなくて結構です</t>
        </r>
      </text>
    </comment>
    <comment ref="H20" authorId="0" shapeId="0" xr:uid="{00000000-0006-0000-0500-000003000000}">
      <text>
        <r>
          <rPr>
            <b/>
            <sz val="9"/>
            <color indexed="81"/>
            <rFont val="ＭＳ Ｐゴシック"/>
            <family val="3"/>
            <charset val="128"/>
          </rPr>
          <t>ハイフンはつけなくて結構です</t>
        </r>
      </text>
    </comment>
    <comment ref="H27" authorId="0" shapeId="0" xr:uid="{00000000-0006-0000-0500-000004000000}">
      <text>
        <r>
          <rPr>
            <b/>
            <sz val="9"/>
            <color indexed="81"/>
            <rFont val="ＭＳ Ｐゴシック"/>
            <family val="3"/>
            <charset val="128"/>
          </rPr>
          <t>ハイフンはつけなくて結構です</t>
        </r>
      </text>
    </comment>
    <comment ref="H34" authorId="0" shapeId="0" xr:uid="{00000000-0006-0000-0500-000005000000}">
      <text>
        <r>
          <rPr>
            <b/>
            <sz val="9"/>
            <color indexed="81"/>
            <rFont val="ＭＳ Ｐゴシック"/>
            <family val="3"/>
            <charset val="128"/>
          </rPr>
          <t>ハイフンはつけなくて結構です</t>
        </r>
      </text>
    </comment>
    <comment ref="H41" authorId="0" shapeId="0" xr:uid="{00000000-0006-0000-0500-000006000000}">
      <text>
        <r>
          <rPr>
            <b/>
            <sz val="9"/>
            <color indexed="81"/>
            <rFont val="ＭＳ Ｐゴシック"/>
            <family val="3"/>
            <charset val="128"/>
          </rPr>
          <t>ハイフンはつけなくて結構です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P48" authorId="0" shapeId="0" xr:uid="{00000000-0006-0000-0800-000001000000}">
      <text>
        <r>
          <rPr>
            <sz val="9"/>
            <color indexed="81"/>
            <rFont val="MS P ゴシック"/>
            <family val="3"/>
            <charset val="128"/>
          </rPr>
          <t xml:space="preserve">うまく配置されない場合は手入力してください。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D00-000001000000}">
      <text>
        <r>
          <rPr>
            <b/>
            <sz val="9"/>
            <color indexed="81"/>
            <rFont val="ＭＳ Ｐゴシック"/>
            <family val="3"/>
            <charset val="128"/>
          </rPr>
          <t>ハイフンはつけなくて結構です</t>
        </r>
      </text>
    </comment>
    <comment ref="K16" authorId="0" shapeId="0" xr:uid="{00000000-0006-0000-0D00-000002000000}">
      <text>
        <r>
          <rPr>
            <b/>
            <sz val="9"/>
            <color indexed="81"/>
            <rFont val="ＭＳ Ｐゴシック"/>
            <family val="3"/>
            <charset val="128"/>
          </rPr>
          <t>ハイフンはつけなくて結構です</t>
        </r>
      </text>
    </comment>
    <comment ref="K26" authorId="0" shapeId="0" xr:uid="{00000000-0006-0000-0D00-000003000000}">
      <text>
        <r>
          <rPr>
            <b/>
            <sz val="9"/>
            <color indexed="81"/>
            <rFont val="ＭＳ Ｐゴシック"/>
            <family val="3"/>
            <charset val="128"/>
          </rPr>
          <t>ハイフンはつけなくて結構です</t>
        </r>
      </text>
    </comment>
    <comment ref="K36" authorId="0" shapeId="0" xr:uid="{00000000-0006-0000-0D00-000004000000}">
      <text>
        <r>
          <rPr>
            <b/>
            <sz val="9"/>
            <color indexed="81"/>
            <rFont val="ＭＳ Ｐゴシック"/>
            <family val="3"/>
            <charset val="128"/>
          </rPr>
          <t>ハイフンはつけなくて結構です</t>
        </r>
      </text>
    </comment>
    <comment ref="K46" authorId="0" shapeId="0" xr:uid="{00000000-0006-0000-0D00-000005000000}">
      <text>
        <r>
          <rPr>
            <b/>
            <sz val="9"/>
            <color indexed="81"/>
            <rFont val="ＭＳ Ｐゴシック"/>
            <family val="3"/>
            <charset val="128"/>
          </rPr>
          <t>ハイフンはつけなくて結構です</t>
        </r>
      </text>
    </comment>
    <comment ref="K56" authorId="0" shapeId="0" xr:uid="{00000000-0006-0000-0D00-000006000000}">
      <text>
        <r>
          <rPr>
            <b/>
            <sz val="9"/>
            <color indexed="81"/>
            <rFont val="ＭＳ Ｐゴシック"/>
            <family val="3"/>
            <charset val="128"/>
          </rPr>
          <t>ハイフンはつけなくて結構です</t>
        </r>
      </text>
    </comment>
    <comment ref="K66" authorId="0" shapeId="0" xr:uid="{00000000-0006-0000-0D00-000007000000}">
      <text>
        <r>
          <rPr>
            <b/>
            <sz val="9"/>
            <color indexed="81"/>
            <rFont val="ＭＳ Ｐゴシック"/>
            <family val="3"/>
            <charset val="128"/>
          </rPr>
          <t>ハイフンはつけなくて結構です</t>
        </r>
      </text>
    </comment>
    <comment ref="K76" authorId="0" shapeId="0" xr:uid="{00000000-0006-0000-0D00-000008000000}">
      <text>
        <r>
          <rPr>
            <b/>
            <sz val="9"/>
            <color indexed="81"/>
            <rFont val="ＭＳ Ｐゴシック"/>
            <family val="3"/>
            <charset val="128"/>
          </rPr>
          <t>ハイフンはつけなくて結構です</t>
        </r>
      </text>
    </comment>
    <comment ref="K86" authorId="0" shapeId="0" xr:uid="{00000000-0006-0000-0D00-000009000000}">
      <text>
        <r>
          <rPr>
            <b/>
            <sz val="9"/>
            <color indexed="81"/>
            <rFont val="ＭＳ Ｐゴシック"/>
            <family val="3"/>
            <charset val="128"/>
          </rPr>
          <t>ハイフンはつけなくて結構です</t>
        </r>
      </text>
    </comment>
    <comment ref="K96" authorId="0" shapeId="0" xr:uid="{00000000-0006-0000-0D00-00000A000000}">
      <text>
        <r>
          <rPr>
            <b/>
            <sz val="9"/>
            <color indexed="81"/>
            <rFont val="ＭＳ Ｐゴシック"/>
            <family val="3"/>
            <charset val="128"/>
          </rPr>
          <t>ハイフンはつけなくて結構です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K6" authorId="0" shapeId="0" xr:uid="{00000000-0006-0000-0E00-000001000000}">
      <text>
        <r>
          <rPr>
            <b/>
            <sz val="9"/>
            <color indexed="81"/>
            <rFont val="ＭＳ Ｐゴシック"/>
            <family val="3"/>
            <charset val="128"/>
          </rPr>
          <t>ハイフンはつけなくて結構です</t>
        </r>
      </text>
    </comment>
    <comment ref="K15" authorId="0" shapeId="0" xr:uid="{00000000-0006-0000-0E00-000002000000}">
      <text>
        <r>
          <rPr>
            <b/>
            <sz val="9"/>
            <color indexed="81"/>
            <rFont val="ＭＳ Ｐゴシック"/>
            <family val="3"/>
            <charset val="128"/>
          </rPr>
          <t>ハイフンはつけなくて結構です</t>
        </r>
      </text>
    </comment>
    <comment ref="K25" authorId="0" shapeId="0" xr:uid="{00000000-0006-0000-0E00-000003000000}">
      <text>
        <r>
          <rPr>
            <b/>
            <sz val="9"/>
            <color indexed="81"/>
            <rFont val="ＭＳ Ｐゴシック"/>
            <family val="3"/>
            <charset val="128"/>
          </rPr>
          <t>ハイフンはつけなくて結構です</t>
        </r>
      </text>
    </comment>
    <comment ref="K35" authorId="0" shapeId="0" xr:uid="{00000000-0006-0000-0E00-000004000000}">
      <text>
        <r>
          <rPr>
            <b/>
            <sz val="9"/>
            <color indexed="81"/>
            <rFont val="ＭＳ Ｐゴシック"/>
            <family val="3"/>
            <charset val="128"/>
          </rPr>
          <t>ハイフンはつけなくて結構です</t>
        </r>
      </text>
    </comment>
    <comment ref="K44" authorId="0" shapeId="0" xr:uid="{00000000-0006-0000-0E00-000005000000}">
      <text>
        <r>
          <rPr>
            <b/>
            <sz val="9"/>
            <color indexed="81"/>
            <rFont val="ＭＳ Ｐゴシック"/>
            <family val="3"/>
            <charset val="128"/>
          </rPr>
          <t>ハイフンはつけなくて結構です</t>
        </r>
      </text>
    </comment>
    <comment ref="K53" authorId="0" shapeId="0" xr:uid="{00000000-0006-0000-0E00-000006000000}">
      <text>
        <r>
          <rPr>
            <b/>
            <sz val="9"/>
            <color indexed="81"/>
            <rFont val="ＭＳ Ｐゴシック"/>
            <family val="3"/>
            <charset val="128"/>
          </rPr>
          <t>ハイフンはつけなくて結構です</t>
        </r>
      </text>
    </comment>
    <comment ref="K65" authorId="0" shapeId="0" xr:uid="{00000000-0006-0000-0E00-000007000000}">
      <text>
        <r>
          <rPr>
            <b/>
            <sz val="9"/>
            <color indexed="81"/>
            <rFont val="ＭＳ Ｐゴシック"/>
            <family val="3"/>
            <charset val="128"/>
          </rPr>
          <t>ハイフンはつけなくて結構です</t>
        </r>
      </text>
    </comment>
    <comment ref="K75" authorId="0" shapeId="0" xr:uid="{00000000-0006-0000-0E00-000008000000}">
      <text>
        <r>
          <rPr>
            <b/>
            <sz val="9"/>
            <color indexed="81"/>
            <rFont val="ＭＳ Ｐゴシック"/>
            <family val="3"/>
            <charset val="128"/>
          </rPr>
          <t>ハイフンはつけなくて結構です</t>
        </r>
      </text>
    </comment>
    <comment ref="K84" authorId="0" shapeId="0" xr:uid="{00000000-0006-0000-0E00-000009000000}">
      <text>
        <r>
          <rPr>
            <b/>
            <sz val="9"/>
            <color indexed="81"/>
            <rFont val="ＭＳ Ｐゴシック"/>
            <family val="3"/>
            <charset val="128"/>
          </rPr>
          <t>ハイフンはつけなくて結構です</t>
        </r>
      </text>
    </comment>
    <comment ref="K93" authorId="0" shapeId="0" xr:uid="{00000000-0006-0000-0E00-00000A000000}">
      <text>
        <r>
          <rPr>
            <b/>
            <sz val="9"/>
            <color indexed="81"/>
            <rFont val="ＭＳ Ｐゴシック"/>
            <family val="3"/>
            <charset val="128"/>
          </rPr>
          <t>ハイフンはつけなくて結構です</t>
        </r>
      </text>
    </comment>
    <comment ref="K102" authorId="0" shapeId="0" xr:uid="{00000000-0006-0000-0E00-00000B000000}">
      <text>
        <r>
          <rPr>
            <b/>
            <sz val="9"/>
            <color indexed="81"/>
            <rFont val="ＭＳ Ｐゴシック"/>
            <family val="3"/>
            <charset val="128"/>
          </rPr>
          <t>ハイフンはつけなくて結構です</t>
        </r>
      </text>
    </comment>
    <comment ref="K111" authorId="0" shapeId="0" xr:uid="{00000000-0006-0000-0E00-00000C000000}">
      <text>
        <r>
          <rPr>
            <b/>
            <sz val="9"/>
            <color indexed="81"/>
            <rFont val="ＭＳ Ｐゴシック"/>
            <family val="3"/>
            <charset val="128"/>
          </rPr>
          <t>ハイフンはつけなくて結構です</t>
        </r>
      </text>
    </comment>
    <comment ref="K119" authorId="0" shapeId="0" xr:uid="{00000000-0006-0000-0E00-00000D000000}">
      <text>
        <r>
          <rPr>
            <b/>
            <sz val="9"/>
            <color indexed="81"/>
            <rFont val="ＭＳ Ｐゴシック"/>
            <family val="3"/>
            <charset val="128"/>
          </rPr>
          <t>ハイフンはつけなくて結構です</t>
        </r>
      </text>
    </comment>
    <comment ref="K127" authorId="0" shapeId="0" xr:uid="{00000000-0006-0000-0E00-00000E000000}">
      <text>
        <r>
          <rPr>
            <b/>
            <sz val="9"/>
            <color indexed="81"/>
            <rFont val="ＭＳ Ｐゴシック"/>
            <family val="3"/>
            <charset val="128"/>
          </rPr>
          <t>ハイフンはつけなくて結構です</t>
        </r>
      </text>
    </comment>
    <comment ref="K137" authorId="0" shapeId="0" xr:uid="{00000000-0006-0000-0E00-00000F000000}">
      <text>
        <r>
          <rPr>
            <b/>
            <sz val="9"/>
            <color indexed="81"/>
            <rFont val="ＭＳ Ｐゴシック"/>
            <family val="3"/>
            <charset val="128"/>
          </rPr>
          <t>ハイフンはつけなくて結構です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uotori</author>
  </authors>
  <commentList>
    <comment ref="H6" authorId="0" shapeId="0" xr:uid="{00000000-0006-0000-0F00-000001000000}">
      <text>
        <r>
          <rPr>
            <b/>
            <sz val="9"/>
            <color indexed="81"/>
            <rFont val="ＭＳ Ｐゴシック"/>
            <family val="3"/>
            <charset val="128"/>
          </rPr>
          <t>ハイフンはつけなくて結構です</t>
        </r>
      </text>
    </comment>
    <comment ref="H13" authorId="0" shapeId="0" xr:uid="{00000000-0006-0000-0F00-000002000000}">
      <text>
        <r>
          <rPr>
            <b/>
            <sz val="9"/>
            <color indexed="81"/>
            <rFont val="ＭＳ Ｐゴシック"/>
            <family val="3"/>
            <charset val="128"/>
          </rPr>
          <t>ハイフンはつけなくて結構です</t>
        </r>
      </text>
    </comment>
    <comment ref="H20" authorId="0" shapeId="0" xr:uid="{00000000-0006-0000-0F00-000003000000}">
      <text>
        <r>
          <rPr>
            <b/>
            <sz val="9"/>
            <color indexed="81"/>
            <rFont val="ＭＳ Ｐゴシック"/>
            <family val="3"/>
            <charset val="128"/>
          </rPr>
          <t>ハイフンはつけなくて結構です</t>
        </r>
      </text>
    </comment>
    <comment ref="H27" authorId="0" shapeId="0" xr:uid="{00000000-0006-0000-0F00-000004000000}">
      <text>
        <r>
          <rPr>
            <b/>
            <sz val="9"/>
            <color indexed="81"/>
            <rFont val="ＭＳ Ｐゴシック"/>
            <family val="3"/>
            <charset val="128"/>
          </rPr>
          <t>ハイフンはつけなくて結構です</t>
        </r>
      </text>
    </comment>
    <comment ref="H34" authorId="0" shapeId="0" xr:uid="{00000000-0006-0000-0F00-000005000000}">
      <text>
        <r>
          <rPr>
            <b/>
            <sz val="9"/>
            <color indexed="81"/>
            <rFont val="ＭＳ Ｐゴシック"/>
            <family val="3"/>
            <charset val="128"/>
          </rPr>
          <t>ハイフンはつけなくて結構です</t>
        </r>
      </text>
    </comment>
    <comment ref="H41" authorId="0" shapeId="0" xr:uid="{00000000-0006-0000-0F00-000006000000}">
      <text>
        <r>
          <rPr>
            <b/>
            <sz val="9"/>
            <color indexed="81"/>
            <rFont val="ＭＳ Ｐゴシック"/>
            <family val="3"/>
            <charset val="128"/>
          </rPr>
          <t>ハイフンはつけなくて結構です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Fukunaga</author>
  </authors>
  <commentList>
    <comment ref="K14" authorId="0" shapeId="0" xr:uid="{00000000-0006-0000-1000-000001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18" authorId="0" shapeId="0" xr:uid="{00000000-0006-0000-1000-000002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20" authorId="0" shapeId="0" xr:uid="{00000000-0006-0000-1000-000003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K30" authorId="0" shapeId="0" xr:uid="{00000000-0006-0000-1000-000004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 ref="U30" authorId="0" shapeId="0" xr:uid="{00000000-0006-0000-1000-000005000000}">
      <text>
        <r>
          <rPr>
            <b/>
            <sz val="9"/>
            <color indexed="81"/>
            <rFont val="MS P ゴシック"/>
            <family val="3"/>
            <charset val="128"/>
          </rPr>
          <t xml:space="preserve">ＡＦ:ＡＧのタブに入力してください。
</t>
        </r>
        <r>
          <rPr>
            <sz val="9"/>
            <color indexed="81"/>
            <rFont val="MS P ゴシック"/>
            <family val="3"/>
            <charset val="128"/>
          </rPr>
          <t xml:space="preserve">
</t>
        </r>
      </text>
    </comment>
  </commentList>
</comments>
</file>

<file path=xl/sharedStrings.xml><?xml version="1.0" encoding="utf-8"?>
<sst xmlns="http://schemas.openxmlformats.org/spreadsheetml/2006/main" count="2693" uniqueCount="1033">
  <si>
    <t>※手数料欄</t>
  </si>
  <si>
    <t>※　受　付　欄</t>
  </si>
  <si>
    <t>※決裁欄</t>
  </si>
  <si>
    <t>※確認番号欄</t>
  </si>
  <si>
    <t>日</t>
    <rPh sb="0" eb="1">
      <t>ヒ</t>
    </rPh>
    <phoneticPr fontId="2"/>
  </si>
  <si>
    <t>月</t>
    <rPh sb="0" eb="1">
      <t>ガツ</t>
    </rPh>
    <phoneticPr fontId="2"/>
  </si>
  <si>
    <t>年</t>
    <rPh sb="0" eb="1">
      <t>ネン</t>
    </rPh>
    <phoneticPr fontId="2"/>
  </si>
  <si>
    <t>号</t>
    <rPh sb="0" eb="1">
      <t>ゴウ</t>
    </rPh>
    <phoneticPr fontId="2"/>
  </si>
  <si>
    <t>（第二面）</t>
  </si>
  <si>
    <t>　【ｲ．氏名のﾌﾘｶﾞﾅ】</t>
  </si>
  <si>
    <t>　【ﾛ．氏名】</t>
  </si>
  <si>
    <t>　【ﾊ．郵便番号】</t>
  </si>
  <si>
    <t>　【ﾎ．電話番号】</t>
  </si>
  <si>
    <t>【2．代理者】</t>
  </si>
  <si>
    <t>　【ﾆ．郵便番号】</t>
  </si>
  <si>
    <t>　【ﾎ．所在地】</t>
  </si>
  <si>
    <t>　【ﾍ．電話番号】</t>
  </si>
  <si>
    <t>　【ｲ．氏名】</t>
  </si>
  <si>
    <t>　【ﾛ．勤務先】</t>
  </si>
  <si>
    <t>　【ﾆ．所在地】</t>
  </si>
  <si>
    <t>防火地域</t>
  </si>
  <si>
    <t>準防火地域</t>
  </si>
  <si>
    <t>指定なし</t>
  </si>
  <si>
    <t>新築</t>
    <rPh sb="0" eb="2">
      <t>シンチク</t>
    </rPh>
    <phoneticPr fontId="2"/>
  </si>
  <si>
    <t>第</t>
    <rPh sb="0" eb="1">
      <t>ダイ</t>
    </rPh>
    <phoneticPr fontId="2"/>
  </si>
  <si>
    <t>）</t>
    <phoneticPr fontId="2"/>
  </si>
  <si>
    <t>□</t>
  </si>
  <si>
    <t>㎡</t>
    <phoneticPr fontId="2"/>
  </si>
  <si>
    <t>日</t>
    <rPh sb="0" eb="1">
      <t>ニチ</t>
    </rPh>
    <phoneticPr fontId="2"/>
  </si>
  <si>
    <t>記</t>
    <rPh sb="0" eb="1">
      <t>キ</t>
    </rPh>
    <phoneticPr fontId="2"/>
  </si>
  <si>
    <t>改築</t>
    <rPh sb="0" eb="2">
      <t>カイチク</t>
    </rPh>
    <phoneticPr fontId="2"/>
  </si>
  <si>
    <t>移転</t>
    <rPh sb="0" eb="2">
      <t>イテン</t>
    </rPh>
    <phoneticPr fontId="2"/>
  </si>
  <si>
    <t>大規模の修繕</t>
    <rPh sb="0" eb="3">
      <t>ダイキボ</t>
    </rPh>
    <rPh sb="4" eb="6">
      <t>シュウゼン</t>
    </rPh>
    <phoneticPr fontId="2"/>
  </si>
  <si>
    <t>増築</t>
    <rPh sb="0" eb="2">
      <t>ゾウチク</t>
    </rPh>
    <phoneticPr fontId="2"/>
  </si>
  <si>
    <t>（</t>
    <phoneticPr fontId="2"/>
  </si>
  <si>
    <t>　建築主等の概要</t>
    <rPh sb="4" eb="5">
      <t>トウ</t>
    </rPh>
    <phoneticPr fontId="2"/>
  </si>
  <si>
    <t>　【ﾆ．住所】</t>
  </si>
  <si>
    <t>（代表となる設計者）</t>
    <rPh sb="1" eb="3">
      <t>ダイヒョウ</t>
    </rPh>
    <rPh sb="6" eb="9">
      <t>セッケイシャ</t>
    </rPh>
    <phoneticPr fontId="2"/>
  </si>
  <si>
    <t>（その他の設計者）</t>
    <rPh sb="3" eb="4">
      <t>タ</t>
    </rPh>
    <rPh sb="5" eb="8">
      <t>セッケイシャ</t>
    </rPh>
    <phoneticPr fontId="2"/>
  </si>
  <si>
    <t>（代表となる工事監理者）</t>
    <rPh sb="1" eb="3">
      <t>ダイヒョウ</t>
    </rPh>
    <rPh sb="6" eb="8">
      <t>コウジ</t>
    </rPh>
    <rPh sb="8" eb="10">
      <t>カンリ</t>
    </rPh>
    <rPh sb="10" eb="11">
      <t>シャ</t>
    </rPh>
    <phoneticPr fontId="2"/>
  </si>
  <si>
    <t>　【ﾄ．工事と照合する設計図書】</t>
    <rPh sb="4" eb="6">
      <t>コウジ</t>
    </rPh>
    <rPh sb="7" eb="9">
      <t>ショウゴウ</t>
    </rPh>
    <rPh sb="11" eb="13">
      <t>セッケイ</t>
    </rPh>
    <rPh sb="13" eb="15">
      <t>トショ</t>
    </rPh>
    <phoneticPr fontId="2"/>
  </si>
  <si>
    <t>（その他の工事監理者）</t>
    <rPh sb="3" eb="4">
      <t>タ</t>
    </rPh>
    <rPh sb="5" eb="7">
      <t>コウジ</t>
    </rPh>
    <rPh sb="7" eb="9">
      <t>カンリ</t>
    </rPh>
    <rPh sb="9" eb="10">
      <t>シャ</t>
    </rPh>
    <phoneticPr fontId="2"/>
  </si>
  <si>
    <t>(</t>
    <phoneticPr fontId="2"/>
  </si>
  <si>
    <t>)建築士(</t>
    <phoneticPr fontId="2"/>
  </si>
  <si>
    <t>）登録第</t>
    <phoneticPr fontId="2"/>
  </si>
  <si>
    <t>【3．設計者】</t>
    <phoneticPr fontId="2"/>
  </si>
  <si>
    <t>　【ｲ．資格】</t>
    <phoneticPr fontId="2"/>
  </si>
  <si>
    <t>　【ﾄ．意見を聴いた設計図書】</t>
    <rPh sb="4" eb="6">
      <t>イケン</t>
    </rPh>
    <rPh sb="7" eb="8">
      <t>キ</t>
    </rPh>
    <rPh sb="10" eb="12">
      <t>セッケイ</t>
    </rPh>
    <rPh sb="12" eb="14">
      <t>トショ</t>
    </rPh>
    <phoneticPr fontId="2"/>
  </si>
  <si>
    <t>　【ﾍ．登録番号】</t>
    <rPh sb="4" eb="6">
      <t>トウロク</t>
    </rPh>
    <rPh sb="6" eb="8">
      <t>バンゴウ</t>
    </rPh>
    <phoneticPr fontId="2"/>
  </si>
  <si>
    <t>)建築士事務所(</t>
    <phoneticPr fontId="2"/>
  </si>
  <si>
    <t>)知事登録第</t>
    <phoneticPr fontId="2"/>
  </si>
  <si>
    <t>(</t>
    <phoneticPr fontId="2"/>
  </si>
  <si>
    <t>）登録第</t>
    <phoneticPr fontId="2"/>
  </si>
  <si>
    <t>　【ｲ．資格】</t>
    <phoneticPr fontId="2"/>
  </si>
  <si>
    <t>　【ｲ．資格】</t>
    <phoneticPr fontId="2"/>
  </si>
  <si>
    <t>　【ﾛ．氏名】</t>
    <phoneticPr fontId="2"/>
  </si>
  <si>
    <t>　【ﾛ．氏名】</t>
    <phoneticPr fontId="2"/>
  </si>
  <si>
    <t>　【ｲ．資格】</t>
    <phoneticPr fontId="2"/>
  </si>
  <si>
    <t>　【ﾛ．氏名】</t>
    <phoneticPr fontId="2"/>
  </si>
  <si>
    <t>　【ﾛ．営業所名】建設業の許可</t>
    <phoneticPr fontId="2"/>
  </si>
  <si>
    <t>　【ﾊ．建築士事務所名】</t>
    <phoneticPr fontId="2"/>
  </si>
  <si>
    <t>　【ｲ．氏名】</t>
    <phoneticPr fontId="2"/>
  </si>
  <si>
    <t>（第一面）</t>
    <phoneticPr fontId="2"/>
  </si>
  <si>
    <t>申請者氏名</t>
    <phoneticPr fontId="2"/>
  </si>
  <si>
    <t>第　</t>
    <phoneticPr fontId="2"/>
  </si>
  <si>
    <t>第　</t>
    <phoneticPr fontId="2"/>
  </si>
  <si>
    <t>(第三面）</t>
    <phoneticPr fontId="2"/>
  </si>
  <si>
    <t>特定工程</t>
    <phoneticPr fontId="2"/>
  </si>
  <si>
    <t>（第</t>
    <phoneticPr fontId="2"/>
  </si>
  <si>
    <t>回）　</t>
    <phoneticPr fontId="2"/>
  </si>
  <si>
    <t>□</t>
    <phoneticPr fontId="2"/>
  </si>
  <si>
    <t>確認申請番号</t>
  </si>
  <si>
    <t>年度番号</t>
  </si>
  <si>
    <t>建物種別</t>
  </si>
  <si>
    <t>確認種別</t>
  </si>
  <si>
    <t>都道府県記号</t>
  </si>
  <si>
    <t>物件番号</t>
  </si>
  <si>
    <t>計画変更回数</t>
  </si>
  <si>
    <t>物件名称</t>
  </si>
  <si>
    <t>建築主１のＩＤ</t>
  </si>
  <si>
    <t>建築主２のＩＤ</t>
  </si>
  <si>
    <t>建築主３のＩＤ</t>
  </si>
  <si>
    <t>代理者のＩＤ</t>
  </si>
  <si>
    <t>代表となる設計者のＩＤ</t>
  </si>
  <si>
    <t>設計者（構造一級建築士）のＩＤ</t>
  </si>
  <si>
    <t>設計者（設備一級建築士）のＩＤ</t>
  </si>
  <si>
    <t>建築場所（都道府県）</t>
  </si>
  <si>
    <t>建築場所（市区町村）</t>
  </si>
  <si>
    <t>建築場所（その他）</t>
  </si>
  <si>
    <t>建築場所（住居表示）</t>
  </si>
  <si>
    <t>敷地面積</t>
  </si>
  <si>
    <t>建築面積</t>
  </si>
  <si>
    <t>建築面積（申請外）</t>
  </si>
  <si>
    <t>延べ面積</t>
  </si>
  <si>
    <t>延べ面積（申請外）</t>
  </si>
  <si>
    <t>主要用途</t>
  </si>
  <si>
    <t>工事種別</t>
  </si>
  <si>
    <t>階数（地上）</t>
  </si>
  <si>
    <t>階数（地下）</t>
  </si>
  <si>
    <t>構造</t>
  </si>
  <si>
    <t>一部構造</t>
  </si>
  <si>
    <t>構造計算ルート</t>
  </si>
  <si>
    <t>構造計算プログラム</t>
  </si>
  <si>
    <t>号数</t>
  </si>
  <si>
    <t>ＯＨＤ物件</t>
  </si>
  <si>
    <t>既存不適格事項</t>
  </si>
  <si>
    <t>備考（進捗）</t>
  </si>
  <si>
    <t>仮受日</t>
  </si>
  <si>
    <t>仮受担当者</t>
  </si>
  <si>
    <t>意匠審査開始日</t>
  </si>
  <si>
    <t>意匠審査質疑日</t>
  </si>
  <si>
    <t>意匠審査終了日</t>
  </si>
  <si>
    <t>構造審査開始日</t>
  </si>
  <si>
    <t>構造審査質疑日</t>
  </si>
  <si>
    <t>構造審査終了日</t>
  </si>
  <si>
    <t>設備審査開始日</t>
  </si>
  <si>
    <t>設備審査質疑日</t>
  </si>
  <si>
    <t>設備審査終了日</t>
  </si>
  <si>
    <t>受付日</t>
  </si>
  <si>
    <t>受付担当者</t>
  </si>
  <si>
    <t>引受請求発送日</t>
  </si>
  <si>
    <t>引受請求発送担当者</t>
  </si>
  <si>
    <t>消防同意発送日</t>
  </si>
  <si>
    <t>消防同意発送担当者</t>
  </si>
  <si>
    <t>行政照会発送日</t>
  </si>
  <si>
    <t>行政照会発送担当者</t>
  </si>
  <si>
    <t>行政通知発送日</t>
  </si>
  <si>
    <t>行政通知発送担当者</t>
  </si>
  <si>
    <t>消防通知発送日</t>
  </si>
  <si>
    <t>消防通知発送担当者</t>
  </si>
  <si>
    <t>保健所発送日</t>
  </si>
  <si>
    <t>保健所発送担当者</t>
  </si>
  <si>
    <t>消防同意返却日</t>
  </si>
  <si>
    <t>消防同意返却担当者</t>
  </si>
  <si>
    <t>行政照会返却日</t>
  </si>
  <si>
    <t>行政照会返却担当者</t>
  </si>
  <si>
    <t>意匠受付後審査開始日</t>
  </si>
  <si>
    <t>意匠受付後審査終了日</t>
  </si>
  <si>
    <t>設備受付後審査開始日</t>
  </si>
  <si>
    <t>設備受付後審査終了日</t>
  </si>
  <si>
    <t>構造受付後審査開始日</t>
  </si>
  <si>
    <t>構造受付後審査終了日</t>
  </si>
  <si>
    <t>法適合審査終了日</t>
  </si>
  <si>
    <t>法適合審査担当者</t>
  </si>
  <si>
    <t>交付日</t>
  </si>
  <si>
    <t>交付担当者</t>
  </si>
  <si>
    <t>発送日</t>
  </si>
  <si>
    <t>発送担当者</t>
  </si>
  <si>
    <t>延長通知日</t>
  </si>
  <si>
    <t>延長通知担当者</t>
  </si>
  <si>
    <t>できない旨通知日</t>
  </si>
  <si>
    <t>できない旨通知担当者</t>
  </si>
  <si>
    <t>検査員</t>
  </si>
  <si>
    <t>意匠審査員</t>
  </si>
  <si>
    <t>構造審査員</t>
  </si>
  <si>
    <t>設備審査員</t>
  </si>
  <si>
    <t>行政書類送付先</t>
  </si>
  <si>
    <t>所轄消防署</t>
  </si>
  <si>
    <t>所轄保健所</t>
  </si>
  <si>
    <t>申請手数料</t>
  </si>
  <si>
    <t>天空率手数料</t>
  </si>
  <si>
    <t>適判手数料</t>
  </si>
  <si>
    <t>適判事務手数料</t>
  </si>
  <si>
    <t>昇降機併願手数料</t>
  </si>
  <si>
    <t>入金日</t>
  </si>
  <si>
    <t>請求書宛名ＩＤ</t>
  </si>
  <si>
    <t>請求書宛名１</t>
  </si>
  <si>
    <t>請求書宛名２</t>
  </si>
  <si>
    <t>請求書宛名敬称</t>
  </si>
  <si>
    <t>請求書発送先ＩＤ</t>
  </si>
  <si>
    <t>請求書発送先宛名１</t>
  </si>
  <si>
    <t>請求書発送先宛名２</t>
  </si>
  <si>
    <t>請求書発送先宛名敬称</t>
  </si>
  <si>
    <t>請求書発送先郵便番号</t>
  </si>
  <si>
    <t>請求書発送先住所</t>
  </si>
  <si>
    <t>備考</t>
  </si>
  <si>
    <t>取止取下</t>
  </si>
  <si>
    <t>倉庫番号</t>
  </si>
  <si>
    <t>変更日</t>
  </si>
  <si>
    <t>変更時刻</t>
  </si>
  <si>
    <t>適判機関名</t>
  </si>
  <si>
    <t>適判代表名</t>
  </si>
  <si>
    <t>適判受付日</t>
  </si>
  <si>
    <t>適判交付日</t>
  </si>
  <si>
    <t>適判交付番号</t>
  </si>
  <si>
    <t>適判手数料①</t>
  </si>
  <si>
    <t>建築物の番号（昇降機）</t>
  </si>
  <si>
    <t>種類（昇降機）</t>
  </si>
  <si>
    <t>方式（昇降機）</t>
  </si>
  <si>
    <t>積載荷重（Ｎ）（昇降機）</t>
  </si>
  <si>
    <t>最大定員（昇降機）</t>
  </si>
  <si>
    <t>速度（昇降機）</t>
  </si>
  <si>
    <t>その他（昇降機）</t>
  </si>
  <si>
    <t>高さ（工作物）</t>
  </si>
  <si>
    <t>その他（工作物）</t>
  </si>
  <si>
    <t>客先名</t>
  </si>
  <si>
    <t>確認完了検査交付日</t>
  </si>
  <si>
    <t>構造図書提出日</t>
  </si>
  <si>
    <t>設備図書提出日</t>
  </si>
  <si>
    <t>計画変更③番号</t>
  </si>
  <si>
    <t>計画変更③交付日</t>
  </si>
  <si>
    <t>計画変更③交付者</t>
  </si>
  <si>
    <t>中間検査履歴①番号</t>
  </si>
  <si>
    <t>中間検査履歴①交付日</t>
  </si>
  <si>
    <t>中間検査履歴①交付者</t>
  </si>
  <si>
    <t>中間検査履歴①特定工程</t>
  </si>
  <si>
    <t>中間検査履歴①検査日</t>
  </si>
  <si>
    <t>中間検査履歴②番号</t>
  </si>
  <si>
    <t>中間検査履歴②交付日</t>
  </si>
  <si>
    <t>中間検査履歴②交付者</t>
  </si>
  <si>
    <t>中間検査履歴②特定工程</t>
  </si>
  <si>
    <t>中間検査履歴②検査日</t>
  </si>
  <si>
    <t>完了検査履歴番号</t>
  </si>
  <si>
    <t>完了検査履歴交付日</t>
  </si>
  <si>
    <t>完了検査履歴交付者</t>
  </si>
  <si>
    <t>完了検査履歴検査日</t>
  </si>
  <si>
    <t>完了検査2履歴番号</t>
  </si>
  <si>
    <t>完了検査2履歴交付日</t>
  </si>
  <si>
    <t>完了検査2履歴検査日</t>
  </si>
  <si>
    <t>構造適判履歴</t>
  </si>
  <si>
    <t>構造適判代表者履歴</t>
  </si>
  <si>
    <t>構造適判交付日履歴</t>
  </si>
  <si>
    <t>構造適判番号履歴</t>
  </si>
  <si>
    <t>他社確認申請番号</t>
  </si>
  <si>
    <t>他社確認申請交付日</t>
  </si>
  <si>
    <t>他社確認申請交付者</t>
  </si>
  <si>
    <t>他社計画変更①番号</t>
  </si>
  <si>
    <t>他社計画変更①交付日</t>
  </si>
  <si>
    <t>他社計画変更①交付者</t>
  </si>
  <si>
    <t>他社中間検査①番号</t>
  </si>
  <si>
    <t>他社中間検査①交付日</t>
  </si>
  <si>
    <t>他社中間検査①交付者</t>
  </si>
  <si>
    <t>他社中間検査①特定工程</t>
  </si>
  <si>
    <t>他社中間検査①検査日</t>
  </si>
  <si>
    <t>他社確認申請番号履歴</t>
  </si>
  <si>
    <t>他社確認申請交付日履歴</t>
  </si>
  <si>
    <t>他社確認申請交付者履歴</t>
  </si>
  <si>
    <t>他社計画変更①番号履歴</t>
  </si>
  <si>
    <t>他社計画変更①交付日履歴</t>
  </si>
  <si>
    <t>他社計画変更①交付者履歴</t>
  </si>
  <si>
    <t>他社中間検査①番号履歴</t>
  </si>
  <si>
    <t>他社中間検査①交付日履歴</t>
  </si>
  <si>
    <t>他社中間検査①交付者履歴</t>
  </si>
  <si>
    <t>他社中間検査①特定工程履歴</t>
  </si>
  <si>
    <t>他社中間検査①検査日履歴</t>
  </si>
  <si>
    <t>判断できない旨の通知日</t>
  </si>
  <si>
    <t>判断できない旨の通知担当者</t>
  </si>
  <si>
    <t>避難安全検証法有無</t>
  </si>
  <si>
    <t>耐火性能検証法有無</t>
  </si>
  <si>
    <t>防火区画性能検証法有無</t>
  </si>
  <si>
    <t>避難安全検証法手数料</t>
  </si>
  <si>
    <t>耐火性能検証法手数料</t>
  </si>
  <si>
    <t>防火区画性能検証法手数料</t>
  </si>
  <si>
    <t>検査員２</t>
  </si>
  <si>
    <t>省エネ適判機関名</t>
  </si>
  <si>
    <t>省エネ適判受付日</t>
  </si>
  <si>
    <t>省エネ適判交付日</t>
  </si>
  <si>
    <t>省エネ適判交付番号</t>
  </si>
  <si>
    <t/>
  </si>
  <si>
    <t>建</t>
    <phoneticPr fontId="2"/>
  </si>
  <si>
    <t>確</t>
    <rPh sb="0" eb="1">
      <t>カク</t>
    </rPh>
    <phoneticPr fontId="2"/>
  </si>
  <si>
    <t>顧客ＩＤ</t>
  </si>
  <si>
    <t>氏名または企業名</t>
  </si>
  <si>
    <t>氏名または企業名のフリガナ</t>
  </si>
  <si>
    <t>役職・氏名</t>
  </si>
  <si>
    <t>役職・氏名のフリガナ</t>
  </si>
  <si>
    <t>建築士事務所名</t>
  </si>
  <si>
    <t>建築士事務所名のフリガナ</t>
  </si>
  <si>
    <t>郵便番号</t>
  </si>
  <si>
    <t>住所または所在地</t>
  </si>
  <si>
    <t>電話番号</t>
  </si>
  <si>
    <t>意  匠  担  当</t>
    <phoneticPr fontId="2"/>
  </si>
  <si>
    <t>※印の項目については必ずご記入をお願いします。</t>
    <phoneticPr fontId="2"/>
  </si>
  <si>
    <t>※物  件  名</t>
  </si>
  <si>
    <t>申請書</t>
  </si>
  <si>
    <t>事前連絡先記入シート</t>
  </si>
  <si>
    <t>国土交通大臣</t>
    <rPh sb="0" eb="2">
      <t>コクド</t>
    </rPh>
    <rPh sb="2" eb="4">
      <t>コウツウ</t>
    </rPh>
    <rPh sb="4" eb="6">
      <t>ダイジン</t>
    </rPh>
    <phoneticPr fontId="2"/>
  </si>
  <si>
    <t>東京都</t>
    <rPh sb="0" eb="3">
      <t>トウキョウト</t>
    </rPh>
    <phoneticPr fontId="2"/>
  </si>
  <si>
    <t>０</t>
    <phoneticPr fontId="2"/>
  </si>
  <si>
    <t>郵便番号</t>
    <rPh sb="0" eb="2">
      <t>ユウビン</t>
    </rPh>
    <rPh sb="2" eb="4">
      <t>バンゴウ</t>
    </rPh>
    <phoneticPr fontId="2"/>
  </si>
  <si>
    <t>↑</t>
    <phoneticPr fontId="2"/>
  </si>
  <si>
    <t>第１種低層</t>
    <rPh sb="0" eb="1">
      <t>ダイ</t>
    </rPh>
    <rPh sb="2" eb="3">
      <t>シュ</t>
    </rPh>
    <rPh sb="3" eb="5">
      <t>テイソウ</t>
    </rPh>
    <phoneticPr fontId="2"/>
  </si>
  <si>
    <t>第２種低層</t>
    <phoneticPr fontId="2"/>
  </si>
  <si>
    <t>第１種中高層</t>
    <rPh sb="0" eb="1">
      <t>ダイ</t>
    </rPh>
    <rPh sb="2" eb="3">
      <t>シュ</t>
    </rPh>
    <rPh sb="3" eb="6">
      <t>チュウコウソウ</t>
    </rPh>
    <phoneticPr fontId="2"/>
  </si>
  <si>
    <t>第２種中高層</t>
    <rPh sb="3" eb="5">
      <t>チュウコウ</t>
    </rPh>
    <phoneticPr fontId="2"/>
  </si>
  <si>
    <t>第１種住居</t>
    <rPh sb="0" eb="1">
      <t>ダイ</t>
    </rPh>
    <rPh sb="2" eb="3">
      <t>シュ</t>
    </rPh>
    <rPh sb="3" eb="5">
      <t>ジュウキョ</t>
    </rPh>
    <phoneticPr fontId="2"/>
  </si>
  <si>
    <t>第２種住居</t>
    <rPh sb="0" eb="1">
      <t>ダイ</t>
    </rPh>
    <rPh sb="2" eb="3">
      <t>シュ</t>
    </rPh>
    <rPh sb="3" eb="5">
      <t>ジュウキョ</t>
    </rPh>
    <phoneticPr fontId="2"/>
  </si>
  <si>
    <t>商業地域</t>
    <rPh sb="0" eb="2">
      <t>ショウギョウ</t>
    </rPh>
    <rPh sb="2" eb="4">
      <t>チイキ</t>
    </rPh>
    <phoneticPr fontId="2"/>
  </si>
  <si>
    <t>近隣商業地域</t>
    <rPh sb="0" eb="2">
      <t>キンリン</t>
    </rPh>
    <rPh sb="2" eb="4">
      <t>ショウギョウ</t>
    </rPh>
    <rPh sb="4" eb="6">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</si>
  <si>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</si>
  <si>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</si>
  <si>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</si>
  <si>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準住居地域</t>
    <rPh sb="0" eb="1">
      <t>ジュン</t>
    </rPh>
    <rPh sb="1" eb="3">
      <t>ジュウキョ</t>
    </rPh>
    <rPh sb="3" eb="5">
      <t>チイキ</t>
    </rPh>
    <phoneticPr fontId="2"/>
  </si>
  <si>
    <t>指定なし</t>
    <rPh sb="0" eb="2">
      <t>シテイ</t>
    </rPh>
    <phoneticPr fontId="2"/>
  </si>
  <si>
    <t>メールアドレス：</t>
    <phoneticPr fontId="2"/>
  </si>
  <si>
    <t>※下記をクリックすると各ページにリンクします。</t>
    <rPh sb="1" eb="3">
      <t>カキ</t>
    </rPh>
    <rPh sb="11" eb="12">
      <t>カク</t>
    </rPh>
    <phoneticPr fontId="2"/>
  </si>
  <si>
    <t>一般財団法人群馬県建築構造技術センター</t>
  </si>
  <si>
    <t>一般財団法人　日本建築センター</t>
  </si>
  <si>
    <t>ビューローベリタスジャパン株式会社</t>
  </si>
  <si>
    <t>一般財団法人　ベターリビング・建築評価センター</t>
  </si>
  <si>
    <t>株式会社　東京建築検査機構</t>
  </si>
  <si>
    <t>日本建築検査協会株式会社</t>
  </si>
  <si>
    <t>株式会社　国際確認検査センター</t>
  </si>
  <si>
    <t>株式会社　都市居住評価センター</t>
  </si>
  <si>
    <t>一般財団法人　日本建築設備・昇降機センター</t>
  </si>
  <si>
    <t>日本ＥＲＩ株式会社</t>
  </si>
  <si>
    <t>ハウスプラス確認検査株式会社</t>
  </si>
  <si>
    <t>一般財団法人　住宅金融普及協会</t>
  </si>
  <si>
    <t>アウェイ建築評価ネット株式会社</t>
  </si>
  <si>
    <t>公益財団法人　東京都防災・建築まちづくりセンター</t>
  </si>
  <si>
    <t>株式会社　建築構造センター</t>
  </si>
  <si>
    <t>株式会社　グッド・アイズ建築検査機構</t>
  </si>
  <si>
    <t>一般財団法人　さいたま住宅検査センター</t>
  </si>
  <si>
    <t>公益財団法人　千葉県建設技術センター</t>
  </si>
  <si>
    <t>適判</t>
    <rPh sb="0" eb="2">
      <t>テキハン</t>
    </rPh>
    <phoneticPr fontId="2"/>
  </si>
  <si>
    <t>代表名</t>
  </si>
  <si>
    <t>理事長　橋本　公博</t>
  </si>
  <si>
    <t>理事長　井上　俊之</t>
  </si>
  <si>
    <t>代表取締役　山﨑　哲</t>
  </si>
  <si>
    <t>代表取締役 山田 耕藏</t>
  </si>
  <si>
    <t>代表取締役社長　金谷　輝範</t>
  </si>
  <si>
    <t>代表取締役　吉川　充</t>
  </si>
  <si>
    <t>代表取締役　藤田　孝行</t>
  </si>
  <si>
    <t>埼玉県</t>
    <rPh sb="0" eb="3">
      <t>サイタマケン</t>
    </rPh>
    <phoneticPr fontId="2"/>
  </si>
  <si>
    <t>神奈川県</t>
    <rPh sb="0" eb="4">
      <t>カナガワケン</t>
    </rPh>
    <phoneticPr fontId="2"/>
  </si>
  <si>
    <t>千葉県</t>
    <rPh sb="0" eb="3">
      <t>チバケン</t>
    </rPh>
    <phoneticPr fontId="2"/>
  </si>
  <si>
    <t>群馬県</t>
    <rPh sb="0" eb="2">
      <t>グンマ</t>
    </rPh>
    <rPh sb="2" eb="3">
      <t>ケン</t>
    </rPh>
    <phoneticPr fontId="2"/>
  </si>
  <si>
    <t>栃木県</t>
    <rPh sb="0" eb="3">
      <t>トチギケン</t>
    </rPh>
    <phoneticPr fontId="2"/>
  </si>
  <si>
    <t>茨城県</t>
    <rPh sb="0" eb="2">
      <t>イバラキ</t>
    </rPh>
    <rPh sb="2" eb="3">
      <t>ケン</t>
    </rPh>
    <phoneticPr fontId="2"/>
  </si>
  <si>
    <t>北海道</t>
    <rPh sb="0" eb="3">
      <t>ホッカイドウ</t>
    </rPh>
    <phoneticPr fontId="2"/>
  </si>
  <si>
    <t>青森県</t>
    <rPh sb="0" eb="3">
      <t>アオモリケン</t>
    </rPh>
    <phoneticPr fontId="2"/>
  </si>
  <si>
    <t>岩手県</t>
    <rPh sb="0" eb="3">
      <t>イワテケン</t>
    </rPh>
    <phoneticPr fontId="2"/>
  </si>
  <si>
    <t>秋田県</t>
    <rPh sb="0" eb="3">
      <t>アキタケン</t>
    </rPh>
    <phoneticPr fontId="2"/>
  </si>
  <si>
    <t>宮城県</t>
    <rPh sb="0" eb="3">
      <t>ミヤギケン</t>
    </rPh>
    <phoneticPr fontId="2"/>
  </si>
  <si>
    <t>山形県</t>
    <rPh sb="0" eb="3">
      <t>ヤマガタケン</t>
    </rPh>
    <phoneticPr fontId="2"/>
  </si>
  <si>
    <t>福島県</t>
    <rPh sb="0" eb="3">
      <t>フクシマケン</t>
    </rPh>
    <phoneticPr fontId="2"/>
  </si>
  <si>
    <t>新潟県</t>
    <rPh sb="0" eb="3">
      <t>ニイガタケン</t>
    </rPh>
    <phoneticPr fontId="2"/>
  </si>
  <si>
    <t>山梨県</t>
    <rPh sb="0" eb="3">
      <t>ヤマナシケン</t>
    </rPh>
    <phoneticPr fontId="2"/>
  </si>
  <si>
    <t>長野県</t>
    <rPh sb="0" eb="3">
      <t>ナガノケン</t>
    </rPh>
    <phoneticPr fontId="2"/>
  </si>
  <si>
    <t>富山県</t>
    <rPh sb="0" eb="3">
      <t>トヤマケン</t>
    </rPh>
    <phoneticPr fontId="2"/>
  </si>
  <si>
    <t>石川県</t>
    <rPh sb="0" eb="3">
      <t>イシカワケン</t>
    </rPh>
    <phoneticPr fontId="2"/>
  </si>
  <si>
    <t>福井県</t>
    <rPh sb="0" eb="3">
      <t>フクイケン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</si>
  <si>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</si>
  <si>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</si>
  <si>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</si>
  <si>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</si>
  <si>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</si>
  <si>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</si>
  <si>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</si>
  <si>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</si>
  <si>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</si>
  <si>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</si>
  <si>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</si>
  <si>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</si>
  <si>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</si>
  <si>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</si>
  <si>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</si>
  <si>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</si>
  <si>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</si>
  <si>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</si>
  <si>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</si>
  <si>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</si>
  <si>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</si>
  <si>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</si>
  <si>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</si>
  <si>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</si>
  <si>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2">
      <t>ミヤザキ</t>
    </rPh>
    <rPh sb="2" eb="3">
      <t>ケン</t>
    </rPh>
    <phoneticPr fontId="2"/>
  </si>
  <si>
    <t>鹿児島県</t>
    <rPh sb="0" eb="4">
      <t>カゴシマケン</t>
    </rPh>
    <phoneticPr fontId="2"/>
  </si>
  <si>
    <t>沖縄県</t>
    <rPh sb="0" eb="3">
      <t>オキナワケン</t>
    </rPh>
    <phoneticPr fontId="2"/>
  </si>
  <si>
    <t>未定</t>
    <rPh sb="0" eb="2">
      <t>ミテイ</t>
    </rPh>
    <phoneticPr fontId="2"/>
  </si>
  <si>
    <t>TKC－第 1－2 号様式</t>
    <phoneticPr fontId="2"/>
  </si>
  <si>
    <t>委　任　状</t>
    <rPh sb="0" eb="1">
      <t>イ</t>
    </rPh>
    <rPh sb="2" eb="3">
      <t>ニン</t>
    </rPh>
    <rPh sb="4" eb="5">
      <t>ジョウ</t>
    </rPh>
    <phoneticPr fontId="2"/>
  </si>
  <si>
    <t>（確認申請・中間検査・完了検査・仮使用認定等）</t>
    <phoneticPr fontId="2"/>
  </si>
  <si>
    <t>私は下記の者を代理人と定め、株式会社都市建築確認センターに対する下記の業務に関する手続き等及び交付される文書の受領の権限を委任します。</t>
    <phoneticPr fontId="2"/>
  </si>
  <si>
    <r>
      <t xml:space="preserve">委任する業務
</t>
    </r>
    <r>
      <rPr>
        <sz val="8"/>
        <rFont val="ＭＳ 明朝"/>
        <family val="1"/>
        <charset val="128"/>
      </rPr>
      <t>（該当項目をチェック）</t>
    </r>
    <rPh sb="0" eb="2">
      <t>イニン</t>
    </rPh>
    <rPh sb="4" eb="6">
      <t>ギョウム</t>
    </rPh>
    <rPh sb="8" eb="10">
      <t>ガイトウ</t>
    </rPh>
    <rPh sb="10" eb="12">
      <t>コウモク</t>
    </rPh>
    <phoneticPr fontId="2"/>
  </si>
  <si>
    <t>建築物の名称</t>
    <rPh sb="0" eb="3">
      <t>ケンチクブツ</t>
    </rPh>
    <rPh sb="4" eb="6">
      <t>メイショウ</t>
    </rPh>
    <phoneticPr fontId="2"/>
  </si>
  <si>
    <t>敷地の地名地番</t>
    <rPh sb="0" eb="2">
      <t>シキチ</t>
    </rPh>
    <rPh sb="3" eb="5">
      <t>チメイ</t>
    </rPh>
    <rPh sb="5" eb="7">
      <t>チバン</t>
    </rPh>
    <phoneticPr fontId="2"/>
  </si>
  <si>
    <t>委任先</t>
    <rPh sb="0" eb="2">
      <t>イニン</t>
    </rPh>
    <rPh sb="2" eb="3">
      <t>サキ</t>
    </rPh>
    <phoneticPr fontId="2"/>
  </si>
  <si>
    <t>（氏　名）</t>
    <rPh sb="1" eb="2">
      <t>シ</t>
    </rPh>
    <rPh sb="3" eb="4">
      <t>ナ</t>
    </rPh>
    <phoneticPr fontId="2"/>
  </si>
  <si>
    <t>（会社名）</t>
    <rPh sb="1" eb="4">
      <t>カイシャメイ</t>
    </rPh>
    <phoneticPr fontId="2"/>
  </si>
  <si>
    <t>（住　所）</t>
    <rPh sb="1" eb="2">
      <t>ジュウ</t>
    </rPh>
    <rPh sb="3" eb="4">
      <t>ショ</t>
    </rPh>
    <phoneticPr fontId="2"/>
  </si>
  <si>
    <t>住　所</t>
    <rPh sb="0" eb="1">
      <t>ジュウ</t>
    </rPh>
    <rPh sb="2" eb="3">
      <t>ショ</t>
    </rPh>
    <phoneticPr fontId="2"/>
  </si>
  <si>
    <t>氏　名</t>
    <rPh sb="0" eb="1">
      <t>シ</t>
    </rPh>
    <rPh sb="2" eb="3">
      <t>メイ</t>
    </rPh>
    <phoneticPr fontId="2"/>
  </si>
  <si>
    <t>確認申請業務</t>
    <rPh sb="0" eb="2">
      <t>カクニン</t>
    </rPh>
    <rPh sb="2" eb="4">
      <t>シンセイ</t>
    </rPh>
    <rPh sb="4" eb="6">
      <t>ギョウム</t>
    </rPh>
    <phoneticPr fontId="2"/>
  </si>
  <si>
    <t>軽微変更届出業務</t>
    <rPh sb="0" eb="2">
      <t>ケイビ</t>
    </rPh>
    <rPh sb="2" eb="4">
      <t>ヘンコウ</t>
    </rPh>
    <rPh sb="4" eb="6">
      <t>トドケデ</t>
    </rPh>
    <rPh sb="6" eb="8">
      <t>ギョウム</t>
    </rPh>
    <phoneticPr fontId="2"/>
  </si>
  <si>
    <t>記載事項等届出業務</t>
    <rPh sb="0" eb="2">
      <t>キサイ</t>
    </rPh>
    <rPh sb="2" eb="4">
      <t>ジコウ</t>
    </rPh>
    <rPh sb="4" eb="5">
      <t>トウ</t>
    </rPh>
    <rPh sb="5" eb="7">
      <t>トドケデ</t>
    </rPh>
    <rPh sb="7" eb="9">
      <t>ギョウム</t>
    </rPh>
    <phoneticPr fontId="2"/>
  </si>
  <si>
    <t>完了検査業務</t>
    <rPh sb="0" eb="2">
      <t>カンリョウ</t>
    </rPh>
    <rPh sb="2" eb="4">
      <t>ケンサ</t>
    </rPh>
    <rPh sb="4" eb="6">
      <t>ギョウム</t>
    </rPh>
    <phoneticPr fontId="2"/>
  </si>
  <si>
    <t>仮使用認定業務</t>
    <rPh sb="0" eb="1">
      <t>カリ</t>
    </rPh>
    <rPh sb="1" eb="3">
      <t>シヨウ</t>
    </rPh>
    <rPh sb="3" eb="5">
      <t>ニンテイ</t>
    </rPh>
    <rPh sb="5" eb="7">
      <t>ギョウム</t>
    </rPh>
    <phoneticPr fontId="2"/>
  </si>
  <si>
    <t>中間検査業務</t>
    <phoneticPr fontId="2"/>
  </si>
  <si>
    <t>委任状</t>
  </si>
  <si>
    <t>東京都知事</t>
  </si>
  <si>
    <t>神奈川県知事</t>
  </si>
  <si>
    <t>埼玉県知事</t>
  </si>
  <si>
    <t>千葉県知事</t>
  </si>
  <si>
    <t>群馬県知事</t>
  </si>
  <si>
    <t>栃木県知事</t>
  </si>
  <si>
    <t>茨城県知事</t>
  </si>
  <si>
    <t>北海道知事</t>
  </si>
  <si>
    <t>青森県知事</t>
  </si>
  <si>
    <t>岩手県知事</t>
  </si>
  <si>
    <t>宮城県知事</t>
  </si>
  <si>
    <t>秋田県知事</t>
  </si>
  <si>
    <t>山形県知事</t>
  </si>
  <si>
    <t>福島県知事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</si>
  <si>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</si>
  <si>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</si>
  <si>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</si>
  <si>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</si>
  <si>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</si>
  <si>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</si>
  <si>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</si>
  <si>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</si>
  <si>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</si>
  <si>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</si>
  <si>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</si>
  <si>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</si>
  <si>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</si>
  <si>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</si>
  <si>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</si>
  <si>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</si>
  <si>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</si>
  <si>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</si>
  <si>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</si>
  <si>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</si>
  <si>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</si>
  <si>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</si>
  <si>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</si>
  <si>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</si>
  <si>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</si>
  <si>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</si>
  <si>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</si>
  <si>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</si>
  <si>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</si>
  <si>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</si>
  <si>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</si>
  <si>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</si>
  <si>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</si>
  <si>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phoneticPr fontId="2"/>
  </si>
  <si>
    <t>【6．工事施工者】</t>
    <phoneticPr fontId="2"/>
  </si>
  <si>
    <t>入力１</t>
    <rPh sb="0" eb="2">
      <t>ニュウリョク</t>
    </rPh>
    <phoneticPr fontId="2"/>
  </si>
  <si>
    <t>入力２</t>
    <rPh sb="0" eb="2">
      <t>ニュウリョク</t>
    </rPh>
    <phoneticPr fontId="2"/>
  </si>
  <si>
    <t>入力３</t>
    <rPh sb="0" eb="2">
      <t>ニュウリョク</t>
    </rPh>
    <phoneticPr fontId="2"/>
  </si>
  <si>
    <t>入力４</t>
    <rPh sb="0" eb="2">
      <t>ニュウリョク</t>
    </rPh>
    <phoneticPr fontId="2"/>
  </si>
  <si>
    <t>入力５</t>
    <rPh sb="0" eb="2">
      <t>ニュウリョク</t>
    </rPh>
    <phoneticPr fontId="2"/>
  </si>
  <si>
    <t>入力６</t>
    <rPh sb="0" eb="2">
      <t>ニュウリョク</t>
    </rPh>
    <phoneticPr fontId="2"/>
  </si>
  <si>
    <t>入力７</t>
    <rPh sb="0" eb="2">
      <t>ニュウリョク</t>
    </rPh>
    <phoneticPr fontId="2"/>
  </si>
  <si>
    <t>入力８</t>
    <rPh sb="0" eb="2">
      <t>ニュウリョク</t>
    </rPh>
    <phoneticPr fontId="2"/>
  </si>
  <si>
    <t>入力９</t>
    <rPh sb="0" eb="2">
      <t>ニュウリョク</t>
    </rPh>
    <phoneticPr fontId="2"/>
  </si>
  <si>
    <t>入力１０</t>
    <rPh sb="0" eb="2">
      <t>ニュウリョク</t>
    </rPh>
    <phoneticPr fontId="2"/>
  </si>
  <si>
    <t>このシートから右にあるシートは変更しないでください。</t>
    <rPh sb="7" eb="8">
      <t>ミギ</t>
    </rPh>
    <rPh sb="15" eb="17">
      <t>ヘンコウ</t>
    </rPh>
    <phoneticPr fontId="2"/>
  </si>
  <si>
    <t>建築物データ</t>
  </si>
  <si>
    <t>仮受日</t>
    <rPh sb="0" eb="2">
      <t>カリウケ</t>
    </rPh>
    <rPh sb="2" eb="3">
      <t>ビ</t>
    </rPh>
    <phoneticPr fontId="2"/>
  </si>
  <si>
    <t>今日</t>
    <rPh sb="0" eb="2">
      <t>キョウ</t>
    </rPh>
    <phoneticPr fontId="2"/>
  </si>
  <si>
    <t>１日前</t>
    <rPh sb="1" eb="3">
      <t>ニチマエ</t>
    </rPh>
    <rPh sb="2" eb="3">
      <t>マエ</t>
    </rPh>
    <phoneticPr fontId="2"/>
  </si>
  <si>
    <t>２日前</t>
    <rPh sb="1" eb="3">
      <t>ニチマエ</t>
    </rPh>
    <rPh sb="2" eb="3">
      <t>マエ</t>
    </rPh>
    <phoneticPr fontId="2"/>
  </si>
  <si>
    <t>３日前</t>
    <rPh sb="1" eb="2">
      <t>ニチ</t>
    </rPh>
    <rPh sb="2" eb="3">
      <t>マエ</t>
    </rPh>
    <phoneticPr fontId="2"/>
  </si>
  <si>
    <t>４日前</t>
    <rPh sb="1" eb="2">
      <t>ニチ</t>
    </rPh>
    <rPh sb="2" eb="3">
      <t>マエ</t>
    </rPh>
    <phoneticPr fontId="2"/>
  </si>
  <si>
    <t>５日前</t>
    <rPh sb="1" eb="2">
      <t>ニチ</t>
    </rPh>
    <rPh sb="2" eb="3">
      <t>マエ</t>
    </rPh>
    <phoneticPr fontId="2"/>
  </si>
  <si>
    <t>番号</t>
    <rPh sb="0" eb="2">
      <t>バンゴウ</t>
    </rPh>
    <phoneticPr fontId="2"/>
  </si>
  <si>
    <t>↑　選択してください　↑</t>
    <rPh sb="2" eb="4">
      <t>センタク</t>
    </rPh>
    <phoneticPr fontId="2"/>
  </si>
  <si>
    <t>　【資格】</t>
    <phoneticPr fontId="2"/>
  </si>
  <si>
    <t>　【氏名】</t>
    <phoneticPr fontId="2"/>
  </si>
  <si>
    <t>　【建築士事務所名】</t>
    <phoneticPr fontId="2"/>
  </si>
  <si>
    <t>　【郵便番号】</t>
    <phoneticPr fontId="2"/>
  </si>
  <si>
    <t>　【所在地】</t>
    <phoneticPr fontId="2"/>
  </si>
  <si>
    <t>　【電話番号】</t>
    <phoneticPr fontId="2"/>
  </si>
  <si>
    <t>　【作成、確認、照合設計図書】</t>
    <rPh sb="8" eb="10">
      <t>ショウゴウ</t>
    </rPh>
    <phoneticPr fontId="2"/>
  </si>
  <si>
    <t>　【資格番号等】</t>
    <rPh sb="2" eb="4">
      <t>シカク</t>
    </rPh>
    <rPh sb="4" eb="6">
      <t>バンゴウ</t>
    </rPh>
    <rPh sb="6" eb="7">
      <t>トウ</t>
    </rPh>
    <phoneticPr fontId="2"/>
  </si>
  <si>
    <t>電話番号</t>
    <rPh sb="0" eb="2">
      <t>デンワ</t>
    </rPh>
    <rPh sb="2" eb="4">
      <t>バンゴウ</t>
    </rPh>
    <phoneticPr fontId="2"/>
  </si>
  <si>
    <t>一般財団法人　日本建築センター　東京都千代田</t>
    <phoneticPr fontId="2"/>
  </si>
  <si>
    <t>ビューローベリタスジャパン株式会社　東京都千代田区</t>
    <phoneticPr fontId="2"/>
  </si>
  <si>
    <t>株式会社　東京建築検査機構　東京都中央区</t>
    <phoneticPr fontId="2"/>
  </si>
  <si>
    <t>日本建築検査協会株式会社　東京都中央区</t>
    <phoneticPr fontId="2"/>
  </si>
  <si>
    <t>株式会社　国際確認検査センター　東京都中央区</t>
    <phoneticPr fontId="2"/>
  </si>
  <si>
    <t>株式会社　都市居住評価センター　東京都港区</t>
    <phoneticPr fontId="2"/>
  </si>
  <si>
    <t>一般財団法人　日本建築設備・昇降機センター　東京都港区</t>
    <phoneticPr fontId="2"/>
  </si>
  <si>
    <t>日本ＥＲＩ株式会社　東京都港区</t>
    <phoneticPr fontId="2"/>
  </si>
  <si>
    <t>ハウスプラス確認検査株式会社　東京都港区</t>
    <phoneticPr fontId="2"/>
  </si>
  <si>
    <t>一般財団法人　住宅金融普及協会　東京都文京区</t>
    <phoneticPr fontId="2"/>
  </si>
  <si>
    <t>アウェイ建築評価ネット株式会社　東京都品川区</t>
    <phoneticPr fontId="2"/>
  </si>
  <si>
    <t>公益財団法人　東京都防災・建築まちづくりセンター　東京都渋谷区</t>
    <phoneticPr fontId="2"/>
  </si>
  <si>
    <t>株式会社　建築構造センター　東京都新宿区</t>
    <phoneticPr fontId="2"/>
  </si>
  <si>
    <t>株式会社　グッド・アイズ建築検査機構　東京都新宿区</t>
    <phoneticPr fontId="2"/>
  </si>
  <si>
    <t>一般財団法人　さいたま住宅検査センター　東京都武蔵野市</t>
    <phoneticPr fontId="2"/>
  </si>
  <si>
    <t>公益財団法人　千葉県建設技術センター　千葉県千葉市</t>
    <phoneticPr fontId="2"/>
  </si>
  <si>
    <t>一般財団法人　長野県建築住宅センター　長野県長野市</t>
    <phoneticPr fontId="2"/>
  </si>
  <si>
    <t>一般財団法人群馬県建築構造技術センター 群馬県高崎市</t>
    <rPh sb="20" eb="23">
      <t>グンマケン</t>
    </rPh>
    <rPh sb="23" eb="26">
      <t>タカサキシ</t>
    </rPh>
    <phoneticPr fontId="2"/>
  </si>
  <si>
    <t>一般財団法人　神奈川県建築安全協会　神奈川県横浜市</t>
    <phoneticPr fontId="2"/>
  </si>
  <si>
    <t>株式会社　J建築検査センター　東京都渋谷区</t>
    <rPh sb="15" eb="18">
      <t>トウキョウト</t>
    </rPh>
    <rPh sb="18" eb="21">
      <t>シブヤク</t>
    </rPh>
    <phoneticPr fontId="2"/>
  </si>
  <si>
    <t>一般財団法人　日本建築総合試験所　大阪府大阪市</t>
    <rPh sb="17" eb="20">
      <t>オオサカフ</t>
    </rPh>
    <rPh sb="20" eb="23">
      <t>オオサカシ</t>
    </rPh>
    <phoneticPr fontId="2"/>
  </si>
  <si>
    <t>一般財団法人　茨城県建築センター　茨城県水戸市</t>
    <rPh sb="17" eb="20">
      <t>イバラキケン</t>
    </rPh>
    <rPh sb="20" eb="23">
      <t>ミトシ</t>
    </rPh>
    <phoneticPr fontId="2"/>
  </si>
  <si>
    <t>公益財団法人　とちぎ建設技術センター　栃木県宇都宮市</t>
    <rPh sb="19" eb="22">
      <t>トチギケン</t>
    </rPh>
    <rPh sb="22" eb="26">
      <t>ウツノミヤシ</t>
    </rPh>
    <phoneticPr fontId="2"/>
  </si>
  <si>
    <t>一般財団法人群馬県建築構造技術センター 群馬県高崎市</t>
    <phoneticPr fontId="2"/>
  </si>
  <si>
    <t>代表取締役　 丹野 智幸</t>
    <phoneticPr fontId="2"/>
  </si>
  <si>
    <t>理事長　江原　秀明</t>
    <phoneticPr fontId="2"/>
  </si>
  <si>
    <t>請求書送付先名</t>
  </si>
  <si>
    <t>会社名</t>
  </si>
  <si>
    <t>氏  名</t>
  </si>
  <si>
    <t>T E L</t>
  </si>
  <si>
    <t>MAIL</t>
  </si>
  <si>
    <t>kakunin@t-kkc.co.jp</t>
    <phoneticPr fontId="2"/>
  </si>
  <si>
    <t>このＥＸＣＥＬＢＯＯＫの不具合や改善点等のご意見がありましたら、下記のメールアドレスにご連絡ください。</t>
    <rPh sb="12" eb="15">
      <t>フグアイ</t>
    </rPh>
    <rPh sb="16" eb="18">
      <t>カイゼン</t>
    </rPh>
    <rPh sb="18" eb="19">
      <t>テン</t>
    </rPh>
    <rPh sb="19" eb="20">
      <t>トウ</t>
    </rPh>
    <rPh sb="22" eb="24">
      <t>イケン</t>
    </rPh>
    <rPh sb="32" eb="34">
      <t>カキ</t>
    </rPh>
    <rPh sb="44" eb="46">
      <t>レンラク</t>
    </rPh>
    <phoneticPr fontId="2"/>
  </si>
  <si>
    <t>↓</t>
    <phoneticPr fontId="2"/>
  </si>
  <si>
    <t>氏名</t>
    <rPh sb="0" eb="2">
      <t>シメイ</t>
    </rPh>
    <phoneticPr fontId="2"/>
  </si>
  <si>
    <t>分割するキーワード</t>
    <rPh sb="0" eb="2">
      <t>ブンカツ</t>
    </rPh>
    <phoneticPr fontId="2"/>
  </si>
  <si>
    <t>フリガナ</t>
    <phoneticPr fontId="2"/>
  </si>
  <si>
    <t>代表</t>
    <rPh sb="0" eb="2">
      <t>ダイヒョウ</t>
    </rPh>
    <phoneticPr fontId="2"/>
  </si>
  <si>
    <t>（半角、全角を区別してください）</t>
    <rPh sb="1" eb="3">
      <t>ハンカク</t>
    </rPh>
    <rPh sb="4" eb="6">
      <t>ゼンカク</t>
    </rPh>
    <rPh sb="7" eb="9">
      <t>クベツ</t>
    </rPh>
    <phoneticPr fontId="2"/>
  </si>
  <si>
    <t>ﾀﾞｲﾋｮｳ</t>
    <phoneticPr fontId="2"/>
  </si>
  <si>
    <t>適判機関名 &amp; 所在地</t>
    <rPh sb="8" eb="11">
      <t>ショザイチ</t>
    </rPh>
    <phoneticPr fontId="2"/>
  </si>
  <si>
    <t>適判機関名</t>
    <rPh sb="0" eb="2">
      <t>テキハン</t>
    </rPh>
    <rPh sb="2" eb="4">
      <t>キカン</t>
    </rPh>
    <rPh sb="4" eb="5">
      <t>メイ</t>
    </rPh>
    <phoneticPr fontId="2"/>
  </si>
  <si>
    <t>一般財団法人群馬県建築構造技術センター</t>
    <phoneticPr fontId="2"/>
  </si>
  <si>
    <t>一般財団法人　日本建築センター</t>
    <phoneticPr fontId="2"/>
  </si>
  <si>
    <t>ビューローベリタスジャパン株式会社</t>
    <phoneticPr fontId="2"/>
  </si>
  <si>
    <t>株式会社　東京建築検査機構</t>
    <phoneticPr fontId="2"/>
  </si>
  <si>
    <t>日本建築検査協会株式会社</t>
    <phoneticPr fontId="2"/>
  </si>
  <si>
    <t>株式会社　国際確認検査センター</t>
    <phoneticPr fontId="2"/>
  </si>
  <si>
    <t>株式会社　都市居住評価センター</t>
    <phoneticPr fontId="2"/>
  </si>
  <si>
    <t>一般財団法人　日本建築設備・昇降機センター</t>
    <phoneticPr fontId="2"/>
  </si>
  <si>
    <t>日本ＥＲＩ株式会社</t>
    <phoneticPr fontId="2"/>
  </si>
  <si>
    <t>ハウスプラス確認検査株式会社</t>
    <phoneticPr fontId="2"/>
  </si>
  <si>
    <t>一般財団法人　住宅金融普及協会</t>
    <phoneticPr fontId="2"/>
  </si>
  <si>
    <t>アウェイ建築評価ネット株式会社</t>
    <phoneticPr fontId="2"/>
  </si>
  <si>
    <t>公益財団法人　東京都防災・建築まちづくりセンター</t>
    <phoneticPr fontId="2"/>
  </si>
  <si>
    <t>株式会社　建築構造センター</t>
    <phoneticPr fontId="2"/>
  </si>
  <si>
    <t>株式会社　グッド・アイズ建築検査機構</t>
    <phoneticPr fontId="2"/>
  </si>
  <si>
    <t>一般財団法人　さいたま住宅検査センター</t>
    <phoneticPr fontId="2"/>
  </si>
  <si>
    <t>公益財団法人　千葉県建設技術センター</t>
    <phoneticPr fontId="2"/>
  </si>
  <si>
    <t>一般財団法人　長野県建築住宅センター</t>
    <phoneticPr fontId="2"/>
  </si>
  <si>
    <t>株式会社　J建築検査センター</t>
    <phoneticPr fontId="2"/>
  </si>
  <si>
    <t>一般財団法人　神奈川県建築安全協会</t>
    <phoneticPr fontId="2"/>
  </si>
  <si>
    <t>一般財団法人　日本建築総合試験所</t>
    <phoneticPr fontId="2"/>
  </si>
  <si>
    <t>一般財団法人　茨城県建築センター</t>
    <phoneticPr fontId="2"/>
  </si>
  <si>
    <t>公益財団法人　とちぎ建設技術センター</t>
    <phoneticPr fontId="2"/>
  </si>
  <si>
    <r>
      <rPr>
        <b/>
        <sz val="12"/>
        <rFont val="ＭＳ Ｐゴシック"/>
        <family val="3"/>
        <charset val="128"/>
      </rPr>
      <t>（メール送付の際の件名は</t>
    </r>
    <r>
      <rPr>
        <b/>
        <sz val="12"/>
        <color indexed="10"/>
        <rFont val="ＭＳ Ｐゴシック"/>
        <family val="3"/>
        <charset val="128"/>
      </rPr>
      <t>「仮受＆物件名」　</t>
    </r>
    <r>
      <rPr>
        <b/>
        <sz val="12"/>
        <rFont val="ＭＳ Ｐゴシック"/>
        <family val="3"/>
        <charset val="128"/>
      </rPr>
      <t>宛先は</t>
    </r>
    <r>
      <rPr>
        <b/>
        <sz val="12"/>
        <color indexed="10"/>
        <rFont val="ＭＳ Ｐゴシック"/>
        <family val="3"/>
        <charset val="128"/>
      </rPr>
      <t>「仮受担当」</t>
    </r>
    <r>
      <rPr>
        <b/>
        <sz val="12"/>
        <rFont val="ＭＳ Ｐゴシック"/>
        <family val="3"/>
        <charset val="128"/>
      </rPr>
      <t>でお願いいたします。）</t>
    </r>
    <phoneticPr fontId="2"/>
  </si>
  <si>
    <t>（注意）</t>
  </si>
  <si>
    <t>１．各面共通関係</t>
  </si>
  <si>
    <t>数字は算用数字を、単位はメートル法を用いてください。</t>
  </si>
  <si>
    <t>２．第一面関係</t>
  </si>
  <si>
    <t>３．第二面関係</t>
  </si>
  <si>
    <t>４．第三面関係</t>
  </si>
  <si>
    <t>５．第四面関係</t>
  </si>
  <si>
    <t>1)</t>
    <phoneticPr fontId="2"/>
  </si>
  <si>
    <t>2)</t>
  </si>
  <si>
    <t>3)</t>
  </si>
  <si>
    <t>4)</t>
  </si>
  <si>
    <t>5)</t>
  </si>
  <si>
    <t>7)</t>
  </si>
  <si>
    <t>8)</t>
  </si>
  <si>
    <t>10)</t>
  </si>
  <si>
    <t>6)</t>
  </si>
  <si>
    <t>9)</t>
  </si>
  <si>
    <t>11)</t>
  </si>
  <si>
    <t xml:space="preserve"> ※印のある欄は記入しないでください。</t>
    <phoneticPr fontId="2"/>
  </si>
  <si>
    <t>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</si>
  <si>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６欄は、工事施工者が２以上のときは、代表となる工事施工者について記入し、別紙に他の工事施工者について棟別にそれぞれ必要な事項を記入して添えてください。</t>
    <phoneticPr fontId="2"/>
  </si>
  <si>
    <t>【確認済証番号】</t>
    <phoneticPr fontId="2"/>
  </si>
  <si>
    <t>【確認済証交付年月日】　　</t>
    <phoneticPr fontId="2"/>
  </si>
  <si>
    <t>【確認済証交付者】</t>
    <phoneticPr fontId="2"/>
  </si>
  <si>
    <t>【計画変更の概要】</t>
    <phoneticPr fontId="2"/>
  </si>
  <si>
    <t>変更履歴</t>
    <rPh sb="0" eb="2">
      <t>ヘンコウ</t>
    </rPh>
    <rPh sb="2" eb="4">
      <t>リレキ</t>
    </rPh>
    <phoneticPr fontId="2"/>
  </si>
  <si>
    <t>注意、計画変更第１面を追加</t>
    <rPh sb="0" eb="2">
      <t>チュウイ</t>
    </rPh>
    <rPh sb="3" eb="5">
      <t>ケイカク</t>
    </rPh>
    <rPh sb="5" eb="7">
      <t>ヘンコウ</t>
    </rPh>
    <rPh sb="7" eb="8">
      <t>ダイ</t>
    </rPh>
    <rPh sb="9" eb="10">
      <t>メン</t>
    </rPh>
    <rPh sb="11" eb="13">
      <t>ツイカ</t>
    </rPh>
    <phoneticPr fontId="2"/>
  </si>
  <si>
    <t>田園住居地域</t>
    <rPh sb="0" eb="2">
      <t>デンエン</t>
    </rPh>
    <rPh sb="2" eb="4">
      <t>ジュウキョ</t>
    </rPh>
    <rPh sb="4" eb="6">
      <t>チイキ</t>
    </rPh>
    <phoneticPr fontId="2"/>
  </si>
  <si>
    <t xml:space="preserve">) </t>
    <phoneticPr fontId="2"/>
  </si>
  <si>
    <t>第二面　工事施工者部分修正</t>
    <rPh sb="0" eb="1">
      <t>ダイ</t>
    </rPh>
    <rPh sb="1" eb="3">
      <t>ニメン</t>
    </rPh>
    <rPh sb="4" eb="6">
      <t>コウジ</t>
    </rPh>
    <rPh sb="6" eb="9">
      <t>セコウシャ</t>
    </rPh>
    <rPh sb="9" eb="11">
      <t>ブブン</t>
    </rPh>
    <rPh sb="11" eb="13">
      <t>シュウセイ</t>
    </rPh>
    <phoneticPr fontId="2"/>
  </si>
  <si>
    <t>一般財団法人　ベターリビング　東京都千代田区</t>
    <phoneticPr fontId="2"/>
  </si>
  <si>
    <t>一般財団法人　ベターリビング</t>
    <phoneticPr fontId="2"/>
  </si>
  <si>
    <t>工事届　第一面-2を追加</t>
    <rPh sb="0" eb="2">
      <t>コウジ</t>
    </rPh>
    <rPh sb="2" eb="3">
      <t>トドケ</t>
    </rPh>
    <rPh sb="4" eb="6">
      <t>ダイイチ</t>
    </rPh>
    <rPh sb="6" eb="7">
      <t>メン</t>
    </rPh>
    <rPh sb="10" eb="12">
      <t>ツイカ</t>
    </rPh>
    <phoneticPr fontId="2"/>
  </si>
  <si>
    <t>建築主電話番号空欄時の自動入力</t>
    <rPh sb="0" eb="2">
      <t>ケンチク</t>
    </rPh>
    <rPh sb="2" eb="3">
      <t>ヌシ</t>
    </rPh>
    <rPh sb="3" eb="5">
      <t>デンワ</t>
    </rPh>
    <rPh sb="5" eb="7">
      <t>バンゴウ</t>
    </rPh>
    <rPh sb="7" eb="9">
      <t>クウラン</t>
    </rPh>
    <rPh sb="9" eb="10">
      <t>ジ</t>
    </rPh>
    <rPh sb="11" eb="13">
      <t>ジドウ</t>
    </rPh>
    <rPh sb="13" eb="15">
      <t>ニュウリョク</t>
    </rPh>
    <phoneticPr fontId="2"/>
  </si>
  <si>
    <t>手数料修正</t>
    <rPh sb="0" eb="3">
      <t>テスウリョウ</t>
    </rPh>
    <rPh sb="3" eb="5">
      <t>シュウセイ</t>
    </rPh>
    <phoneticPr fontId="2"/>
  </si>
  <si>
    <t>概要書単位追加</t>
    <rPh sb="0" eb="3">
      <t>ガイヨウショ</t>
    </rPh>
    <rPh sb="3" eb="5">
      <t>タンイ</t>
    </rPh>
    <rPh sb="5" eb="7">
      <t>ツイカ</t>
    </rPh>
    <phoneticPr fontId="2"/>
  </si>
  <si>
    <t>概要書建設業の許可微調整</t>
    <rPh sb="0" eb="3">
      <t>ガイヨウショ</t>
    </rPh>
    <rPh sb="3" eb="6">
      <t>ケンセツギョウ</t>
    </rPh>
    <rPh sb="7" eb="9">
      <t>キョカ</t>
    </rPh>
    <rPh sb="9" eb="12">
      <t>ビチョウセイ</t>
    </rPh>
    <phoneticPr fontId="2"/>
  </si>
  <si>
    <t>令和</t>
  </si>
  <si>
    <t>令和</t>
    <phoneticPr fontId="2"/>
  </si>
  <si>
    <t>新元号に対応</t>
    <rPh sb="0" eb="3">
      <t>シンゲンゴウ</t>
    </rPh>
    <rPh sb="4" eb="6">
      <t>タイオウ</t>
    </rPh>
    <phoneticPr fontId="2"/>
  </si>
  <si>
    <t>令和</t>
    <rPh sb="0" eb="2">
      <t>レイワ</t>
    </rPh>
    <phoneticPr fontId="2"/>
  </si>
  <si>
    <t>工事監理者入力に対応</t>
    <rPh sb="0" eb="2">
      <t>コウジ</t>
    </rPh>
    <rPh sb="2" eb="5">
      <t>カンリシャ</t>
    </rPh>
    <rPh sb="5" eb="7">
      <t>ニュウリョク</t>
    </rPh>
    <rPh sb="8" eb="10">
      <t>タイオウ</t>
    </rPh>
    <phoneticPr fontId="2"/>
  </si>
  <si>
    <t>新法対応</t>
    <rPh sb="0" eb="2">
      <t>シンポウ</t>
    </rPh>
    <rPh sb="2" eb="4">
      <t>タイオウ</t>
    </rPh>
    <phoneticPr fontId="2"/>
  </si>
  <si>
    <t>理事長　村岸　明</t>
    <rPh sb="4" eb="5">
      <t>ムラ</t>
    </rPh>
    <rPh sb="5" eb="6">
      <t>キシ</t>
    </rPh>
    <rPh sb="7" eb="8">
      <t>アキラ</t>
    </rPh>
    <phoneticPr fontId="2"/>
  </si>
  <si>
    <t>理事長　星　和彦</t>
    <phoneticPr fontId="2"/>
  </si>
  <si>
    <t>工事監理者氏名</t>
    <rPh sb="0" eb="2">
      <t>コウジ</t>
    </rPh>
    <rPh sb="2" eb="5">
      <t>カンリシャ</t>
    </rPh>
    <rPh sb="5" eb="7">
      <t>シメイ</t>
    </rPh>
    <phoneticPr fontId="2"/>
  </si>
  <si>
    <t>第四面に記載の事項は、事実に相違ありません。</t>
    <rPh sb="0" eb="1">
      <t>ダイ</t>
    </rPh>
    <rPh sb="1" eb="3">
      <t>ヨンメン</t>
    </rPh>
    <rPh sb="4" eb="6">
      <t>キサイ</t>
    </rPh>
    <rPh sb="7" eb="9">
      <t>ジコウ</t>
    </rPh>
    <rPh sb="11" eb="13">
      <t>ジジツ</t>
    </rPh>
    <rPh sb="14" eb="16">
      <t>ソウイ</t>
    </rPh>
    <phoneticPr fontId="2"/>
  </si>
  <si>
    <t>【検査を申請する建築物等】</t>
    <rPh sb="1" eb="3">
      <t>ケンサ</t>
    </rPh>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</si>
  <si>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</si>
  <si>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</si>
  <si>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</si>
  <si>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</si>
  <si>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</si>
  <si>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工作物（法８８条第１項）</t>
    <phoneticPr fontId="2"/>
  </si>
  <si>
    <t>※検査の特例欄</t>
    <rPh sb="1" eb="3">
      <t>ケンサ</t>
    </rPh>
    <rPh sb="4" eb="6">
      <t>トクレイ</t>
    </rPh>
    <rPh sb="6" eb="7">
      <t>ラン</t>
    </rPh>
    <phoneticPr fontId="2"/>
  </si>
  <si>
    <t>※決裁欄</t>
    <rPh sb="1" eb="3">
      <t>ケッサイ</t>
    </rPh>
    <rPh sb="3" eb="4">
      <t>ラン</t>
    </rPh>
    <phoneticPr fontId="2"/>
  </si>
  <si>
    <t>※検査欄</t>
    <rPh sb="1" eb="3">
      <t>ケンサ</t>
    </rPh>
    <rPh sb="3" eb="4">
      <t>ラン</t>
    </rPh>
    <phoneticPr fontId="2"/>
  </si>
  <si>
    <t>【４．工事監理者】</t>
    <phoneticPr fontId="2"/>
  </si>
  <si>
    <t>　【ﾄ．作成した設計図書】</t>
    <phoneticPr fontId="2"/>
  </si>
  <si>
    <t>【７．備考】</t>
    <phoneticPr fontId="2"/>
  </si>
  <si>
    <t>申請する工事の概要</t>
    <rPh sb="0" eb="2">
      <t>シンセイ</t>
    </rPh>
    <rPh sb="4" eb="6">
      <t>コウジ</t>
    </rPh>
    <rPh sb="7" eb="9">
      <t>ガイヨウ</t>
    </rPh>
    <phoneticPr fontId="2"/>
  </si>
  <si>
    <t>大規模の模様替</t>
    <rPh sb="0" eb="3">
      <t>ダイキボ</t>
    </rPh>
    <rPh sb="4" eb="7">
      <t>モヨウガ</t>
    </rPh>
    <phoneticPr fontId="2"/>
  </si>
  <si>
    <t>建築設備の設置</t>
    <rPh sb="0" eb="2">
      <t>ケンチク</t>
    </rPh>
    <rPh sb="2" eb="4">
      <t>セツビ</t>
    </rPh>
    <rPh sb="5" eb="7">
      <t>セッチ</t>
    </rPh>
    <phoneticPr fontId="2"/>
  </si>
  <si>
    <t>【1．建築場所、設置場所又は築造場所】</t>
    <rPh sb="3" eb="5">
      <t>ケンチク</t>
    </rPh>
    <rPh sb="5" eb="7">
      <t>バショ</t>
    </rPh>
    <rPh sb="8" eb="10">
      <t>セッチ</t>
    </rPh>
    <rPh sb="10" eb="12">
      <t>バショ</t>
    </rPh>
    <rPh sb="12" eb="13">
      <t>マタ</t>
    </rPh>
    <rPh sb="14" eb="16">
      <t>チクゾウ</t>
    </rPh>
    <rPh sb="16" eb="18">
      <t>バショ</t>
    </rPh>
    <phoneticPr fontId="2"/>
  </si>
  <si>
    <t>【2．工事種別】</t>
    <rPh sb="3" eb="5">
      <t>コウジ</t>
    </rPh>
    <rPh sb="5" eb="7">
      <t>シュベツ</t>
    </rPh>
    <phoneticPr fontId="2"/>
  </si>
  <si>
    <t>　【ｲ．氏名のﾌﾘｶﾞﾅ】</t>
    <phoneticPr fontId="2"/>
  </si>
  <si>
    <t>　【ｲ．地名地番】</t>
    <rPh sb="4" eb="6">
      <t>チメイ</t>
    </rPh>
    <rPh sb="6" eb="8">
      <t>チバン</t>
    </rPh>
    <phoneticPr fontId="2"/>
  </si>
  <si>
    <t>【ｲ．建築基準法施行令第１０条各号に掲げる建築物の区分】</t>
    <rPh sb="3" eb="5">
      <t>ケンチク</t>
    </rPh>
    <rPh sb="5" eb="8">
      <t>キジュンホウ</t>
    </rPh>
    <rPh sb="8" eb="11">
      <t>セコウレイ</t>
    </rPh>
    <rPh sb="11" eb="12">
      <t>ダイ</t>
    </rPh>
    <rPh sb="14" eb="15">
      <t>ジョウ</t>
    </rPh>
    <rPh sb="15" eb="17">
      <t>カクゴウ</t>
    </rPh>
    <rPh sb="18" eb="19">
      <t>カカ</t>
    </rPh>
    <rPh sb="21" eb="24">
      <t>ケンチクブツ</t>
    </rPh>
    <rPh sb="25" eb="27">
      <t>クブン</t>
    </rPh>
    <phoneticPr fontId="2"/>
  </si>
  <si>
    <t>　【ﾛ．住居表示】</t>
    <rPh sb="4" eb="6">
      <t>ジュウキョ</t>
    </rPh>
    <rPh sb="6" eb="8">
      <t>ヒョウジ</t>
    </rPh>
    <phoneticPr fontId="2"/>
  </si>
  <si>
    <t>【ﾛ．工事種別】</t>
    <rPh sb="3" eb="5">
      <t>コウジ</t>
    </rPh>
    <rPh sb="5" eb="7">
      <t>シュベツ</t>
    </rPh>
    <phoneticPr fontId="2"/>
  </si>
  <si>
    <t>【3．確認済証番号】</t>
    <rPh sb="3" eb="5">
      <t>カクニン</t>
    </rPh>
    <rPh sb="5" eb="6">
      <t>ズミ</t>
    </rPh>
    <rPh sb="6" eb="7">
      <t>ショウ</t>
    </rPh>
    <rPh sb="7" eb="9">
      <t>バンゴウ</t>
    </rPh>
    <phoneticPr fontId="2"/>
  </si>
  <si>
    <t>【4．確認済証交付年月日】</t>
    <rPh sb="3" eb="5">
      <t>カクニン</t>
    </rPh>
    <rPh sb="5" eb="6">
      <t>ズミ</t>
    </rPh>
    <rPh sb="6" eb="7">
      <t>ショウ</t>
    </rPh>
    <rPh sb="7" eb="9">
      <t>コウフ</t>
    </rPh>
    <rPh sb="9" eb="12">
      <t>ネンガッピ</t>
    </rPh>
    <phoneticPr fontId="2"/>
  </si>
  <si>
    <t>【5．確認済証交付者】</t>
    <rPh sb="3" eb="5">
      <t>カクニン</t>
    </rPh>
    <rPh sb="5" eb="6">
      <t>ズミ</t>
    </rPh>
    <rPh sb="6" eb="7">
      <t>ショウ</t>
    </rPh>
    <rPh sb="7" eb="9">
      <t>コウフ</t>
    </rPh>
    <rPh sb="9" eb="10">
      <t>シャ</t>
    </rPh>
    <phoneticPr fontId="2"/>
  </si>
  <si>
    <t>【6．工事着手年月日】　</t>
    <phoneticPr fontId="2"/>
  </si>
  <si>
    <t>　【ｲ．特定工程】　</t>
    <rPh sb="4" eb="6">
      <t>トクテイ</t>
    </rPh>
    <rPh sb="6" eb="8">
      <t>コウテイ</t>
    </rPh>
    <phoneticPr fontId="2"/>
  </si>
  <si>
    <t>　【ﾛ．中間検査合格証交付者】　</t>
    <rPh sb="4" eb="6">
      <t>チュウカン</t>
    </rPh>
    <rPh sb="6" eb="8">
      <t>ケンサ</t>
    </rPh>
    <rPh sb="8" eb="10">
      <t>ゴウカク</t>
    </rPh>
    <rPh sb="10" eb="11">
      <t>ショウ</t>
    </rPh>
    <rPh sb="11" eb="13">
      <t>コウフ</t>
    </rPh>
    <rPh sb="13" eb="14">
      <t>シャ</t>
    </rPh>
    <phoneticPr fontId="2"/>
  </si>
  <si>
    <t>　【ﾊ．中間検査合格証番号】　</t>
    <rPh sb="4" eb="6">
      <t>チュウカン</t>
    </rPh>
    <rPh sb="6" eb="8">
      <t>ケンサ</t>
    </rPh>
    <rPh sb="8" eb="10">
      <t>ゴウカク</t>
    </rPh>
    <rPh sb="10" eb="11">
      <t>ショウ</t>
    </rPh>
    <rPh sb="11" eb="13">
      <t>バンゴウ</t>
    </rPh>
    <phoneticPr fontId="2"/>
  </si>
  <si>
    <t>回）</t>
    <rPh sb="0" eb="1">
      <t>カイ</t>
    </rPh>
    <phoneticPr fontId="2"/>
  </si>
  <si>
    <t>（第</t>
    <rPh sb="1" eb="2">
      <t>ダイ</t>
    </rPh>
    <phoneticPr fontId="2"/>
  </si>
  <si>
    <t>　【ｲ．変更された設計図書の種類】</t>
    <phoneticPr fontId="2"/>
  </si>
  <si>
    <t>　【ﾛ．変更の概要】</t>
    <phoneticPr fontId="2"/>
  </si>
  <si>
    <t xml:space="preserve">　【ﾊ．建築士事務所名】 </t>
    <phoneticPr fontId="2"/>
  </si>
  <si>
    <t>（第四面）</t>
    <rPh sb="1" eb="2">
      <t>ダイ</t>
    </rPh>
    <rPh sb="2" eb="4">
      <t>４メン</t>
    </rPh>
    <phoneticPr fontId="38"/>
  </si>
  <si>
    <t>工事監理の状況</t>
    <rPh sb="0" eb="2">
      <t>コウジ</t>
    </rPh>
    <rPh sb="2" eb="4">
      <t>カンリ</t>
    </rPh>
    <rPh sb="5" eb="7">
      <t>ジョウキョウ</t>
    </rPh>
    <phoneticPr fontId="38"/>
  </si>
  <si>
    <t>確認を行った部位・材料の種類等</t>
    <phoneticPr fontId="2"/>
  </si>
  <si>
    <t>照合内容</t>
    <phoneticPr fontId="2"/>
  </si>
  <si>
    <t>照合を行った設計図書</t>
    <phoneticPr fontId="2"/>
  </si>
  <si>
    <t>設計図書の内容について設計者に確認した事項</t>
    <phoneticPr fontId="2"/>
  </si>
  <si>
    <t>照合方法</t>
    <phoneticPr fontId="2"/>
  </si>
  <si>
    <t>　　照合結果
（不適の場合には建築主に対して行った報告の内容）</t>
    <phoneticPr fontId="2"/>
  </si>
  <si>
    <t>敷地の形状、高さ、衛生及び安全</t>
    <phoneticPr fontId="2"/>
  </si>
  <si>
    <t>主要構造部及び主要構造部以外の構造耐力上主要な部分に用いる材料（接合材料を含む）の種類、品質及び寸法</t>
    <phoneticPr fontId="2"/>
  </si>
  <si>
    <t>主要構造部及び主要構造部以外の構造耐力上主要な部分に用いる材料の接合状況、接合部分の形状等</t>
    <phoneticPr fontId="2"/>
  </si>
  <si>
    <t>建築物の各部分の位置、形状及び大きさ</t>
    <phoneticPr fontId="2"/>
  </si>
  <si>
    <t>構造耐力上主要な部分の防錆、防腐及び防蟻措置及び状況</t>
    <phoneticPr fontId="2"/>
  </si>
  <si>
    <t>特定天井に用いる材料の種類並びに当該特定天井の構造及び施工状況</t>
    <phoneticPr fontId="2"/>
  </si>
  <si>
    <t>居室の内装の仕上げに用いる建築材料の種別及び当該建築材料を用いる部分の面積</t>
    <phoneticPr fontId="2"/>
  </si>
  <si>
    <t>天井及び壁の室内に面する部分に係る仕上げの材料の種別及び厚さ</t>
    <phoneticPr fontId="2"/>
  </si>
  <si>
    <t>開口部に設ける建具の種類及び大きさ</t>
    <phoneticPr fontId="2"/>
  </si>
  <si>
    <t>建築設備に用いる材料の種類並びにその照合した内容、構造及び施行状況（区画貫通部の処理状況を含む。）</t>
    <phoneticPr fontId="2"/>
  </si>
  <si>
    <t>備　　　　　　考</t>
    <phoneticPr fontId="2"/>
  </si>
  <si>
    <t>第十九号様式（第四条、第四条の四の二関係）（Ａ４）</t>
    <phoneticPr fontId="2"/>
  </si>
  <si>
    <t>【9．検査経過】　</t>
    <rPh sb="3" eb="5">
      <t>ケンサ</t>
    </rPh>
    <rPh sb="5" eb="7">
      <t>ケイカ</t>
    </rPh>
    <phoneticPr fontId="2"/>
  </si>
  <si>
    <t>【10．確認以降の軽微な変更の概要】</t>
    <phoneticPr fontId="2"/>
  </si>
  <si>
    <t>【11．備考】</t>
    <rPh sb="4" eb="6">
      <t>ビコウ</t>
    </rPh>
    <phoneticPr fontId="2"/>
  </si>
  <si>
    <t>【ﾊ．建築基準法第６８条の２０第２項の検査の特例に係る認証番号】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カカワ</t>
    </rPh>
    <rPh sb="27" eb="29">
      <t>ニンショウ</t>
    </rPh>
    <rPh sb="29" eb="31">
      <t>バンゴウ</t>
    </rPh>
    <phoneticPr fontId="2"/>
  </si>
  <si>
    <t>敷地
擁壁
排水管・排水溝</t>
    <rPh sb="0" eb="2">
      <t>シキチ</t>
    </rPh>
    <rPh sb="3" eb="5">
      <t>ヨウヘキ</t>
    </rPh>
    <rPh sb="6" eb="9">
      <t>ハイスイカン</t>
    </rPh>
    <rPh sb="10" eb="12">
      <t>ハイスイ</t>
    </rPh>
    <rPh sb="12" eb="13">
      <t>ミゾ</t>
    </rPh>
    <phoneticPr fontId="2"/>
  </si>
  <si>
    <t>高さ・形状・寸法
配置の状況
管径・接続状況</t>
    <rPh sb="0" eb="1">
      <t>タカ</t>
    </rPh>
    <rPh sb="3" eb="5">
      <t>ケイジョウ</t>
    </rPh>
    <rPh sb="6" eb="8">
      <t>スンポウ</t>
    </rPh>
    <rPh sb="9" eb="11">
      <t>ハイチ</t>
    </rPh>
    <rPh sb="12" eb="14">
      <t>ジョウキョウ</t>
    </rPh>
    <rPh sb="15" eb="17">
      <t>カンケイ</t>
    </rPh>
    <rPh sb="18" eb="20">
      <t>セツゾク</t>
    </rPh>
    <rPh sb="20" eb="22">
      <t>ジョウキョウ</t>
    </rPh>
    <phoneticPr fontId="2"/>
  </si>
  <si>
    <t>配置図</t>
    <rPh sb="0" eb="2">
      <t>ハイチ</t>
    </rPh>
    <rPh sb="2" eb="3">
      <t>ズ</t>
    </rPh>
    <phoneticPr fontId="2"/>
  </si>
  <si>
    <t>なし</t>
    <phoneticPr fontId="2"/>
  </si>
  <si>
    <t>木材
コンクリート
鉄筋
屋根・外装材
金物類</t>
    <rPh sb="0" eb="2">
      <t>モクザイ</t>
    </rPh>
    <rPh sb="10" eb="12">
      <t>テッキン</t>
    </rPh>
    <rPh sb="13" eb="15">
      <t>ヤネ</t>
    </rPh>
    <rPh sb="16" eb="19">
      <t>ガイソウザイ</t>
    </rPh>
    <rPh sb="20" eb="22">
      <t>カナモノ</t>
    </rPh>
    <rPh sb="22" eb="23">
      <t>ルイ</t>
    </rPh>
    <phoneticPr fontId="2"/>
  </si>
  <si>
    <t>材料・品質・規格・寸法・種類・形状・材料</t>
    <rPh sb="0" eb="2">
      <t>ザイリョウ</t>
    </rPh>
    <rPh sb="3" eb="5">
      <t>ヒンシツ</t>
    </rPh>
    <rPh sb="6" eb="8">
      <t>キカク</t>
    </rPh>
    <rPh sb="9" eb="11">
      <t>スンポウ</t>
    </rPh>
    <rPh sb="12" eb="14">
      <t>シュルイ</t>
    </rPh>
    <rPh sb="15" eb="17">
      <t>ケイジョウ</t>
    </rPh>
    <rPh sb="18" eb="20">
      <t>ザイリョウ</t>
    </rPh>
    <phoneticPr fontId="2"/>
  </si>
  <si>
    <t>平面図
矩計図
伏図</t>
    <rPh sb="0" eb="3">
      <t>ヘイメンズ</t>
    </rPh>
    <rPh sb="4" eb="7">
      <t>カナバカリズ</t>
    </rPh>
    <rPh sb="8" eb="10">
      <t>フセズ</t>
    </rPh>
    <phoneticPr fontId="2"/>
  </si>
  <si>
    <t>柱・梁・土台・基礎等</t>
    <rPh sb="0" eb="1">
      <t>ハシラ</t>
    </rPh>
    <rPh sb="2" eb="3">
      <t>ハリ</t>
    </rPh>
    <rPh sb="4" eb="6">
      <t>ドダイ</t>
    </rPh>
    <rPh sb="7" eb="9">
      <t>キソ</t>
    </rPh>
    <rPh sb="9" eb="10">
      <t>トウ</t>
    </rPh>
    <phoneticPr fontId="2"/>
  </si>
  <si>
    <t>接合状況</t>
    <rPh sb="0" eb="2">
      <t>セツゴウ</t>
    </rPh>
    <rPh sb="2" eb="4">
      <t>ジョウキョウ</t>
    </rPh>
    <phoneticPr fontId="2"/>
  </si>
  <si>
    <t>矩計図
伏図</t>
    <rPh sb="0" eb="3">
      <t>カナバカリズ</t>
    </rPh>
    <rPh sb="4" eb="6">
      <t>フセズ</t>
    </rPh>
    <phoneticPr fontId="2"/>
  </si>
  <si>
    <t>基礎・土台・柱・筋交・壁・屋根・建築物・階段</t>
    <rPh sb="0" eb="2">
      <t>キソ</t>
    </rPh>
    <rPh sb="3" eb="5">
      <t>ドダイ</t>
    </rPh>
    <rPh sb="6" eb="7">
      <t>ハシラ</t>
    </rPh>
    <rPh sb="8" eb="10">
      <t>スジカイ</t>
    </rPh>
    <rPh sb="11" eb="12">
      <t>カベ</t>
    </rPh>
    <rPh sb="13" eb="15">
      <t>ヤネ</t>
    </rPh>
    <rPh sb="16" eb="19">
      <t>ケンチクブツ</t>
    </rPh>
    <rPh sb="20" eb="22">
      <t>カイダン</t>
    </rPh>
    <phoneticPr fontId="2"/>
  </si>
  <si>
    <t>位置・形状・寸法</t>
    <rPh sb="0" eb="2">
      <t>イチ</t>
    </rPh>
    <rPh sb="3" eb="5">
      <t>ケイジョウ</t>
    </rPh>
    <rPh sb="6" eb="8">
      <t>スンポウ</t>
    </rPh>
    <phoneticPr fontId="2"/>
  </si>
  <si>
    <t>各階平面図
各階伏図
配置図</t>
    <rPh sb="0" eb="2">
      <t>カクカイ</t>
    </rPh>
    <rPh sb="2" eb="5">
      <t>ヘイメンズ</t>
    </rPh>
    <rPh sb="6" eb="8">
      <t>カクカイ</t>
    </rPh>
    <rPh sb="8" eb="10">
      <t>フセズ</t>
    </rPh>
    <rPh sb="11" eb="13">
      <t>ハイチ</t>
    </rPh>
    <rPh sb="13" eb="14">
      <t>ズ</t>
    </rPh>
    <phoneticPr fontId="2"/>
  </si>
  <si>
    <t>地面から１ｍ以内の部分の木部
外壁の下地</t>
    <rPh sb="0" eb="2">
      <t>ジメン</t>
    </rPh>
    <rPh sb="6" eb="8">
      <t>イナイ</t>
    </rPh>
    <rPh sb="9" eb="11">
      <t>ブブン</t>
    </rPh>
    <rPh sb="12" eb="14">
      <t>モクブ</t>
    </rPh>
    <rPh sb="15" eb="17">
      <t>ガイヘキ</t>
    </rPh>
    <rPh sb="18" eb="20">
      <t>シタジ</t>
    </rPh>
    <phoneticPr fontId="2"/>
  </si>
  <si>
    <t>防腐・防蟻措置の状況
防水措置の状況
クロルピリホスは不使用</t>
    <rPh sb="0" eb="2">
      <t>ボウフ</t>
    </rPh>
    <rPh sb="3" eb="5">
      <t>ボウギ</t>
    </rPh>
    <rPh sb="5" eb="7">
      <t>ソチ</t>
    </rPh>
    <rPh sb="8" eb="10">
      <t>ジョウキョウ</t>
    </rPh>
    <rPh sb="11" eb="13">
      <t>ボウスイ</t>
    </rPh>
    <rPh sb="13" eb="15">
      <t>ソチ</t>
    </rPh>
    <rPh sb="16" eb="18">
      <t>ジョウキョウ</t>
    </rPh>
    <rPh sb="27" eb="30">
      <t>フシヨウ</t>
    </rPh>
    <phoneticPr fontId="2"/>
  </si>
  <si>
    <t>立面図
矩計図</t>
    <rPh sb="0" eb="3">
      <t>リツメンズ</t>
    </rPh>
    <rPh sb="4" eb="7">
      <t>カナバカリズ</t>
    </rPh>
    <phoneticPr fontId="2"/>
  </si>
  <si>
    <t>該当なし</t>
    <rPh sb="0" eb="2">
      <t>ガイトウ</t>
    </rPh>
    <phoneticPr fontId="2"/>
  </si>
  <si>
    <t>該当なし</t>
    <phoneticPr fontId="2"/>
  </si>
  <si>
    <t>適</t>
    <rPh sb="0" eb="1">
      <t>テキ</t>
    </rPh>
    <phoneticPr fontId="2"/>
  </si>
  <si>
    <t>各居室の床
・壁・天井</t>
    <rPh sb="0" eb="1">
      <t>カク</t>
    </rPh>
    <rPh sb="1" eb="3">
      <t>キョシツ</t>
    </rPh>
    <rPh sb="4" eb="5">
      <t>ユカ</t>
    </rPh>
    <rPh sb="7" eb="8">
      <t>カベ</t>
    </rPh>
    <rPh sb="9" eb="11">
      <t>テンジョウ</t>
    </rPh>
    <phoneticPr fontId="2"/>
  </si>
  <si>
    <t>建材等の種類
（全て規制対象外）</t>
    <rPh sb="0" eb="2">
      <t>ケンザイ</t>
    </rPh>
    <rPh sb="2" eb="3">
      <t>トウ</t>
    </rPh>
    <rPh sb="4" eb="6">
      <t>シュルイ</t>
    </rPh>
    <rPh sb="8" eb="9">
      <t>スベ</t>
    </rPh>
    <rPh sb="10" eb="12">
      <t>キセイ</t>
    </rPh>
    <rPh sb="12" eb="14">
      <t>タイショウ</t>
    </rPh>
    <rPh sb="14" eb="15">
      <t>ガイ</t>
    </rPh>
    <phoneticPr fontId="2"/>
  </si>
  <si>
    <t>仕上表
平面図</t>
    <rPh sb="0" eb="2">
      <t>シアゲ</t>
    </rPh>
    <rPh sb="2" eb="3">
      <t>ヒョウ</t>
    </rPh>
    <rPh sb="4" eb="7">
      <t>ヘイメンズ</t>
    </rPh>
    <phoneticPr fontId="2"/>
  </si>
  <si>
    <t>火気使用室の天井・壁</t>
    <rPh sb="0" eb="2">
      <t>カキ</t>
    </rPh>
    <rPh sb="2" eb="4">
      <t>シヨウ</t>
    </rPh>
    <rPh sb="4" eb="5">
      <t>シツ</t>
    </rPh>
    <rPh sb="6" eb="8">
      <t>テンジョウ</t>
    </rPh>
    <rPh sb="9" eb="10">
      <t>カベ</t>
    </rPh>
    <phoneticPr fontId="2"/>
  </si>
  <si>
    <t>仕上材の種類
仕上の状況</t>
    <rPh sb="0" eb="2">
      <t>シア</t>
    </rPh>
    <rPh sb="2" eb="3">
      <t>ザイ</t>
    </rPh>
    <rPh sb="4" eb="6">
      <t>シュルイ</t>
    </rPh>
    <rPh sb="7" eb="9">
      <t>シアゲ</t>
    </rPh>
    <rPh sb="10" eb="12">
      <t>ジョウキョウ</t>
    </rPh>
    <phoneticPr fontId="2"/>
  </si>
  <si>
    <t>外部開口部
（建具等）</t>
    <rPh sb="0" eb="2">
      <t>ガイブ</t>
    </rPh>
    <rPh sb="2" eb="5">
      <t>カイコウブ</t>
    </rPh>
    <rPh sb="7" eb="9">
      <t>タテグ</t>
    </rPh>
    <rPh sb="9" eb="10">
      <t>トウ</t>
    </rPh>
    <phoneticPr fontId="2"/>
  </si>
  <si>
    <t>寸法・形状</t>
    <rPh sb="0" eb="2">
      <t>スンポウ</t>
    </rPh>
    <rPh sb="3" eb="5">
      <t>ケイジョウ</t>
    </rPh>
    <phoneticPr fontId="2"/>
  </si>
  <si>
    <t>立面図
各階平面図</t>
    <rPh sb="0" eb="3">
      <t>リツメンズ</t>
    </rPh>
    <rPh sb="4" eb="6">
      <t>カクカイ</t>
    </rPh>
    <rPh sb="6" eb="9">
      <t>ヘイメンズ</t>
    </rPh>
    <phoneticPr fontId="2"/>
  </si>
  <si>
    <t>電気・給排水設備
居室の換気設備
天井裏・小屋裏
住宅用火災警報器</t>
    <rPh sb="0" eb="2">
      <t>デンキ</t>
    </rPh>
    <rPh sb="3" eb="6">
      <t>キュウハイスイ</t>
    </rPh>
    <rPh sb="6" eb="8">
      <t>セツビ</t>
    </rPh>
    <rPh sb="9" eb="11">
      <t>キョシツ</t>
    </rPh>
    <rPh sb="12" eb="14">
      <t>カンキ</t>
    </rPh>
    <rPh sb="14" eb="16">
      <t>セツビ</t>
    </rPh>
    <rPh sb="17" eb="20">
      <t>テンジョウウラ</t>
    </rPh>
    <rPh sb="21" eb="24">
      <t>コヤウラ</t>
    </rPh>
    <rPh sb="25" eb="28">
      <t>ジュウタクヨウ</t>
    </rPh>
    <rPh sb="28" eb="30">
      <t>カサイ</t>
    </rPh>
    <rPh sb="30" eb="33">
      <t>ケイホウキ</t>
    </rPh>
    <phoneticPr fontId="2"/>
  </si>
  <si>
    <t>種類・形状・寸法・設置状況・機器類の性能
天井裏等の措置
（全て規制対象外）</t>
    <rPh sb="0" eb="2">
      <t>シュルイ</t>
    </rPh>
    <rPh sb="3" eb="5">
      <t>ケイジョウ</t>
    </rPh>
    <rPh sb="6" eb="8">
      <t>スンポウ</t>
    </rPh>
    <rPh sb="9" eb="11">
      <t>セッチ</t>
    </rPh>
    <rPh sb="11" eb="13">
      <t>ジョウキョウ</t>
    </rPh>
    <rPh sb="14" eb="16">
      <t>キキ</t>
    </rPh>
    <rPh sb="16" eb="17">
      <t>ルイ</t>
    </rPh>
    <rPh sb="18" eb="20">
      <t>セイノウ</t>
    </rPh>
    <rPh sb="21" eb="24">
      <t>テンジョウウラ</t>
    </rPh>
    <rPh sb="24" eb="25">
      <t>トウ</t>
    </rPh>
    <rPh sb="26" eb="28">
      <t>ソチ</t>
    </rPh>
    <rPh sb="30" eb="31">
      <t>スベ</t>
    </rPh>
    <rPh sb="32" eb="34">
      <t>キセイ</t>
    </rPh>
    <rPh sb="34" eb="36">
      <t>タイショウ</t>
    </rPh>
    <rPh sb="36" eb="37">
      <t>ガイ</t>
    </rPh>
    <phoneticPr fontId="2"/>
  </si>
  <si>
    <t>平面図
矩計図
設備図</t>
    <rPh sb="0" eb="3">
      <t>ヘイメンズ</t>
    </rPh>
    <rPh sb="4" eb="7">
      <t>カナバカリズ</t>
    </rPh>
    <rPh sb="8" eb="10">
      <t>セツビ</t>
    </rPh>
    <rPh sb="10" eb="11">
      <t>ズ</t>
    </rPh>
    <phoneticPr fontId="2"/>
  </si>
  <si>
    <t>【５．建築設備の工事監理に関し意見を聴いた者】</t>
    <rPh sb="8" eb="10">
      <t>コウジ</t>
    </rPh>
    <rPh sb="10" eb="12">
      <t>カンリ</t>
    </rPh>
    <phoneticPr fontId="2"/>
  </si>
  <si>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2"/>
  </si>
  <si>
    <t>（その他の建築設備の工事監理に関し意見を聴いた者）</t>
    <rPh sb="3" eb="4">
      <t>タ</t>
    </rPh>
    <rPh sb="5" eb="7">
      <t>ケンチク</t>
    </rPh>
    <rPh sb="7" eb="9">
      <t>セツビ</t>
    </rPh>
    <rPh sb="10" eb="12">
      <t>コウジ</t>
    </rPh>
    <rPh sb="12" eb="14">
      <t>カンリ</t>
    </rPh>
    <rPh sb="15" eb="16">
      <t>カン</t>
    </rPh>
    <rPh sb="17" eb="19">
      <t>イケン</t>
    </rPh>
    <rPh sb="20" eb="21">
      <t>キ</t>
    </rPh>
    <rPh sb="23" eb="24">
      <t>モノ</t>
    </rPh>
    <phoneticPr fontId="2"/>
  </si>
  <si>
    <t>株式会社　都市建築確認センター　</t>
    <phoneticPr fontId="2"/>
  </si>
  <si>
    <t>このシートから右にあるシートは中間・完了検査用書類です。</t>
    <rPh sb="7" eb="8">
      <t>ミギ</t>
    </rPh>
    <rPh sb="15" eb="17">
      <t>チュウカン</t>
    </rPh>
    <rPh sb="18" eb="20">
      <t>カンリョウ</t>
    </rPh>
    <rPh sb="20" eb="22">
      <t>ケンサ</t>
    </rPh>
    <rPh sb="22" eb="23">
      <t>ヨウ</t>
    </rPh>
    <rPh sb="23" eb="25">
      <t>ショルイ</t>
    </rPh>
    <phoneticPr fontId="2"/>
  </si>
  <si>
    <t>●　共通第二面</t>
    <rPh sb="2" eb="4">
      <t>キョウツウ</t>
    </rPh>
    <rPh sb="4" eb="5">
      <t>ダイ</t>
    </rPh>
    <rPh sb="5" eb="7">
      <t>ニメン</t>
    </rPh>
    <phoneticPr fontId="2"/>
  </si>
  <si>
    <t>●　共通第二面-2（複数建築主の場合）</t>
    <rPh sb="2" eb="4">
      <t>キョウツウ</t>
    </rPh>
    <rPh sb="4" eb="5">
      <t>ダイ</t>
    </rPh>
    <rPh sb="5" eb="7">
      <t>ニメン</t>
    </rPh>
    <rPh sb="10" eb="12">
      <t>フクスウ</t>
    </rPh>
    <rPh sb="12" eb="14">
      <t>ケンチク</t>
    </rPh>
    <rPh sb="14" eb="15">
      <t>ヌシ</t>
    </rPh>
    <rPh sb="16" eb="18">
      <t>バアイ</t>
    </rPh>
    <phoneticPr fontId="2"/>
  </si>
  <si>
    <t>●　共通第四面</t>
    <rPh sb="2" eb="4">
      <t>キョウツウ</t>
    </rPh>
    <rPh sb="4" eb="5">
      <t>ダイ</t>
    </rPh>
    <rPh sb="5" eb="7">
      <t>ヨンメン</t>
    </rPh>
    <phoneticPr fontId="2"/>
  </si>
  <si>
    <t>中間・完了検査の共通書類と個別書類を組み合わせて作成ください。</t>
    <rPh sb="0" eb="2">
      <t>チュウカン</t>
    </rPh>
    <rPh sb="3" eb="5">
      <t>カンリョウ</t>
    </rPh>
    <rPh sb="5" eb="7">
      <t>ケンサ</t>
    </rPh>
    <rPh sb="8" eb="10">
      <t>キョウツウ</t>
    </rPh>
    <rPh sb="10" eb="12">
      <t>ショルイ</t>
    </rPh>
    <rPh sb="13" eb="15">
      <t>コベツ</t>
    </rPh>
    <rPh sb="15" eb="17">
      <t>ショルイ</t>
    </rPh>
    <rPh sb="18" eb="19">
      <t>ク</t>
    </rPh>
    <rPh sb="20" eb="21">
      <t>ア</t>
    </rPh>
    <rPh sb="24" eb="26">
      <t>サクセイ</t>
    </rPh>
    <phoneticPr fontId="2"/>
  </si>
  <si>
    <t>完了検査</t>
    <rPh sb="0" eb="2">
      <t>カンリョウ</t>
    </rPh>
    <rPh sb="2" eb="4">
      <t>ケンサ</t>
    </rPh>
    <phoneticPr fontId="2"/>
  </si>
  <si>
    <t>●　完了第一面</t>
    <rPh sb="2" eb="4">
      <t>カンリョウ</t>
    </rPh>
    <rPh sb="4" eb="6">
      <t>ダイイチ</t>
    </rPh>
    <rPh sb="6" eb="7">
      <t>メン</t>
    </rPh>
    <phoneticPr fontId="2"/>
  </si>
  <si>
    <t>●　完了第三面</t>
    <rPh sb="2" eb="4">
      <t>カンリョウ</t>
    </rPh>
    <rPh sb="4" eb="5">
      <t>ダイ</t>
    </rPh>
    <rPh sb="5" eb="7">
      <t>サンメン</t>
    </rPh>
    <phoneticPr fontId="2"/>
  </si>
  <si>
    <t>検査書類対応</t>
    <rPh sb="0" eb="2">
      <t>ケンサ</t>
    </rPh>
    <rPh sb="2" eb="4">
      <t>ショルイ</t>
    </rPh>
    <rPh sb="4" eb="6">
      <t>タイオウ</t>
    </rPh>
    <phoneticPr fontId="2"/>
  </si>
  <si>
    <t>申請書第一面　日付修正</t>
    <rPh sb="0" eb="3">
      <t>シンセイショ</t>
    </rPh>
    <rPh sb="3" eb="5">
      <t>ダイイチ</t>
    </rPh>
    <rPh sb="5" eb="6">
      <t>メン</t>
    </rPh>
    <rPh sb="7" eb="9">
      <t>ヒヅケ</t>
    </rPh>
    <rPh sb="9" eb="11">
      <t>シュウセイ</t>
    </rPh>
    <phoneticPr fontId="2"/>
  </si>
  <si>
    <t>公益財団法人　東京都防災・建築まちづくりセンター　東京都新宿区</t>
    <rPh sb="28" eb="30">
      <t>シンジュク</t>
    </rPh>
    <phoneticPr fontId="2"/>
  </si>
  <si>
    <t>申請書第四面、概要書を新書式に変更</t>
    <rPh sb="0" eb="3">
      <t>シンセイショ</t>
    </rPh>
    <rPh sb="3" eb="4">
      <t>ダイ</t>
    </rPh>
    <rPh sb="4" eb="6">
      <t>ヨンメン</t>
    </rPh>
    <rPh sb="7" eb="10">
      <t>ガイヨウショ</t>
    </rPh>
    <rPh sb="11" eb="12">
      <t>シン</t>
    </rPh>
    <rPh sb="12" eb="14">
      <t>ショシキ</t>
    </rPh>
    <rPh sb="15" eb="17">
      <t>ヘンコウ</t>
    </rPh>
    <phoneticPr fontId="2"/>
  </si>
  <si>
    <t>アウェイ建築評価ネット株式会社　東京都新宿区</t>
    <rPh sb="19" eb="21">
      <t>シンジュク</t>
    </rPh>
    <phoneticPr fontId="2"/>
  </si>
  <si>
    <t>0</t>
    <phoneticPr fontId="2"/>
  </si>
  <si>
    <t>アスコ適判株式会社　東京都品川区</t>
    <rPh sb="3" eb="5">
      <t>テキハン</t>
    </rPh>
    <rPh sb="5" eb="9">
      <t>カブシキガイシャ</t>
    </rPh>
    <rPh sb="10" eb="13">
      <t>トウキョウト</t>
    </rPh>
    <rPh sb="13" eb="16">
      <t>シナガワク</t>
    </rPh>
    <phoneticPr fontId="2"/>
  </si>
  <si>
    <t>構造適判追加</t>
    <rPh sb="0" eb="2">
      <t>コウゾウ</t>
    </rPh>
    <rPh sb="2" eb="4">
      <t>テキハン</t>
    </rPh>
    <rPh sb="4" eb="6">
      <t>ツイカ</t>
    </rPh>
    <phoneticPr fontId="2"/>
  </si>
  <si>
    <t>　建築基準法第７条第１項又は第７条の２第１項（これらの規定を同法第８７条の４又は第８８条第１項若しくは第２項において準用する場合を含む。）の規定により、検査を申請します。この申請書及び添付図書に記載の事項は、事実に相違ありません。</t>
    <phoneticPr fontId="2"/>
  </si>
  <si>
    <r>
      <t>【7．</t>
    </r>
    <r>
      <rPr>
        <sz val="9"/>
        <color indexed="8"/>
        <rFont val="ＭＳ 明朝"/>
        <family val="1"/>
        <charset val="128"/>
      </rPr>
      <t>工事完了（予定）年月日</t>
    </r>
    <r>
      <rPr>
        <sz val="10"/>
        <color indexed="8"/>
        <rFont val="ＭＳ 明朝"/>
        <family val="1"/>
        <charset val="128"/>
      </rPr>
      <t>】　</t>
    </r>
    <rPh sb="8" eb="10">
      <t>ヨテイ</t>
    </rPh>
    <phoneticPr fontId="2"/>
  </si>
  <si>
    <t>地縄張り・測量
土工事終了後現場で目視確認</t>
    <rPh sb="0" eb="1">
      <t>ジ</t>
    </rPh>
    <rPh sb="1" eb="3">
      <t>ナワバ</t>
    </rPh>
    <rPh sb="5" eb="7">
      <t>ソクリョウ</t>
    </rPh>
    <rPh sb="8" eb="9">
      <t>ツチ</t>
    </rPh>
    <rPh sb="9" eb="11">
      <t>コウジ</t>
    </rPh>
    <rPh sb="11" eb="13">
      <t>シュウリョウ</t>
    </rPh>
    <rPh sb="13" eb="14">
      <t>ゴ</t>
    </rPh>
    <rPh sb="14" eb="16">
      <t>ゲンバ</t>
    </rPh>
    <rPh sb="17" eb="19">
      <t>モクシ</t>
    </rPh>
    <rPh sb="19" eb="21">
      <t>カクニン</t>
    </rPh>
    <phoneticPr fontId="2"/>
  </si>
  <si>
    <t>現場目視、計測確認
工場による検査記録
現場受入時検査</t>
    <rPh sb="0" eb="2">
      <t>ゲンバ</t>
    </rPh>
    <rPh sb="2" eb="4">
      <t>モクシ</t>
    </rPh>
    <rPh sb="5" eb="7">
      <t>ケイソク</t>
    </rPh>
    <rPh sb="7" eb="9">
      <t>カクニン</t>
    </rPh>
    <rPh sb="10" eb="12">
      <t>コウジョウ</t>
    </rPh>
    <rPh sb="15" eb="17">
      <t>ケンサ</t>
    </rPh>
    <rPh sb="17" eb="19">
      <t>キロク</t>
    </rPh>
    <rPh sb="20" eb="22">
      <t>ゲンバ</t>
    </rPh>
    <rPh sb="22" eb="24">
      <t>ウケイレ</t>
    </rPh>
    <rPh sb="24" eb="25">
      <t>ジ</t>
    </rPh>
    <rPh sb="25" eb="27">
      <t>ケンサ</t>
    </rPh>
    <phoneticPr fontId="2"/>
  </si>
  <si>
    <t>現場目視
計測確認</t>
    <rPh sb="0" eb="2">
      <t>ゲンバ</t>
    </rPh>
    <rPh sb="2" eb="4">
      <t>モクシ</t>
    </rPh>
    <rPh sb="5" eb="7">
      <t>ケイソク</t>
    </rPh>
    <rPh sb="7" eb="9">
      <t>カクニン</t>
    </rPh>
    <phoneticPr fontId="2"/>
  </si>
  <si>
    <t>施工図による確認</t>
    <rPh sb="0" eb="2">
      <t>セコウ</t>
    </rPh>
    <rPh sb="2" eb="3">
      <t>ズ</t>
    </rPh>
    <rPh sb="6" eb="8">
      <t>カクニン</t>
    </rPh>
    <phoneticPr fontId="2"/>
  </si>
  <si>
    <t>現場目視確認
納品書確認</t>
    <rPh sb="0" eb="2">
      <t>ゲンバ</t>
    </rPh>
    <rPh sb="2" eb="4">
      <t>モクシ</t>
    </rPh>
    <rPh sb="4" eb="6">
      <t>カクニン</t>
    </rPh>
    <rPh sb="7" eb="10">
      <t>ノウヒンショ</t>
    </rPh>
    <rPh sb="10" eb="12">
      <t>カクニン</t>
    </rPh>
    <phoneticPr fontId="2"/>
  </si>
  <si>
    <t>現場目視確認
納品書確認</t>
    <phoneticPr fontId="2"/>
  </si>
  <si>
    <t>現場目視確認
納品書確認
納品書等との照合</t>
    <rPh sb="0" eb="2">
      <t>ゲンバ</t>
    </rPh>
    <rPh sb="2" eb="4">
      <t>モクシ</t>
    </rPh>
    <rPh sb="4" eb="6">
      <t>カクニン</t>
    </rPh>
    <rPh sb="7" eb="10">
      <t>ノウヒンショ</t>
    </rPh>
    <rPh sb="10" eb="12">
      <t>カクニン</t>
    </rPh>
    <rPh sb="13" eb="16">
      <t>ノウヒンショ</t>
    </rPh>
    <rPh sb="16" eb="17">
      <t>トウ</t>
    </rPh>
    <rPh sb="19" eb="21">
      <t>ショウゴウ</t>
    </rPh>
    <phoneticPr fontId="2"/>
  </si>
  <si>
    <t>係員氏名</t>
    <rPh sb="2" eb="4">
      <t>シメイ</t>
    </rPh>
    <phoneticPr fontId="2"/>
  </si>
  <si>
    <t>係員氏名　</t>
    <rPh sb="2" eb="4">
      <t>シメイ</t>
    </rPh>
    <phoneticPr fontId="2"/>
  </si>
  <si>
    <t>書式改定</t>
    <rPh sb="0" eb="2">
      <t>ショシキ</t>
    </rPh>
    <rPh sb="2" eb="4">
      <t>カイテイ</t>
    </rPh>
    <phoneticPr fontId="2"/>
  </si>
  <si>
    <t>工作物（法８８条第２項）</t>
    <phoneticPr fontId="2"/>
  </si>
  <si>
    <t>【8．検査対象床面積】　　</t>
    <rPh sb="3" eb="5">
      <t>ケンサ</t>
    </rPh>
    <rPh sb="5" eb="7">
      <t>タイショウ</t>
    </rPh>
    <rPh sb="7" eb="8">
      <t>ユカ</t>
    </rPh>
    <rPh sb="8" eb="10">
      <t>メンセキ</t>
    </rPh>
    <phoneticPr fontId="2"/>
  </si>
  <si>
    <t>　【ﾛ．交付年月日】　</t>
    <rPh sb="4" eb="6">
      <t>コウフ</t>
    </rPh>
    <rPh sb="6" eb="9">
      <t>ネンガッピ</t>
    </rPh>
    <phoneticPr fontId="2"/>
  </si>
  <si>
    <t>理事長　青柳　一彦</t>
    <rPh sb="4" eb="6">
      <t>アオヤギ</t>
    </rPh>
    <rPh sb="7" eb="8">
      <t>イチ</t>
    </rPh>
    <rPh sb="8" eb="9">
      <t>ヒコ</t>
    </rPh>
    <phoneticPr fontId="2"/>
  </si>
  <si>
    <t>代表取締役社長　外崎　達人</t>
    <rPh sb="5" eb="7">
      <t>シャチョウ</t>
    </rPh>
    <phoneticPr fontId="2"/>
  </si>
  <si>
    <t>代表取締役社長　濵田　信彦</t>
    <phoneticPr fontId="2"/>
  </si>
  <si>
    <t>代表取締役社長　馬野　俊彦</t>
    <phoneticPr fontId="2"/>
  </si>
  <si>
    <t>代表取締役社長　吉田　正司</t>
    <rPh sb="8" eb="10">
      <t>ヨシダ</t>
    </rPh>
    <rPh sb="11" eb="12">
      <t>ショウ</t>
    </rPh>
    <rPh sb="12" eb="13">
      <t>ジ</t>
    </rPh>
    <phoneticPr fontId="2"/>
  </si>
  <si>
    <t>会長　安齋　俊彦</t>
    <phoneticPr fontId="2"/>
  </si>
  <si>
    <t>理事長　岩﨑 康夫</t>
    <phoneticPr fontId="2"/>
  </si>
  <si>
    <t>理事長　神作 秀雄</t>
    <phoneticPr fontId="2"/>
  </si>
  <si>
    <t>理事長　庄司　博之</t>
    <phoneticPr fontId="2"/>
  </si>
  <si>
    <t>理事長　上谷　宏二</t>
    <phoneticPr fontId="2"/>
  </si>
  <si>
    <t>理事長　赤 上　 尚</t>
    <phoneticPr fontId="2"/>
  </si>
  <si>
    <t>アスコ適判株式会社　東京都品川区</t>
    <rPh sb="13" eb="15">
      <t>シナガワ</t>
    </rPh>
    <phoneticPr fontId="2"/>
  </si>
  <si>
    <t>アスコ適判株式会社</t>
    <phoneticPr fontId="2"/>
  </si>
  <si>
    <t>代表取締役　早川　定利</t>
    <phoneticPr fontId="2"/>
  </si>
  <si>
    <t>代表取締役社長　田野邉 幸裕</t>
    <phoneticPr fontId="2"/>
  </si>
  <si>
    <t>理事長　竹前 俊雄</t>
    <phoneticPr fontId="2"/>
  </si>
  <si>
    <t>1)	「検査を申請する建築物等」の欄は、該当するチェックボックスに「レ」マークを入れてください。建築基準法第８８条第１項に規定する工作物のうち同法施行令第１３８条第２項第１号に掲げるものにあっては、「工作物（昇降機）」のチェックボックスに「レ」マークを入れてください。</t>
    <phoneticPr fontId="2"/>
  </si>
  <si>
    <t>2)</t>
    <phoneticPr fontId="2"/>
  </si>
  <si>
    <t>2)	※印のある欄は記入しないでください。</t>
    <phoneticPr fontId="2"/>
  </si>
  <si>
    <t>建築主、設置者又は築造主が２以上のときは、１欄は代表となる建築主、設置者又は築造主について記入し、別紙に他の建築主、設置者又は築造主についてそれぞれ必要な事項を記入して添えてください。</t>
    <phoneticPr fontId="2"/>
  </si>
  <si>
    <t>建築主、設置者又は築造主からの委任を受けて申請を行う者がいる場合においては、２欄に記入してください。</t>
    <phoneticPr fontId="2"/>
  </si>
  <si>
    <t>３欄、４欄及び５欄は、それぞれ代表となる設計者、工事監理者及び建築設備の工事監理に関し意見を聴いた者並びに申請に係る建築物に係る他のすべての設計者、工事監理者及び建築設備の工事監理に関し意見を聴いた者について記入してください。記入欄が不足する場合には、別紙に必要な事項を記入して添えてください。</t>
    <phoneticPr fontId="2"/>
  </si>
  <si>
    <t>５欄は、建築士法第２０条第５項に規定する場合（工事監理に係る場合に限る。）に、同項に定める資格を有する者について記入し、所在地は、その者が勤務しているときは勤務先の所在地を、勤務していないときはその者の住所を、登録番号は建築士法施行規則（昭和２５年建設省令第３８号）第１７条の３５第１項の規定による登録を受けている場合の当該登録番号を書いてください。</t>
    <phoneticPr fontId="2"/>
  </si>
  <si>
    <t>建築物又は工作物の名称又は工事名が定まっているときは、７欄に記入してください。</t>
    <phoneticPr fontId="2"/>
  </si>
  <si>
    <t>住居表示が定まっているときは、１欄の「ロ」に記入してください。</t>
    <phoneticPr fontId="2"/>
  </si>
  <si>
    <t>２欄の「イ」は、建築物が建築基準法施行令第１０条各号に掲げる建築物に該当する場合に、当該各号の数字を記入してください。</t>
    <phoneticPr fontId="2"/>
  </si>
  <si>
    <t>２欄の「ロ」は、該当するチェックボックスに「レ」マークを入れてください。</t>
    <phoneticPr fontId="2"/>
  </si>
  <si>
    <t>２欄の「ハ」は、認証型式部材等製造者が製造をした当該認証に係る型式部材等を有する場合に、その認証番号を記載してください。</t>
    <phoneticPr fontId="2"/>
  </si>
  <si>
    <t>３欄、４欄及び５欄は、計画変更の確認を受けている場合は直前の計画変更の確認について記載してください。</t>
    <phoneticPr fontId="2"/>
  </si>
  <si>
    <t>９欄は、記入欄が不足する場合には、別紙に必要な事項を記入して添えてください。</t>
    <phoneticPr fontId="2"/>
  </si>
  <si>
    <t>１０欄は、軽微な設計変更が２以上あるときは、その一について記入し、別紙にその他の軽微な設計変更について、必要な事項を記入して添えてください。</t>
    <phoneticPr fontId="2"/>
  </si>
  <si>
    <t>１０欄の「ロ」は、変更の内容、変更の理由等の概要を記入してください。</t>
    <phoneticPr fontId="2"/>
  </si>
  <si>
    <t>１０欄は、特定工程に係る建築物にあっては、この申請を直前の中間検査を申請した建築主事等に対して行う場合には、確認から直前の中間検査までに生じた軽微な設計変更の概要について記入する必要はありません。また、それ以外の場合で、確認から直前の中間検査までに生じた軽微な設計変更の概要についてこの欄に記載すべき事項を記載した書類を別に添付すれば、その部分について記入する必要はありません。</t>
    <phoneticPr fontId="2"/>
  </si>
  <si>
    <t>１０欄は、申請建築物について変更後も建築物の計画が建築基準関係規定に適合することが明らかなことが確かめられた旨の図書を添えてください。</t>
    <phoneticPr fontId="2"/>
  </si>
  <si>
    <t>検査後も引き続き建築基準法第３条第２項（同法第８６条の９第１項において準用する場合を含む。）の規定の適用を受ける場合は、その根拠となる規定及び不適合の規定を１１欄又は別紙に記載して添えてください。</t>
    <phoneticPr fontId="2"/>
  </si>
  <si>
    <t>申請建築物（建築基準法第７条の５及び第６８条の２０第２項（建築物である認証型式部材等に係る場合に限る。）の適用を受けず、かつ、建築士法第３条から第３条の３までの規定に含まれないものを除く。以下同じ。）に関する工事監理の状況について記載してください。ただし、特定工程に係る建築物にあっては、この申請を直前の中間検査を申請した建築主事に対して行う場合には、確認から直前の中間検査までの工事監理の状況について記入する必要はありません。また、それ以外の場合で、確認から直前の中間検査までの工事監理の状況についてこの書類に記載すべき事項を記載した書類を別に添付すれば、その部分について記入する必要はありません。</t>
    <phoneticPr fontId="2"/>
  </si>
  <si>
    <t>申請建築物が複数の構造方法からなる場合には、それぞれの構造の部分ごとに記載してください。</t>
    <phoneticPr fontId="2"/>
  </si>
  <si>
    <t>接合状況のうち、鋼材等の金属材料の溶接又は圧接部分に係る内部欠陥の検査、強度検査等の確認については、当該部分に係る検査を行った者の氏名及び資格並びに当該検査に係るサンプル数及びその結果を記載してください。</t>
    <phoneticPr fontId="2"/>
  </si>
  <si>
    <t>材料のうち、コンクリートについては、四週圧縮強度、塩化物量、アルカリ骨材反応等の試験又は検査（以下「試験等」という。）を行った者、試験等に係るサンプル数及び試験等の結果について記載してください。</t>
    <phoneticPr fontId="2"/>
  </si>
  <si>
    <t>「特定天井に用いる材料の種類並びに当該特定天井の構造及び施工状況」は、建築基準法施行令第３９条第３項、第８１条第１項第３号、第８２条の５第７号又は第１３７条の２第１号イ（３）の規定の適用を受ける部分について記載してください。</t>
    <phoneticPr fontId="2"/>
  </si>
  <si>
    <t>「居室の内装の仕上げに用いる建築材料の種別及び当該建築材料を用いる部分の面積」は、建築基準法施行令第２０条の７第１項第１号に規定する内装の仕上げに用いる建築材料の種別並びに当該建築材料を用いる内装の仕上げの部分及び当該部分の面積について記載してください。</t>
    <phoneticPr fontId="2"/>
  </si>
  <si>
    <t>「天井及び壁の室内に面する部分に係る仕上げ」は、建築基準法第３５条の２の規定の適用を受ける部分について記載してください。</t>
    <phoneticPr fontId="2"/>
  </si>
  <si>
    <t>「開口部」は、防火設備の設置が義務付けられている部分、建築基準法第２８条第１項の規定の適用を受ける部分及び同法第３５条の適用を受ける部分について記載してください。</t>
    <phoneticPr fontId="2"/>
  </si>
  <si>
    <t>「照合結果」は、「適」・「不適」のいずれかを記入し、工事施工者が注意に従わなかった場合には「不適」を記入してください。また、不適の場合には建築主に対して行った報告の内容を記載してください。</t>
    <phoneticPr fontId="2"/>
  </si>
  <si>
    <t>消防法（昭和２３年法律第１８６号）第９条の２第１項に規定する住宅用防災機器の位置及び種類その他ここに書き表せない事項で特に報告すべき事項は、備考欄又は別紙に記載して添えてください。</t>
    <phoneticPr fontId="2"/>
  </si>
  <si>
    <t>この書類に記載すべき事項を含む報告書を別に添付すれば、この書類を別途提出する必要はありません。</t>
    <phoneticPr fontId="2"/>
  </si>
  <si>
    <t>検査注意書き追加</t>
    <rPh sb="0" eb="2">
      <t>ケンサ</t>
    </rPh>
    <rPh sb="2" eb="5">
      <t>チュウイガ</t>
    </rPh>
    <rPh sb="6" eb="8">
      <t>ツイカ</t>
    </rPh>
    <phoneticPr fontId="2"/>
  </si>
  <si>
    <t>予備審査事前連絡先記入シート(確認審査用)</t>
    <rPh sb="15" eb="17">
      <t>カクニン</t>
    </rPh>
    <rPh sb="17" eb="20">
      <t>シンサヨウ</t>
    </rPh>
    <phoneticPr fontId="2"/>
  </si>
  <si>
    <t>※ご担当者様
(質疑等送付先)</t>
  </si>
  <si>
    <t>FAX</t>
  </si>
  <si>
    <t>構  造  担  当</t>
  </si>
  <si>
    <t>設　備　 担  当</t>
    <rPh sb="0" eb="1">
      <t>セツ</t>
    </rPh>
    <rPh sb="2" eb="3">
      <t>ビ</t>
    </rPh>
    <phoneticPr fontId="48"/>
  </si>
  <si>
    <t>※申請手数料</t>
    <phoneticPr fontId="48"/>
  </si>
  <si>
    <t>請求書宛名</t>
  </si>
  <si>
    <t>電話番号</t>
    <phoneticPr fontId="2"/>
  </si>
  <si>
    <t>住    所</t>
  </si>
  <si>
    <t>※提出図書</t>
    <phoneticPr fontId="48"/>
  </si>
  <si>
    <t xml:space="preserve"> 提出書類</t>
    <rPh sb="1" eb="3">
      <t>テイシュツ</t>
    </rPh>
    <rPh sb="3" eb="5">
      <t>ショルイ</t>
    </rPh>
    <phoneticPr fontId="48"/>
  </si>
  <si>
    <t>正</t>
    <rPh sb="0" eb="1">
      <t>セイ</t>
    </rPh>
    <phoneticPr fontId="48"/>
  </si>
  <si>
    <t>副</t>
    <rPh sb="0" eb="1">
      <t>フク</t>
    </rPh>
    <phoneticPr fontId="48"/>
  </si>
  <si>
    <t>関連図書</t>
    <rPh sb="0" eb="2">
      <t>カンレン</t>
    </rPh>
    <rPh sb="2" eb="4">
      <t>トショ</t>
    </rPh>
    <phoneticPr fontId="48"/>
  </si>
  <si>
    <t>備考（不足書類等あれば記載してください。）</t>
    <rPh sb="0" eb="2">
      <t>ビコウ</t>
    </rPh>
    <rPh sb="3" eb="5">
      <t>フソク</t>
    </rPh>
    <rPh sb="5" eb="7">
      <t>ショルイ</t>
    </rPh>
    <rPh sb="7" eb="8">
      <t>トウ</t>
    </rPh>
    <rPh sb="11" eb="13">
      <t>キサイ</t>
    </rPh>
    <phoneticPr fontId="48"/>
  </si>
  <si>
    <t>意匠関連図面</t>
    <rPh sb="0" eb="2">
      <t>イショウ</t>
    </rPh>
    <rPh sb="2" eb="4">
      <t>カンレン</t>
    </rPh>
    <rPh sb="4" eb="6">
      <t>ズメン</t>
    </rPh>
    <phoneticPr fontId="48"/>
  </si>
  <si>
    <t>設備関連図面</t>
    <rPh sb="0" eb="2">
      <t>セツビ</t>
    </rPh>
    <rPh sb="2" eb="4">
      <t>カンレン</t>
    </rPh>
    <rPh sb="4" eb="6">
      <t>ズメン</t>
    </rPh>
    <phoneticPr fontId="48"/>
  </si>
  <si>
    <t>構造関連図面</t>
    <rPh sb="0" eb="2">
      <t>コウゾウ</t>
    </rPh>
    <rPh sb="2" eb="4">
      <t>カンレン</t>
    </rPh>
    <rPh sb="4" eb="6">
      <t>ズメン</t>
    </rPh>
    <phoneticPr fontId="48"/>
  </si>
  <si>
    <t>構造計算書</t>
    <rPh sb="0" eb="2">
      <t>コウゾウ</t>
    </rPh>
    <rPh sb="2" eb="4">
      <t>ケイサン</t>
    </rPh>
    <rPh sb="4" eb="5">
      <t>ショ</t>
    </rPh>
    <phoneticPr fontId="48"/>
  </si>
  <si>
    <t>※　追加項目</t>
    <rPh sb="2" eb="4">
      <t>ツイカ</t>
    </rPh>
    <rPh sb="4" eb="6">
      <t>コウモク</t>
    </rPh>
    <phoneticPr fontId="48"/>
  </si>
  <si>
    <t>有</t>
    <rPh sb="0" eb="1">
      <t>アリ</t>
    </rPh>
    <phoneticPr fontId="48"/>
  </si>
  <si>
    <t>項目</t>
    <rPh sb="0" eb="2">
      <t>コウモク</t>
    </rPh>
    <phoneticPr fontId="48"/>
  </si>
  <si>
    <t>備考</t>
    <phoneticPr fontId="48"/>
  </si>
  <si>
    <t>構造計算適合性判定（構造適判）（※他機関）</t>
    <rPh sb="10" eb="12">
      <t>コウゾウ</t>
    </rPh>
    <rPh sb="12" eb="14">
      <t>テキハン</t>
    </rPh>
    <rPh sb="17" eb="20">
      <t>タキカン</t>
    </rPh>
    <phoneticPr fontId="48"/>
  </si>
  <si>
    <t>構造計算ルート２</t>
    <phoneticPr fontId="48"/>
  </si>
  <si>
    <t>建築物エネルギー消費性能適合性判定（省エネ適判）</t>
    <phoneticPr fontId="48"/>
  </si>
  <si>
    <t>性能検証法（耐火・避難・防火区画）</t>
    <rPh sb="0" eb="2">
      <t>セイノウ</t>
    </rPh>
    <rPh sb="2" eb="5">
      <t>ケンショウホウ</t>
    </rPh>
    <rPh sb="6" eb="8">
      <t>タイカ</t>
    </rPh>
    <rPh sb="9" eb="11">
      <t>ヒナン</t>
    </rPh>
    <rPh sb="12" eb="14">
      <t>ボウカ</t>
    </rPh>
    <rPh sb="14" eb="16">
      <t>クカク</t>
    </rPh>
    <phoneticPr fontId="48"/>
  </si>
  <si>
    <t>他制度申請</t>
    <rPh sb="0" eb="3">
      <t>タセイド</t>
    </rPh>
    <rPh sb="3" eb="5">
      <t>シンセイ</t>
    </rPh>
    <phoneticPr fontId="48"/>
  </si>
  <si>
    <t xml:space="preserve"> 申請予定（複数選択可）</t>
    <rPh sb="1" eb="3">
      <t>シンセイ</t>
    </rPh>
    <rPh sb="3" eb="5">
      <t>ヨテイ</t>
    </rPh>
    <rPh sb="6" eb="8">
      <t>フクスウ</t>
    </rPh>
    <rPh sb="8" eb="10">
      <t>センタク</t>
    </rPh>
    <rPh sb="10" eb="11">
      <t>カ</t>
    </rPh>
    <phoneticPr fontId="48"/>
  </si>
  <si>
    <t>同時</t>
    <rPh sb="0" eb="2">
      <t>ドウジ</t>
    </rPh>
    <phoneticPr fontId="48"/>
  </si>
  <si>
    <t>予定</t>
    <rPh sb="0" eb="2">
      <t>ヨテイ</t>
    </rPh>
    <phoneticPr fontId="48"/>
  </si>
  <si>
    <t>制度</t>
    <rPh sb="0" eb="2">
      <t>セイド</t>
    </rPh>
    <phoneticPr fontId="48"/>
  </si>
  <si>
    <t>交付期限</t>
    <rPh sb="0" eb="2">
      <t>コウフ</t>
    </rPh>
    <rPh sb="2" eb="4">
      <t>キゲン</t>
    </rPh>
    <phoneticPr fontId="48"/>
  </si>
  <si>
    <t>建築物エネルギー消費性能適合性判定（省エネ適判）</t>
    <rPh sb="0" eb="3">
      <t>ケンチクブツ</t>
    </rPh>
    <rPh sb="8" eb="10">
      <t>ショウヒ</t>
    </rPh>
    <rPh sb="10" eb="12">
      <t>セイノウ</t>
    </rPh>
    <rPh sb="12" eb="14">
      <t>テキゴウ</t>
    </rPh>
    <rPh sb="14" eb="15">
      <t>セイ</t>
    </rPh>
    <rPh sb="15" eb="17">
      <t>ハンテイ</t>
    </rPh>
    <rPh sb="18" eb="19">
      <t>ショウ</t>
    </rPh>
    <rPh sb="21" eb="23">
      <t>テキハン</t>
    </rPh>
    <phoneticPr fontId="48"/>
  </si>
  <si>
    <t>確認申請交付まで</t>
    <phoneticPr fontId="48"/>
  </si>
  <si>
    <t>建設住宅性能評価</t>
    <rPh sb="0" eb="2">
      <t>ケンセツ</t>
    </rPh>
    <rPh sb="2" eb="4">
      <t>ジュウタク</t>
    </rPh>
    <rPh sb="4" eb="6">
      <t>セイノウ</t>
    </rPh>
    <rPh sb="6" eb="8">
      <t>ヒョウカ</t>
    </rPh>
    <phoneticPr fontId="48"/>
  </si>
  <si>
    <t>長期優良住宅技術的審査業務</t>
    <rPh sb="0" eb="2">
      <t>チョウキ</t>
    </rPh>
    <rPh sb="2" eb="4">
      <t>ユウリョウ</t>
    </rPh>
    <rPh sb="4" eb="6">
      <t>ジュウタク</t>
    </rPh>
    <rPh sb="6" eb="9">
      <t>ギジュツテキ</t>
    </rPh>
    <rPh sb="9" eb="11">
      <t>シンサ</t>
    </rPh>
    <rPh sb="11" eb="13">
      <t>ギョウム</t>
    </rPh>
    <phoneticPr fontId="48"/>
  </si>
  <si>
    <t>適合証交付後、工事着工前に所管行政庁に申請書を提出</t>
    <rPh sb="0" eb="3">
      <t>テキゴウショウ</t>
    </rPh>
    <rPh sb="3" eb="6">
      <t>コウフゴ</t>
    </rPh>
    <rPh sb="7" eb="9">
      <t>コウジ</t>
    </rPh>
    <rPh sb="9" eb="11">
      <t>チャッコウ</t>
    </rPh>
    <rPh sb="11" eb="12">
      <t>マエ</t>
    </rPh>
    <rPh sb="13" eb="15">
      <t>ショカン</t>
    </rPh>
    <rPh sb="15" eb="18">
      <t>ギョウセイチョウ</t>
    </rPh>
    <rPh sb="19" eb="21">
      <t>シンセイ</t>
    </rPh>
    <rPh sb="21" eb="22">
      <t>ショ</t>
    </rPh>
    <rPh sb="23" eb="25">
      <t>テイシュツ</t>
    </rPh>
    <phoneticPr fontId="48"/>
  </si>
  <si>
    <t>低炭素建築物技術的審査業務</t>
    <rPh sb="0" eb="3">
      <t>テイタンソ</t>
    </rPh>
    <rPh sb="3" eb="6">
      <t>ケンチクブツ</t>
    </rPh>
    <rPh sb="6" eb="9">
      <t>ギジュツテキ</t>
    </rPh>
    <rPh sb="9" eb="11">
      <t>シンサ</t>
    </rPh>
    <rPh sb="11" eb="13">
      <t>ギョウム</t>
    </rPh>
    <phoneticPr fontId="48"/>
  </si>
  <si>
    <t>適合証交付後、工事着工前に所管行政庁に申請書を提出</t>
    <phoneticPr fontId="48"/>
  </si>
  <si>
    <t xml:space="preserve">現金取得者向け新築対象住宅証明書 </t>
    <phoneticPr fontId="48"/>
  </si>
  <si>
    <t>適合証明（フラット３５等）</t>
    <rPh sb="0" eb="2">
      <t>テキゴウ</t>
    </rPh>
    <rPh sb="2" eb="4">
      <t>ショウメイ</t>
    </rPh>
    <rPh sb="11" eb="12">
      <t>トウ</t>
    </rPh>
    <phoneticPr fontId="48"/>
  </si>
  <si>
    <t>適合証明で規定する中間検査まで（共同住宅除く）</t>
    <rPh sb="0" eb="2">
      <t>テキゴウ</t>
    </rPh>
    <rPh sb="2" eb="4">
      <t>ショウメイ</t>
    </rPh>
    <rPh sb="5" eb="7">
      <t>キテイ</t>
    </rPh>
    <rPh sb="9" eb="11">
      <t>チュウカン</t>
    </rPh>
    <rPh sb="11" eb="13">
      <t>ケンサ</t>
    </rPh>
    <rPh sb="16" eb="18">
      <t>キョウドウ</t>
    </rPh>
    <rPh sb="18" eb="20">
      <t>ジュウタク</t>
    </rPh>
    <rPh sb="20" eb="21">
      <t>ノゾ</t>
    </rPh>
    <phoneticPr fontId="48"/>
  </si>
  <si>
    <t>　建確センター記入欄    仮受日：        月      日</t>
    <phoneticPr fontId="48"/>
  </si>
  <si>
    <t>㎡％の記載　事前連絡先シート</t>
    <rPh sb="3" eb="5">
      <t>キサイ</t>
    </rPh>
    <rPh sb="6" eb="8">
      <t>ジゼン</t>
    </rPh>
    <rPh sb="8" eb="11">
      <t>レンラクサキ</t>
    </rPh>
    <phoneticPr fontId="2"/>
  </si>
  <si>
    <t xml:space="preserve">TKC－第 1－4－2 号様式       </t>
    <phoneticPr fontId="2"/>
  </si>
  <si>
    <r>
      <t>注意：　申請手数料欄は仮受時に不明の場合は未記入でもよいですが、</t>
    </r>
    <r>
      <rPr>
        <b/>
        <u val="double"/>
        <sz val="16"/>
        <color indexed="10"/>
        <rFont val="ＭＳ Ｐゴシック"/>
        <family val="3"/>
        <charset val="128"/>
      </rPr>
      <t>本受付時に未記入ですと本受付になりません</t>
    </r>
    <r>
      <rPr>
        <b/>
        <sz val="16"/>
        <rFont val="ＭＳ Ｐゴシック"/>
        <family val="3"/>
        <charset val="128"/>
      </rPr>
      <t>ので、御注意ください。</t>
    </r>
    <rPh sb="0" eb="2">
      <t>チュウイ</t>
    </rPh>
    <rPh sb="4" eb="6">
      <t>シンセイ</t>
    </rPh>
    <rPh sb="6" eb="9">
      <t>テスウリョウ</t>
    </rPh>
    <rPh sb="9" eb="10">
      <t>ラン</t>
    </rPh>
    <rPh sb="11" eb="13">
      <t>カリウケ</t>
    </rPh>
    <rPh sb="13" eb="14">
      <t>ジ</t>
    </rPh>
    <rPh sb="15" eb="17">
      <t>フメイ</t>
    </rPh>
    <rPh sb="18" eb="20">
      <t>バアイ</t>
    </rPh>
    <rPh sb="21" eb="24">
      <t>ミキニュウ</t>
    </rPh>
    <rPh sb="32" eb="35">
      <t>ホンウケツケ</t>
    </rPh>
    <rPh sb="35" eb="36">
      <t>ジ</t>
    </rPh>
    <rPh sb="37" eb="40">
      <t>ミキニュウ</t>
    </rPh>
    <rPh sb="43" eb="46">
      <t>ホンウケツケ</t>
    </rPh>
    <rPh sb="55" eb="58">
      <t>ゴチュウイ</t>
    </rPh>
    <phoneticPr fontId="48"/>
  </si>
  <si>
    <t>初回検査まで（基礎配筋検査等）</t>
    <rPh sb="0" eb="2">
      <t>ショカイ</t>
    </rPh>
    <rPh sb="2" eb="4">
      <t>ケンサ</t>
    </rPh>
    <rPh sb="7" eb="9">
      <t>ケンサ</t>
    </rPh>
    <rPh sb="13" eb="14">
      <t>トウ</t>
    </rPh>
    <phoneticPr fontId="48"/>
  </si>
  <si>
    <t>初回検査まで（基礎配筋検査等）</t>
    <rPh sb="0" eb="2">
      <t>ショカイ</t>
    </rPh>
    <rPh sb="2" eb="4">
      <t>ケンサ</t>
    </rPh>
    <rPh sb="7" eb="9">
      <t>キソ</t>
    </rPh>
    <rPh sb="9" eb="11">
      <t>ハイキン</t>
    </rPh>
    <rPh sb="11" eb="13">
      <t>ケンサ</t>
    </rPh>
    <rPh sb="13" eb="14">
      <t>トウ</t>
    </rPh>
    <phoneticPr fontId="2"/>
  </si>
  <si>
    <r>
      <t>設計住宅性能評価　</t>
    </r>
    <r>
      <rPr>
        <b/>
        <sz val="16"/>
        <rFont val="ＭＳ Ｐゴシック"/>
        <family val="3"/>
        <charset val="128"/>
      </rPr>
      <t>（確認交付後受付）</t>
    </r>
    <rPh sb="0" eb="2">
      <t>セッケイ</t>
    </rPh>
    <rPh sb="2" eb="4">
      <t>ジュウタク</t>
    </rPh>
    <rPh sb="4" eb="6">
      <t>セイノウ</t>
    </rPh>
    <rPh sb="6" eb="8">
      <t>ヒョウカ</t>
    </rPh>
    <phoneticPr fontId="48"/>
  </si>
  <si>
    <r>
      <t>住宅性能証明　</t>
    </r>
    <r>
      <rPr>
        <b/>
        <sz val="16"/>
        <rFont val="ＭＳ Ｐゴシック"/>
        <family val="3"/>
        <charset val="128"/>
      </rPr>
      <t>（確認交付後受付）</t>
    </r>
    <rPh sb="0" eb="2">
      <t>ジュウタク</t>
    </rPh>
    <rPh sb="2" eb="4">
      <t>セイノウ</t>
    </rPh>
    <rPh sb="4" eb="6">
      <t>ショウメイ</t>
    </rPh>
    <rPh sb="8" eb="10">
      <t>カクニン</t>
    </rPh>
    <rPh sb="10" eb="13">
      <t>コウフゴ</t>
    </rPh>
    <rPh sb="13" eb="15">
      <t>ウケツケ</t>
    </rPh>
    <phoneticPr fontId="48"/>
  </si>
  <si>
    <t>一面設計者のフォント、罫線の微調整</t>
    <rPh sb="0" eb="2">
      <t>イチメン</t>
    </rPh>
    <rPh sb="2" eb="5">
      <t>セッケイシャ</t>
    </rPh>
    <rPh sb="11" eb="13">
      <t>ケイセン</t>
    </rPh>
    <rPh sb="14" eb="17">
      <t>ビチョウセイ</t>
    </rPh>
    <phoneticPr fontId="2"/>
  </si>
  <si>
    <t>記載例（木造に限る）</t>
    <rPh sb="0" eb="2">
      <t>キサイ</t>
    </rPh>
    <rPh sb="2" eb="3">
      <t>レイ</t>
    </rPh>
    <rPh sb="4" eb="6">
      <t>モクゾウ</t>
    </rPh>
    <rPh sb="7" eb="8">
      <t>カギ</t>
    </rPh>
    <phoneticPr fontId="2"/>
  </si>
  <si>
    <t>敷地面積不具合調整</t>
    <rPh sb="0" eb="2">
      <t>シキチ</t>
    </rPh>
    <rPh sb="2" eb="4">
      <t>メンセキ</t>
    </rPh>
    <rPh sb="4" eb="7">
      <t>フグアイ</t>
    </rPh>
    <rPh sb="7" eb="9">
      <t>チョウセイ</t>
    </rPh>
    <phoneticPr fontId="2"/>
  </si>
  <si>
    <t>敷地面積不具合による建ぺい率、容積率の修正,工事届修正</t>
    <rPh sb="0" eb="2">
      <t>シキチ</t>
    </rPh>
    <rPh sb="2" eb="4">
      <t>メンセキ</t>
    </rPh>
    <rPh sb="4" eb="7">
      <t>フグアイ</t>
    </rPh>
    <rPh sb="10" eb="11">
      <t>ケン</t>
    </rPh>
    <rPh sb="13" eb="14">
      <t>リツ</t>
    </rPh>
    <rPh sb="15" eb="18">
      <t>ヨウセキリツ</t>
    </rPh>
    <rPh sb="19" eb="21">
      <t>シュウセイ</t>
    </rPh>
    <rPh sb="22" eb="25">
      <t>コウジトドケ</t>
    </rPh>
    <rPh sb="25" eb="27">
      <t>シュウセイ</t>
    </rPh>
    <phoneticPr fontId="2"/>
  </si>
  <si>
    <t>大臣</t>
    <rPh sb="0" eb="2">
      <t>ダイジン</t>
    </rPh>
    <phoneticPr fontId="2"/>
  </si>
  <si>
    <t>国土交通大臣→大臣に修正</t>
    <rPh sb="0" eb="2">
      <t>コクド</t>
    </rPh>
    <rPh sb="2" eb="6">
      <t>コウツウダイジン</t>
    </rPh>
    <rPh sb="7" eb="9">
      <t>ダイジン</t>
    </rPh>
    <rPh sb="10" eb="12">
      <t>シュウセイ</t>
    </rPh>
    <phoneticPr fontId="2"/>
  </si>
  <si>
    <t>※検査済証欄</t>
    <rPh sb="1" eb="3">
      <t>ケンサ</t>
    </rPh>
    <rPh sb="3" eb="5">
      <t>ズミショウ</t>
    </rPh>
    <rPh sb="5" eb="6">
      <t>ラン</t>
    </rPh>
    <phoneticPr fontId="2"/>
  </si>
  <si>
    <t>新工事届</t>
    <rPh sb="0" eb="1">
      <t>シン</t>
    </rPh>
    <rPh sb="1" eb="4">
      <t>コウジトドケ</t>
    </rPh>
    <phoneticPr fontId="2"/>
  </si>
  <si>
    <t>概要書第二面修正</t>
    <rPh sb="0" eb="3">
      <t>ガイヨウショ</t>
    </rPh>
    <rPh sb="3" eb="6">
      <t>ダイニメン</t>
    </rPh>
    <rPh sb="6" eb="8">
      <t>シュウセイ</t>
    </rPh>
    <phoneticPr fontId="2"/>
  </si>
  <si>
    <t>12)</t>
    <phoneticPr fontId="2"/>
  </si>
  <si>
    <t>11)</t>
    <phoneticPr fontId="2"/>
  </si>
  <si>
    <t>建築基準法施行令第121条の２の規定の適用を受ける直通階段で屋外に設けるものがある場合には、当該直通階段が木造であるか否かについて、備考欄に記載してください。また、当該直通階段が木造である場合には（注意）５⑨及び⑩を参酌して、当該直通階段に用いる材料の種類並びに当該直通階段の構造、防腐措置及び施工状況に関する照合内容、照合方法並びに照合結果について、併せて同欄に記載してください。</t>
    <phoneticPr fontId="2"/>
  </si>
  <si>
    <t>完了、中間検査申請書</t>
    <rPh sb="0" eb="2">
      <t>カンリョウ</t>
    </rPh>
    <rPh sb="3" eb="5">
      <t>チュウカン</t>
    </rPh>
    <rPh sb="5" eb="7">
      <t>ケンサ</t>
    </rPh>
    <rPh sb="7" eb="10">
      <t>シンセイショ</t>
    </rPh>
    <phoneticPr fontId="2"/>
  </si>
  <si>
    <t>一般財団法人　日本建築センター　東京都千代田区</t>
    <rPh sb="22" eb="23">
      <t>ク</t>
    </rPh>
    <phoneticPr fontId="2"/>
  </si>
  <si>
    <t>確認仮受番号</t>
  </si>
  <si>
    <t>物件基本番号</t>
  </si>
  <si>
    <t>電子申請有無</t>
  </si>
  <si>
    <t>電子申請有無２</t>
  </si>
  <si>
    <t>省エネ適判受付日２</t>
  </si>
  <si>
    <t>省エネ適判交付日２</t>
  </si>
  <si>
    <t>省エネ適判交付番号２</t>
  </si>
  <si>
    <t>確認不適格案件</t>
  </si>
  <si>
    <t>工事監理者ID</t>
  </si>
  <si>
    <t>意匠図書提出日</t>
  </si>
  <si>
    <t>新防火区画性能検証法有無</t>
  </si>
  <si>
    <t>新防火区画性能検証法手数料</t>
  </si>
  <si>
    <t>木３工法</t>
  </si>
  <si>
    <t>木３種別</t>
  </si>
  <si>
    <t>木３住戸数</t>
  </si>
  <si>
    <t>木造２２条地域</t>
  </si>
  <si>
    <t>木造丸太組構法</t>
  </si>
  <si>
    <t>意匠担当メールアドレス</t>
  </si>
  <si>
    <t>構造担当メールアドレス</t>
  </si>
  <si>
    <t>設備担当メールアドレス</t>
  </si>
  <si>
    <t>確認申請取下取止日</t>
  </si>
  <si>
    <t>確認申請情報更新者</t>
  </si>
  <si>
    <t>微調整、電子申請有無を追加</t>
    <rPh sb="0" eb="3">
      <t>ビチョウセイ</t>
    </rPh>
    <rPh sb="4" eb="6">
      <t>デンシ</t>
    </rPh>
    <rPh sb="6" eb="8">
      <t>シンセイ</t>
    </rPh>
    <rPh sb="8" eb="10">
      <t>ウム</t>
    </rPh>
    <rPh sb="11" eb="13">
      <t>ツイカ</t>
    </rPh>
    <phoneticPr fontId="2"/>
  </si>
  <si>
    <t>３面　特定工程に自由入力を追加</t>
    <rPh sb="1" eb="2">
      <t>メン</t>
    </rPh>
    <rPh sb="3" eb="5">
      <t>トクテイ</t>
    </rPh>
    <rPh sb="5" eb="7">
      <t>コウテイ</t>
    </rPh>
    <rPh sb="8" eb="12">
      <t>ジユウニュウリョク</t>
    </rPh>
    <rPh sb="13" eb="15">
      <t>ツイカ</t>
    </rPh>
    <phoneticPr fontId="2"/>
  </si>
  <si>
    <t>検査共通第二面　工事施工者　登録番号の修正</t>
    <rPh sb="0" eb="2">
      <t>ケンサ</t>
    </rPh>
    <rPh sb="2" eb="4">
      <t>キョウツウ</t>
    </rPh>
    <rPh sb="4" eb="5">
      <t>ダイ</t>
    </rPh>
    <rPh sb="5" eb="7">
      <t>ニメン</t>
    </rPh>
    <rPh sb="8" eb="10">
      <t>コウジ</t>
    </rPh>
    <rPh sb="10" eb="13">
      <t>セコウシャ</t>
    </rPh>
    <rPh sb="14" eb="16">
      <t>トウロク</t>
    </rPh>
    <rPh sb="16" eb="18">
      <t>バンゴウ</t>
    </rPh>
    <rPh sb="19" eb="21">
      <t>シュウセイ</t>
    </rPh>
    <phoneticPr fontId="2"/>
  </si>
  <si>
    <t>未申請の場合の申請予定日</t>
  </si>
  <si>
    <t>受付日</t>
    <rPh sb="0" eb="3">
      <t>ウケツケビ</t>
    </rPh>
    <phoneticPr fontId="2"/>
  </si>
  <si>
    <t>番号下4桁</t>
    <rPh sb="0" eb="2">
      <t>バンゴウ</t>
    </rPh>
    <rPh sb="2" eb="3">
      <t>シモ</t>
    </rPh>
    <rPh sb="4" eb="5">
      <t>ケタ</t>
    </rPh>
    <phoneticPr fontId="2"/>
  </si>
  <si>
    <t>交付日</t>
    <rPh sb="0" eb="3">
      <t>コウフビ</t>
    </rPh>
    <phoneticPr fontId="2"/>
  </si>
  <si>
    <t>担当者</t>
    <rPh sb="0" eb="3">
      <t>タントウシャ</t>
    </rPh>
    <phoneticPr fontId="2"/>
  </si>
  <si>
    <t>【4．工事施工者】</t>
    <phoneticPr fontId="2"/>
  </si>
  <si>
    <t>【7．工事着手予定年月日】　</t>
    <phoneticPr fontId="2"/>
  </si>
  <si>
    <t>【8．工事完了予定年月日】　</t>
    <phoneticPr fontId="2"/>
  </si>
  <si>
    <t>【9．特定工程工事終了予定年月日】　　　　　　　　（特定工程）</t>
    <phoneticPr fontId="2"/>
  </si>
  <si>
    <t>【10．備考】</t>
    <phoneticPr fontId="2"/>
  </si>
  <si>
    <t>　【ﾊ．郵便番号】</t>
    <phoneticPr fontId="2"/>
  </si>
  <si>
    <t>　【ﾆ．所在地】</t>
    <phoneticPr fontId="2"/>
  </si>
  <si>
    <t>建築物に関する確認申請と併せて申請する場合には、６欄に記載したものを第二号様式に追加添付すれば、この様式を別途提出する必要はありません。</t>
    <phoneticPr fontId="2"/>
  </si>
  <si>
    <t>計画の変更申請の際は、１０欄に変更の概要について記入してください。</t>
    <phoneticPr fontId="2"/>
  </si>
  <si>
    <t>ここに書き表せない事項で特に確認を受けようとする事項は、別紙に記載して添えてください。</t>
    <phoneticPr fontId="2"/>
  </si>
  <si>
    <r>
      <t>　このExcelＢＯＯＫでは㈱都市建築確認センターへの確認申請における</t>
    </r>
    <r>
      <rPr>
        <b/>
        <sz val="14"/>
        <color indexed="10"/>
        <rFont val="ＭＳ Ｐゴシック"/>
        <family val="3"/>
        <charset val="128"/>
      </rPr>
      <t>確認申請書、委任状、予備審査事前連絡先記入シート、予備審査調査表</t>
    </r>
    <r>
      <rPr>
        <b/>
        <sz val="14"/>
        <rFont val="ＭＳ Ｐゴシック"/>
        <family val="3"/>
        <charset val="128"/>
      </rPr>
      <t>を作成することができます。これらの書類を一括で作成し、従来の重複項目を連動で入力させることで業務を効率化することができます。
 　</t>
    </r>
    <r>
      <rPr>
        <b/>
        <sz val="16"/>
        <color indexed="8"/>
        <rFont val="ＭＳ Ｐゴシック"/>
        <family val="3"/>
        <charset val="128"/>
      </rPr>
      <t>また、仮受時にこのＥＸＣＥＬＢＯＯＫを添付して下記メールアドレスにお送りいただくと、</t>
    </r>
    <r>
      <rPr>
        <b/>
        <sz val="20"/>
        <color indexed="10"/>
        <rFont val="ＭＳ Ｐゴシック"/>
        <family val="3"/>
        <charset val="128"/>
      </rPr>
      <t>メールが届いた時点で</t>
    </r>
    <r>
      <rPr>
        <b/>
        <sz val="20"/>
        <color indexed="12"/>
        <rFont val="ＭＳ Ｐゴシック"/>
        <family val="3"/>
        <charset val="128"/>
      </rPr>
      <t>「仮受付」</t>
    </r>
    <r>
      <rPr>
        <b/>
        <sz val="16"/>
        <color indexed="10"/>
        <rFont val="ＭＳ Ｐゴシック"/>
        <family val="3"/>
        <charset val="128"/>
      </rPr>
      <t>といたします。
　</t>
    </r>
    <r>
      <rPr>
        <b/>
        <sz val="16"/>
        <color indexed="8"/>
        <rFont val="ＭＳ Ｐゴシック"/>
        <family val="3"/>
        <charset val="128"/>
      </rPr>
      <t>通常、確認申請図書等の提出をもって仮受付とし、その順番で審査を行っていますが、メールを送っていただいた場合は優先的に順番を確保いたします。
　メール送付により順番の確保は可能ですが、実際に図面が提出されないと審査ができませんので、メール送付後速やかに申請図書をご提出ください。
（図書の提出がされない場合は次点の物件を優先的に審査いたします。）</t>
    </r>
    <r>
      <rPr>
        <b/>
        <sz val="14"/>
        <rFont val="ＭＳ Ｐゴシック"/>
        <family val="3"/>
        <charset val="128"/>
      </rPr>
      <t xml:space="preserve">
　尚、このEXCELはマクロを使用せず、関数のみで作成しております。編集ロックをしていないのでセルの変更は自由に行うことができますが、変更をすると連動がうまくいかない場合がありますのでご了承ください。</t>
    </r>
    <rPh sb="15" eb="17">
      <t>トシ</t>
    </rPh>
    <rPh sb="17" eb="19">
      <t>ケンチク</t>
    </rPh>
    <rPh sb="19" eb="21">
      <t>カクニン</t>
    </rPh>
    <rPh sb="27" eb="29">
      <t>カクニン</t>
    </rPh>
    <rPh sb="29" eb="31">
      <t>シンセイ</t>
    </rPh>
    <rPh sb="35" eb="37">
      <t>カクニン</t>
    </rPh>
    <rPh sb="37" eb="40">
      <t>シンセイショ</t>
    </rPh>
    <rPh sb="41" eb="44">
      <t>イニンジョウ</t>
    </rPh>
    <rPh sb="68" eb="70">
      <t>サクセイ</t>
    </rPh>
    <rPh sb="84" eb="86">
      <t>ショルイ</t>
    </rPh>
    <rPh sb="87" eb="89">
      <t>イッカツ</t>
    </rPh>
    <rPh sb="90" eb="92">
      <t>サクセイ</t>
    </rPh>
    <rPh sb="94" eb="96">
      <t>ジュウライ</t>
    </rPh>
    <rPh sb="97" eb="99">
      <t>チョウフク</t>
    </rPh>
    <rPh sb="99" eb="101">
      <t>コウモク</t>
    </rPh>
    <rPh sb="102" eb="104">
      <t>レンドウ</t>
    </rPh>
    <rPh sb="105" eb="107">
      <t>ニュウリョク</t>
    </rPh>
    <rPh sb="113" eb="115">
      <t>ギョウム</t>
    </rPh>
    <rPh sb="116" eb="119">
      <t>コウリツカ</t>
    </rPh>
    <rPh sb="202" eb="204">
      <t>カクニン</t>
    </rPh>
    <rPh sb="273" eb="275">
      <t>ソウフ</t>
    </rPh>
    <rPh sb="278" eb="280">
      <t>ジュンバン</t>
    </rPh>
    <rPh sb="281" eb="283">
      <t>カクホ</t>
    </rPh>
    <rPh sb="284" eb="286">
      <t>カノウ</t>
    </rPh>
    <rPh sb="339" eb="341">
      <t>トショ</t>
    </rPh>
    <rPh sb="342" eb="344">
      <t>テイシュツ</t>
    </rPh>
    <rPh sb="349" eb="351">
      <t>バアイ</t>
    </rPh>
    <rPh sb="352" eb="354">
      <t>ジテン</t>
    </rPh>
    <rPh sb="355" eb="357">
      <t>ブッケン</t>
    </rPh>
    <rPh sb="358" eb="361">
      <t>ユウセンテキ</t>
    </rPh>
    <rPh sb="362" eb="364">
      <t>シンサ</t>
    </rPh>
    <rPh sb="407" eb="409">
      <t>ヘンシュウ</t>
    </rPh>
    <phoneticPr fontId="2"/>
  </si>
  <si>
    <t>㈱都市建築確認センター　電子申請システム登録申込書</t>
    <rPh sb="1" eb="5">
      <t>トシケンチク</t>
    </rPh>
    <rPh sb="5" eb="7">
      <t>カクニン</t>
    </rPh>
    <rPh sb="12" eb="14">
      <t>デンシ</t>
    </rPh>
    <rPh sb="14" eb="16">
      <t>シンセイ</t>
    </rPh>
    <rPh sb="20" eb="22">
      <t>トウロク</t>
    </rPh>
    <rPh sb="22" eb="25">
      <t>モウシコミショ</t>
    </rPh>
    <phoneticPr fontId="52"/>
  </si>
  <si>
    <t>…</t>
    <phoneticPr fontId="52"/>
  </si>
  <si>
    <t>選択してください</t>
    <rPh sb="0" eb="2">
      <t>センタク</t>
    </rPh>
    <phoneticPr fontId="52"/>
  </si>
  <si>
    <t>に入力してください</t>
    <rPh sb="1" eb="3">
      <t>ニュウリョク</t>
    </rPh>
    <phoneticPr fontId="52"/>
  </si>
  <si>
    <t>申　込　日</t>
    <rPh sb="0" eb="1">
      <t>シン</t>
    </rPh>
    <rPh sb="2" eb="3">
      <t>コミ</t>
    </rPh>
    <rPh sb="4" eb="5">
      <t>ヒ</t>
    </rPh>
    <phoneticPr fontId="52"/>
  </si>
  <si>
    <t>申込日</t>
    <rPh sb="0" eb="3">
      <t>モウシコミビ</t>
    </rPh>
    <phoneticPr fontId="52"/>
  </si>
  <si>
    <t>←</t>
    <phoneticPr fontId="52"/>
  </si>
  <si>
    <r>
      <t>●</t>
    </r>
    <r>
      <rPr>
        <b/>
        <sz val="14"/>
        <color indexed="8"/>
        <rFont val="ＭＳ Ｐゴシック"/>
        <family val="3"/>
        <charset val="128"/>
      </rPr>
      <t>物件名</t>
    </r>
    <r>
      <rPr>
        <sz val="14"/>
        <color indexed="8"/>
        <rFont val="ＭＳ Ｐゴシック"/>
        <family val="3"/>
        <charset val="128"/>
      </rPr>
      <t>　※既に仮受申請をしている場合は同一物件名としてください</t>
    </r>
    <rPh sb="1" eb="4">
      <t>ブッケンメイ</t>
    </rPh>
    <rPh sb="6" eb="7">
      <t>スデ</t>
    </rPh>
    <rPh sb="8" eb="10">
      <t>カリウケ</t>
    </rPh>
    <rPh sb="10" eb="12">
      <t>シンセイ</t>
    </rPh>
    <rPh sb="17" eb="19">
      <t>バアイ</t>
    </rPh>
    <rPh sb="20" eb="22">
      <t>ドウイツ</t>
    </rPh>
    <rPh sb="22" eb="25">
      <t>ブッケンメイ</t>
    </rPh>
    <phoneticPr fontId="52"/>
  </si>
  <si>
    <r>
      <t>●</t>
    </r>
    <r>
      <rPr>
        <b/>
        <sz val="14"/>
        <color indexed="8"/>
        <rFont val="ＭＳ Ｐゴシック"/>
        <family val="3"/>
        <charset val="128"/>
      </rPr>
      <t>申請の進捗</t>
    </r>
    <rPh sb="1" eb="3">
      <t>シンセイ</t>
    </rPh>
    <rPh sb="4" eb="6">
      <t>シンチョク</t>
    </rPh>
    <phoneticPr fontId="52"/>
  </si>
  <si>
    <t>○未申請の場合の申請予定日</t>
    <rPh sb="1" eb="4">
      <t>ミシンセイ</t>
    </rPh>
    <rPh sb="5" eb="7">
      <t>バアイ</t>
    </rPh>
    <rPh sb="8" eb="10">
      <t>シンセイ</t>
    </rPh>
    <rPh sb="10" eb="13">
      <t>ヨテイビ</t>
    </rPh>
    <phoneticPr fontId="52"/>
  </si>
  <si>
    <r>
      <t>●</t>
    </r>
    <r>
      <rPr>
        <b/>
        <sz val="14"/>
        <color indexed="8"/>
        <rFont val="ＭＳ Ｐゴシック"/>
        <family val="3"/>
        <charset val="128"/>
      </rPr>
      <t>物件概要</t>
    </r>
    <r>
      <rPr>
        <sz val="14"/>
        <color indexed="10"/>
        <rFont val="ＭＳ Ｐゴシック"/>
        <family val="3"/>
        <charset val="128"/>
      </rPr>
      <t>（【申請の進捗】が【仮受申請前】の場合のみ入力してください。）</t>
    </r>
    <rPh sb="1" eb="3">
      <t>ブッケン</t>
    </rPh>
    <rPh sb="3" eb="5">
      <t>ガイヨウ</t>
    </rPh>
    <rPh sb="7" eb="9">
      <t>シンセイ</t>
    </rPh>
    <rPh sb="10" eb="12">
      <t>シンチョク</t>
    </rPh>
    <rPh sb="15" eb="17">
      <t>カリウケ</t>
    </rPh>
    <rPh sb="17" eb="19">
      <t>シンセイ</t>
    </rPh>
    <rPh sb="19" eb="20">
      <t>マエ</t>
    </rPh>
    <rPh sb="22" eb="24">
      <t>バアイ</t>
    </rPh>
    <rPh sb="26" eb="28">
      <t>ニュウリョク</t>
    </rPh>
    <phoneticPr fontId="52"/>
  </si>
  <si>
    <t>建築地</t>
    <rPh sb="0" eb="3">
      <t>ケンチクチ</t>
    </rPh>
    <phoneticPr fontId="52"/>
  </si>
  <si>
    <t>用途</t>
    <rPh sb="0" eb="2">
      <t>ヨウト</t>
    </rPh>
    <phoneticPr fontId="52"/>
  </si>
  <si>
    <t>規模</t>
    <rPh sb="0" eb="2">
      <t>キボ</t>
    </rPh>
    <phoneticPr fontId="52"/>
  </si>
  <si>
    <t>階数</t>
    <rPh sb="0" eb="2">
      <t>カイスウ</t>
    </rPh>
    <phoneticPr fontId="52"/>
  </si>
  <si>
    <t>構造</t>
    <rPh sb="0" eb="2">
      <t>コウゾウ</t>
    </rPh>
    <phoneticPr fontId="52"/>
  </si>
  <si>
    <t>その他の情報</t>
    <rPh sb="2" eb="3">
      <t>タ</t>
    </rPh>
    <rPh sb="4" eb="6">
      <t>ジョウホウ</t>
    </rPh>
    <phoneticPr fontId="52"/>
  </si>
  <si>
    <r>
      <t>●</t>
    </r>
    <r>
      <rPr>
        <b/>
        <sz val="14"/>
        <color indexed="8"/>
        <rFont val="ＭＳ Ｐゴシック"/>
        <family val="3"/>
        <charset val="128"/>
      </rPr>
      <t>システムを使用する方の情報</t>
    </r>
    <r>
      <rPr>
        <sz val="14"/>
        <color indexed="8"/>
        <rFont val="ＭＳ Ｐゴシック"/>
        <family val="3"/>
        <charset val="128"/>
      </rPr>
      <t>（図面等を指定のフォルダにアップロードする方）</t>
    </r>
    <rPh sb="6" eb="8">
      <t>シヨウ</t>
    </rPh>
    <rPh sb="10" eb="11">
      <t>カタ</t>
    </rPh>
    <rPh sb="12" eb="14">
      <t>ジョウホウ</t>
    </rPh>
    <rPh sb="15" eb="17">
      <t>ズメン</t>
    </rPh>
    <rPh sb="17" eb="18">
      <t>トウ</t>
    </rPh>
    <rPh sb="19" eb="21">
      <t>シテイ</t>
    </rPh>
    <rPh sb="35" eb="36">
      <t>カタ</t>
    </rPh>
    <phoneticPr fontId="52"/>
  </si>
  <si>
    <t>担当</t>
    <rPh sb="0" eb="2">
      <t>タントウ</t>
    </rPh>
    <phoneticPr fontId="52"/>
  </si>
  <si>
    <t>会社名</t>
    <rPh sb="0" eb="3">
      <t>カイシャメイ</t>
    </rPh>
    <phoneticPr fontId="52"/>
  </si>
  <si>
    <t>氏名</t>
    <rPh sb="0" eb="2">
      <t>シメイ</t>
    </rPh>
    <phoneticPr fontId="52"/>
  </si>
  <si>
    <t>メールアドレス（IDになります）</t>
    <phoneticPr fontId="52"/>
  </si>
  <si>
    <t>電話番号</t>
    <rPh sb="0" eb="2">
      <t>デンワ</t>
    </rPh>
    <rPh sb="2" eb="4">
      <t>バンゴウ</t>
    </rPh>
    <phoneticPr fontId="52"/>
  </si>
  <si>
    <t>記入例</t>
    <rPh sb="0" eb="3">
      <t>キニュウレイ</t>
    </rPh>
    <phoneticPr fontId="52"/>
  </si>
  <si>
    <t>申請代表者</t>
    <phoneticPr fontId="52"/>
  </si>
  <si>
    <t>株式会社○○一級建築士事務所</t>
    <rPh sb="0" eb="4">
      <t>カブシキガイシャ</t>
    </rPh>
    <rPh sb="6" eb="8">
      <t>イッキュウ</t>
    </rPh>
    <rPh sb="8" eb="11">
      <t>ケンチクシ</t>
    </rPh>
    <rPh sb="11" eb="14">
      <t>ジムショ</t>
    </rPh>
    <phoneticPr fontId="52"/>
  </si>
  <si>
    <t>○○　○○</t>
    <phoneticPr fontId="52"/>
  </si>
  <si>
    <t>○○○＠t-kkc.co.jp</t>
    <phoneticPr fontId="52"/>
  </si>
  <si>
    <t>03-5844-0066</t>
    <phoneticPr fontId="52"/>
  </si>
  <si>
    <t>①</t>
    <phoneticPr fontId="52"/>
  </si>
  <si>
    <t>➁</t>
    <phoneticPr fontId="52"/>
  </si>
  <si>
    <t>③</t>
    <phoneticPr fontId="52"/>
  </si>
  <si>
    <t>④</t>
    <phoneticPr fontId="52"/>
  </si>
  <si>
    <t>⑤</t>
    <phoneticPr fontId="52"/>
  </si>
  <si>
    <t>♦</t>
    <phoneticPr fontId="52"/>
  </si>
  <si>
    <t>①の申請代表者は建築主、設置者、築造主又は代理者としてください。</t>
    <rPh sb="2" eb="4">
      <t>シンセイ</t>
    </rPh>
    <rPh sb="4" eb="7">
      <t>ダイヒョウシャ</t>
    </rPh>
    <rPh sb="8" eb="11">
      <t>ケンチクヌシ</t>
    </rPh>
    <rPh sb="12" eb="15">
      <t>セッチシャ</t>
    </rPh>
    <rPh sb="16" eb="18">
      <t>チクゾウ</t>
    </rPh>
    <rPh sb="18" eb="19">
      <t>ヌシ</t>
    </rPh>
    <rPh sb="19" eb="20">
      <t>マタ</t>
    </rPh>
    <rPh sb="21" eb="24">
      <t>ダイリシャ</t>
    </rPh>
    <phoneticPr fontId="52"/>
  </si>
  <si>
    <t>Excel形式でご提出ください。</t>
    <rPh sb="5" eb="7">
      <t>ケイシキ</t>
    </rPh>
    <rPh sb="9" eb="11">
      <t>テイシュツ</t>
    </rPh>
    <phoneticPr fontId="52"/>
  </si>
  <si>
    <t>①の申請代表者のみ確認済証交付後の副本のダウンロードが可能です。</t>
    <rPh sb="2" eb="4">
      <t>シンセイ</t>
    </rPh>
    <rPh sb="4" eb="7">
      <t>ダイヒョウシャ</t>
    </rPh>
    <rPh sb="9" eb="11">
      <t>カクニン</t>
    </rPh>
    <rPh sb="11" eb="13">
      <t>ズミショウ</t>
    </rPh>
    <rPh sb="13" eb="16">
      <t>コウフゴ</t>
    </rPh>
    <rPh sb="17" eb="19">
      <t>フクホン</t>
    </rPh>
    <rPh sb="27" eb="29">
      <t>カノウ</t>
    </rPh>
    <phoneticPr fontId="52"/>
  </si>
  <si>
    <t>システム利用者は原則、１申請につき５名までとします。</t>
    <rPh sb="4" eb="7">
      <t>リヨウシャ</t>
    </rPh>
    <rPh sb="8" eb="10">
      <t>ゲンソク</t>
    </rPh>
    <rPh sb="12" eb="14">
      <t>シンセイ</t>
    </rPh>
    <rPh sb="18" eb="19">
      <t>メイ</t>
    </rPh>
    <phoneticPr fontId="52"/>
  </si>
  <si>
    <t>意匠</t>
    <rPh sb="0" eb="2">
      <t>イショウ</t>
    </rPh>
    <phoneticPr fontId="52"/>
  </si>
  <si>
    <t>仮受申請前</t>
    <rPh sb="0" eb="2">
      <t>カリウケ</t>
    </rPh>
    <rPh sb="2" eb="4">
      <t>シンセイ</t>
    </rPh>
    <rPh sb="4" eb="5">
      <t>マエ</t>
    </rPh>
    <phoneticPr fontId="52"/>
  </si>
  <si>
    <t>設備</t>
    <rPh sb="0" eb="2">
      <t>セツビ</t>
    </rPh>
    <phoneticPr fontId="52"/>
  </si>
  <si>
    <t>仮受申請中</t>
    <rPh sb="0" eb="2">
      <t>カリウケ</t>
    </rPh>
    <rPh sb="2" eb="5">
      <t>シンセイチュウ</t>
    </rPh>
    <phoneticPr fontId="52"/>
  </si>
  <si>
    <t>もうすぐ本受付</t>
    <rPh sb="4" eb="7">
      <t>ホンウケツケ</t>
    </rPh>
    <phoneticPr fontId="52"/>
  </si>
  <si>
    <t>その他</t>
    <rPh sb="2" eb="3">
      <t>タ</t>
    </rPh>
    <phoneticPr fontId="52"/>
  </si>
  <si>
    <t>すぐに本受付</t>
    <rPh sb="3" eb="6">
      <t>ホンウケツケ</t>
    </rPh>
    <phoneticPr fontId="52"/>
  </si>
  <si>
    <t>ID</t>
    <phoneticPr fontId="52"/>
  </si>
  <si>
    <t>PASS</t>
    <phoneticPr fontId="52"/>
  </si>
  <si>
    <t>name</t>
    <phoneticPr fontId="52"/>
  </si>
  <si>
    <t>phone</t>
    <phoneticPr fontId="52"/>
  </si>
  <si>
    <t>company</t>
    <phoneticPr fontId="52"/>
  </si>
  <si>
    <t>luanguage</t>
    <phoneticPr fontId="52"/>
  </si>
  <si>
    <t>status</t>
    <phoneticPr fontId="52"/>
  </si>
  <si>
    <t>access_control</t>
    <phoneticPr fontId="52"/>
  </si>
  <si>
    <t>notice</t>
    <phoneticPr fontId="52"/>
  </si>
  <si>
    <t>jpn</t>
    <phoneticPr fontId="52"/>
  </si>
  <si>
    <t>Y</t>
    <phoneticPr fontId="52"/>
  </si>
  <si>
    <t>基本設定</t>
    <rPh sb="0" eb="2">
      <t>キホン</t>
    </rPh>
    <rPh sb="2" eb="4">
      <t>セッテイ</t>
    </rPh>
    <phoneticPr fontId="52"/>
  </si>
  <si>
    <t>（番号</t>
    <rPh sb="1" eb="3">
      <t>バンゴウ</t>
    </rPh>
    <phoneticPr fontId="2"/>
  </si>
  <si>
    <t>確認申請書（工作物）</t>
    <rPh sb="0" eb="2">
      <t>カクニン</t>
    </rPh>
    <rPh sb="2" eb="5">
      <t>シンセイショ</t>
    </rPh>
    <rPh sb="6" eb="9">
      <t>コウサクブツ</t>
    </rPh>
    <phoneticPr fontId="2"/>
  </si>
  <si>
    <t>第十号様式（第三条、第三条の三関係）</t>
    <rPh sb="1" eb="2">
      <t>ジュウ</t>
    </rPh>
    <rPh sb="6" eb="7">
      <t>ダイ</t>
    </rPh>
    <rPh sb="7" eb="8">
      <t>サン</t>
    </rPh>
    <rPh sb="8" eb="9">
      <t>ジョウ</t>
    </rPh>
    <rPh sb="10" eb="11">
      <t>ダイ</t>
    </rPh>
    <rPh sb="11" eb="13">
      <t>サンジョウ</t>
    </rPh>
    <rPh sb="14" eb="15">
      <t>サン</t>
    </rPh>
    <rPh sb="15" eb="17">
      <t>カンケイ</t>
    </rPh>
    <phoneticPr fontId="2"/>
  </si>
  <si>
    <t>確認申請書（工作物）</t>
    <rPh sb="6" eb="9">
      <t>コウサクブツ</t>
    </rPh>
    <phoneticPr fontId="2"/>
  </si>
  <si>
    <t>建築基準法第８８条第1項において準用する同法第６条第１項又は第６条の２第１項の規定による確認を申請します。この申請書及び添付図書に記載の事項は、事実に相違ありません。</t>
    <rPh sb="9" eb="10">
      <t>ダイ</t>
    </rPh>
    <rPh sb="11" eb="12">
      <t>コウ</t>
    </rPh>
    <rPh sb="28" eb="29">
      <t>マタ</t>
    </rPh>
    <rPh sb="30" eb="31">
      <t>ダイ</t>
    </rPh>
    <rPh sb="32" eb="33">
      <t>ジョウ</t>
    </rPh>
    <rPh sb="35" eb="36">
      <t>ダイ</t>
    </rPh>
    <rPh sb="37" eb="38">
      <t>コウ</t>
    </rPh>
    <phoneticPr fontId="2"/>
  </si>
  <si>
    <t>計画変更確認申請書（工作物）</t>
    <rPh sb="0" eb="2">
      <t>ケイカク</t>
    </rPh>
    <rPh sb="2" eb="4">
      <t>ヘンコウ</t>
    </rPh>
    <rPh sb="10" eb="13">
      <t>コウサクブツ</t>
    </rPh>
    <phoneticPr fontId="2"/>
  </si>
  <si>
    <t>【計画を変更する工作物の直前の確認】</t>
    <rPh sb="8" eb="11">
      <t>コウサクブツ</t>
    </rPh>
    <phoneticPr fontId="2"/>
  </si>
  <si>
    <t>第十三号様式（第三条、第三条の三関係）</t>
    <phoneticPr fontId="2"/>
  </si>
  <si>
    <t>建築基準法第８８条第1項において準用する同法第６条第１項又は第６条の２第１項の規定による計画変更の確認を申請します。この申請書及び添付図書に記載の事項は、事実に相違ありません。</t>
    <rPh sb="9" eb="10">
      <t>ダイ</t>
    </rPh>
    <rPh sb="11" eb="12">
      <t>コウ</t>
    </rPh>
    <rPh sb="28" eb="29">
      <t>マタ</t>
    </rPh>
    <rPh sb="30" eb="31">
      <t>ダイ</t>
    </rPh>
    <rPh sb="32" eb="33">
      <t>ジョウ</t>
    </rPh>
    <rPh sb="35" eb="36">
      <t>ダイ</t>
    </rPh>
    <rPh sb="37" eb="38">
      <t>コウ</t>
    </rPh>
    <rPh sb="44" eb="46">
      <t>ケイカク</t>
    </rPh>
    <rPh sb="46" eb="48">
      <t>ヘンコウ</t>
    </rPh>
    <phoneticPr fontId="2"/>
  </si>
  <si>
    <t>【1．築造主】</t>
    <rPh sb="3" eb="5">
      <t>チクゾウ</t>
    </rPh>
    <rPh sb="5" eb="6">
      <t>ヌシ</t>
    </rPh>
    <phoneticPr fontId="2"/>
  </si>
  <si>
    <t>【5．敷地の位置】</t>
    <rPh sb="3" eb="5">
      <t>シキチ</t>
    </rPh>
    <rPh sb="6" eb="8">
      <t>イチ</t>
    </rPh>
    <phoneticPr fontId="2"/>
  </si>
  <si>
    <t>【6．工作物の概要】</t>
    <rPh sb="3" eb="6">
      <t>コウサクブツ</t>
    </rPh>
    <rPh sb="7" eb="9">
      <t>ガイヨウ</t>
    </rPh>
    <phoneticPr fontId="2"/>
  </si>
  <si>
    <t>　【ｲ．種　類】</t>
    <rPh sb="4" eb="5">
      <t>シュ</t>
    </rPh>
    <rPh sb="6" eb="7">
      <t>ルイ</t>
    </rPh>
    <phoneticPr fontId="2"/>
  </si>
  <si>
    <t>（区分</t>
    <rPh sb="1" eb="3">
      <t>クブン</t>
    </rPh>
    <phoneticPr fontId="2"/>
  </si>
  <si>
    <t>　【ﾛ．高　さ】</t>
    <rPh sb="4" eb="5">
      <t>タカ</t>
    </rPh>
    <phoneticPr fontId="2"/>
  </si>
  <si>
    <t>　【ﾊ．構　造】</t>
    <rPh sb="4" eb="5">
      <t>カマエ</t>
    </rPh>
    <rPh sb="6" eb="7">
      <t>ヅクリ</t>
    </rPh>
    <phoneticPr fontId="2"/>
  </si>
  <si>
    <t>　【ﾎ．その他必要な事項】</t>
    <rPh sb="6" eb="7">
      <t>タ</t>
    </rPh>
    <rPh sb="7" eb="9">
      <t>ヒツヨウ</t>
    </rPh>
    <rPh sb="10" eb="12">
      <t>ジコウ</t>
    </rPh>
    <phoneticPr fontId="2"/>
  </si>
  <si>
    <t>　【ﾆ．工事種別】</t>
    <rPh sb="4" eb="6">
      <t>コウジ</t>
    </rPh>
    <rPh sb="6" eb="8">
      <t>シュベツ</t>
    </rPh>
    <phoneticPr fontId="2"/>
  </si>
  <si>
    <t>その他（</t>
    <rPh sb="2" eb="3">
      <t>タ</t>
    </rPh>
    <phoneticPr fontId="2"/>
  </si>
  <si>
    <t>ｍ</t>
    <phoneticPr fontId="2"/>
  </si>
  <si>
    <t>【1．築造主】</t>
  </si>
  <si>
    <t>工作物１</t>
    <rPh sb="0" eb="3">
      <t>コウサクブツ</t>
    </rPh>
    <phoneticPr fontId="2"/>
  </si>
  <si>
    <t>別紙</t>
    <rPh sb="0" eb="2">
      <t>ベッシ</t>
    </rPh>
    <phoneticPr fontId="2"/>
  </si>
  <si>
    <t>築造主が２以上のときは、１欄は代表となる築造主について記入し、別紙に他の築造主についてそれぞれ必要な事項を記入して添えてください。</t>
    <rPh sb="5" eb="7">
      <t>イジョウ</t>
    </rPh>
    <rPh sb="13" eb="14">
      <t>ラン</t>
    </rPh>
    <rPh sb="15" eb="17">
      <t>ダイヒョウ</t>
    </rPh>
    <rPh sb="27" eb="29">
      <t>キニュウ</t>
    </rPh>
    <rPh sb="31" eb="33">
      <t>ベッシ</t>
    </rPh>
    <rPh sb="34" eb="35">
      <t>タ</t>
    </rPh>
    <rPh sb="47" eb="49">
      <t>ヒツヨウ</t>
    </rPh>
    <rPh sb="50" eb="52">
      <t>ジコウ</t>
    </rPh>
    <rPh sb="53" eb="55">
      <t>キニュウ</t>
    </rPh>
    <rPh sb="57" eb="58">
      <t>ソ</t>
    </rPh>
    <phoneticPr fontId="2"/>
  </si>
  <si>
    <t>築造主からの委任を受けて申請を行う者がいる場合においては、２欄に記入してください。</t>
  </si>
  <si>
    <t>２欄及び３欄は、代理者、設計者又は工事監理者が建築士事務所に属しているときは、その名称を書き、建築士事務所に属していないときは、所在地はそれぞれ代理者、設計者又は工事監理者の住所を書いてください。</t>
    <phoneticPr fontId="2"/>
  </si>
  <si>
    <t>３欄は、代表となる設計者及び申請に係る工作物に係る他のすべての設計者について記入してください。記入欄が不足する場合には、別紙に必要な事項を記入して添えてください。</t>
    <phoneticPr fontId="2"/>
  </si>
  <si>
    <t>４欄は、工事施工者が2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2"/>
  </si>
  <si>
    <t>住居表示が定まっているときは、５欄の「ロ」に記入してください。</t>
    <phoneticPr fontId="2"/>
  </si>
  <si>
    <t>６欄は、複数の工作物について同時に申請する場合には、申請する工作物ごとに通し番号を付した上で、第二面には第１番目の工作物について記入し、第２番目以降の工作物については、別紙に必要な事項を記入して添えてください｡この際には、添付する図面にもその番号を明示してください｡</t>
    <phoneticPr fontId="2"/>
  </si>
  <si>
    <t>６欄の｢イ｣は、次の表の工作物の区分に従い対応する記号を記入した上で、工作物の種類をできるだけ具体的に書いてください。</t>
    <phoneticPr fontId="2"/>
  </si>
  <si>
    <t>６欄の｢ニ｣は、該当するチェックボックスに「レ」マークを入れ、「その他」の場合は、具体的な工事種別を併せて記入してください。</t>
    <phoneticPr fontId="2"/>
  </si>
  <si>
    <t>認証型式部材等製造者が製造をした当該認証に係る型式部材等を有する場合は、６欄の「ホ」に認証番号を記入してください｡</t>
    <phoneticPr fontId="2"/>
  </si>
  <si>
    <t>工作物の名称又は工事名が定まっているときは、１０欄に記入してください。</t>
    <phoneticPr fontId="2"/>
  </si>
  <si>
    <t>13)</t>
  </si>
  <si>
    <t>建築基準法第８８条第２項において準用する同法第８６条の７第１項（同法第４８条第１項から第１２項まで及び同法第５１条に係る部分に限る。）の規定の適用を受ける場合においては、工事の完了後においても引き続き同法第３条第２項（同法第８６条の９第１項において準用する場合を含む。）適用を受けない規定並びに当該規定に適合しないこととなつた時期及び理由を１０欄又は別紙に記載して添えてください。</t>
    <phoneticPr fontId="2"/>
  </si>
  <si>
    <t>14)</t>
  </si>
  <si>
    <t>15)</t>
  </si>
  <si>
    <t>1.</t>
    <phoneticPr fontId="2"/>
  </si>
  <si>
    <t>2.</t>
  </si>
  <si>
    <t>3.</t>
  </si>
  <si>
    <t>4.</t>
  </si>
  <si>
    <t>5.</t>
  </si>
  <si>
    <t>6.</t>
  </si>
  <si>
    <t>7.</t>
  </si>
  <si>
    <t>煙突（支えわく及び支線がある場合においては、これらを含み、ストーブの煙突を除く。）</t>
    <phoneticPr fontId="2"/>
  </si>
  <si>
    <t>広告塔、広告板、装飾塔、記念塔その他これらに類するもの</t>
    <phoneticPr fontId="2"/>
  </si>
  <si>
    <t>高架水槽、サイロ、物見塔その他これらに類するもの</t>
    <phoneticPr fontId="2"/>
  </si>
  <si>
    <t>擁壁</t>
    <phoneticPr fontId="2"/>
  </si>
  <si>
    <t>ウォーターシュート、コースターその他これに類する高架の遊戯施設</t>
    <phoneticPr fontId="2"/>
  </si>
  <si>
    <t>メリーゴーランド、観覧車、オクトパス、飛行塔その他これに類する回転運動をする遊戯施設で原動機を使用するもの</t>
    <phoneticPr fontId="2"/>
  </si>
  <si>
    <t>０６３２０</t>
    <phoneticPr fontId="2"/>
  </si>
  <si>
    <t>０６３３０</t>
    <phoneticPr fontId="2"/>
  </si>
  <si>
    <t>鉄筋コンクリート造の柱、鉄柱、木柱その他これらに類するもの（旗ざお並びに架空電線路用並びに電気事業者及び卸供給事業者の保安通信設備用のものを除く。）</t>
    <phoneticPr fontId="2"/>
  </si>
  <si>
    <t>工作物の区分</t>
    <rPh sb="0" eb="3">
      <t>コウサクブツ</t>
    </rPh>
    <rPh sb="4" eb="6">
      <t>クブン</t>
    </rPh>
    <phoneticPr fontId="2"/>
  </si>
  <si>
    <t>記号</t>
    <rPh sb="0" eb="2">
      <t>キゴウ</t>
    </rPh>
    <phoneticPr fontId="2"/>
  </si>
  <si>
    <t>０６３１０</t>
    <phoneticPr fontId="2"/>
  </si>
  <si>
    <t>０６３４０</t>
    <phoneticPr fontId="2"/>
  </si>
  <si>
    <t>０６３５０</t>
    <phoneticPr fontId="2"/>
  </si>
  <si>
    <t>０６３６０</t>
    <phoneticPr fontId="2"/>
  </si>
  <si>
    <t>０６３７０</t>
    <phoneticPr fontId="2"/>
  </si>
  <si>
    <t>完了検査申請書（工作物）</t>
    <rPh sb="8" eb="11">
      <t>コウサクブツ</t>
    </rPh>
    <phoneticPr fontId="2"/>
  </si>
  <si>
    <t>【1．建築主、設置者又は築造主】</t>
    <rPh sb="7" eb="9">
      <t>セッチ</t>
    </rPh>
    <rPh sb="9" eb="10">
      <t>シャ</t>
    </rPh>
    <rPh sb="10" eb="11">
      <t>マタ</t>
    </rPh>
    <rPh sb="12" eb="14">
      <t>チクゾウ</t>
    </rPh>
    <rPh sb="14" eb="15">
      <t>ヌシ</t>
    </rPh>
    <phoneticPr fontId="2"/>
  </si>
  <si>
    <t>【1．建築主、設置者又は築造主2】</t>
    <phoneticPr fontId="2"/>
  </si>
  <si>
    <t>【1．建築主、設置者又は築造主3】</t>
    <phoneticPr fontId="2"/>
  </si>
  <si>
    <t>【1．建築主、設置者又は築造主4】</t>
    <phoneticPr fontId="2"/>
  </si>
  <si>
    <t>【1．建築主、設置者又は築造主5】</t>
    <phoneticPr fontId="2"/>
  </si>
  <si>
    <t>【1．建築主、設置者又は築造主6】</t>
    <phoneticPr fontId="2"/>
  </si>
  <si>
    <t>【1．建築主、設置者又は築造主7】</t>
    <phoneticPr fontId="2"/>
  </si>
  <si>
    <t>構造社内担当</t>
  </si>
  <si>
    <t>ダイレクトクラウドID</t>
  </si>
  <si>
    <t>電子申請代表者</t>
  </si>
  <si>
    <t>電子申請代表者会社名</t>
  </si>
  <si>
    <t>電子申請代表者電話番号</t>
  </si>
  <si>
    <t>確認</t>
    <rPh sb="0" eb="2">
      <t>カクニン</t>
    </rPh>
    <phoneticPr fontId="2"/>
  </si>
  <si>
    <t>交付種別</t>
    <rPh sb="0" eb="2">
      <t>コウフ</t>
    </rPh>
    <rPh sb="2" eb="4">
      <t>シュベツ</t>
    </rPh>
    <phoneticPr fontId="2"/>
  </si>
  <si>
    <t>電子交付</t>
  </si>
  <si>
    <t>最高高さ</t>
  </si>
  <si>
    <t>軒高さ</t>
  </si>
  <si>
    <t>用途地域</t>
  </si>
  <si>
    <t>着工予定日</t>
  </si>
  <si>
    <t>竣工予定日</t>
  </si>
  <si>
    <t>施工者氏名</t>
  </si>
  <si>
    <t>施工者住所</t>
  </si>
  <si>
    <t>施工者電話番号</t>
  </si>
  <si>
    <t>構造消防同意用</t>
  </si>
  <si>
    <t>建築主１ID</t>
  </si>
  <si>
    <t>建築主１氏名１</t>
  </si>
  <si>
    <t>建築主１氏名２</t>
  </si>
  <si>
    <t>建築主１郵便番号</t>
  </si>
  <si>
    <t>建築主１住所</t>
  </si>
  <si>
    <t>建築主１電話番号</t>
  </si>
  <si>
    <t>確認申請発送方法</t>
  </si>
  <si>
    <t>確認申請問合番号</t>
  </si>
  <si>
    <t>確認申請受領書受取日</t>
  </si>
  <si>
    <t>確認申請済証発送先宛名１</t>
  </si>
  <si>
    <t>確認申請済証発送先宛名２</t>
  </si>
  <si>
    <t>確認申請済証発送先敬称</t>
  </si>
  <si>
    <t>確認申請済証発送先郵便番号</t>
  </si>
  <si>
    <t>確認申請済証発送先住所</t>
  </si>
  <si>
    <t>確認申請済証発送先電話番号</t>
  </si>
  <si>
    <t>ダイレクトクラウドID２</t>
  </si>
  <si>
    <t>ダイレクトクラウドID３</t>
  </si>
  <si>
    <t>ダイレクトクラウドID４</t>
  </si>
  <si>
    <t>ダイレクトクラウドID５</t>
  </si>
  <si>
    <t>ダイレクトクラウドID２ゲスト有無</t>
  </si>
  <si>
    <t>ダイレクトクラウドID３ゲスト有無</t>
  </si>
  <si>
    <t>ダイレクトクラウドID４ゲスト有無</t>
  </si>
  <si>
    <t>ダイレクトクラウドID５ゲスト有無</t>
  </si>
  <si>
    <t>申請棟数</t>
  </si>
  <si>
    <t>その他棟数</t>
  </si>
  <si>
    <t>着工日</t>
  </si>
  <si>
    <t>型式適合認定</t>
  </si>
  <si>
    <t>電子交付有無</t>
  </si>
  <si>
    <t>　株式会社　都市建築確認センター　御中</t>
    <rPh sb="1" eb="5">
      <t>カブシキガイシャ</t>
    </rPh>
    <rPh sb="6" eb="8">
      <t>トシ</t>
    </rPh>
    <rPh sb="8" eb="10">
      <t>ケンチク</t>
    </rPh>
    <rPh sb="10" eb="12">
      <t>カクニン</t>
    </rPh>
    <rPh sb="17" eb="19">
      <t>オンチュウ</t>
    </rPh>
    <phoneticPr fontId="2"/>
  </si>
  <si>
    <t>Ver.20251201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</si>
</sst>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9]000\-00;000\-0000"/>
    <numFmt numFmtId="177" formatCode="0_);[Red]\(0\)"/>
    <numFmt numFmtId="178" formatCode="0.00_);[Red]\(0.00\)"/>
    <numFmt numFmtId="179" formatCode="gggee&quot;年&quot;m&quot;月&quot;d&quot;日&quot;"/>
    <numFmt numFmtId="180" formatCode="[&lt;=999]000;[&lt;=9999]000\-00;000\-0000"/>
  </numFmts>
  <fonts count="86">
    <font>
      <sz val="11"/>
      <name val="ＭＳ Ｐゴシック"/>
      <family val="3"/>
      <charset val="128"/>
    </font>
    <font>
      <sz val="11"/>
      <name val="ＭＳ Ｐゴシック"/>
      <family val="3"/>
      <charset val="128"/>
    </font>
    <font>
      <sz val="6"/>
      <name val="ＭＳ Ｐゴシック"/>
      <family val="3"/>
      <charset val="128"/>
    </font>
    <font>
      <u/>
      <sz val="6.6"/>
      <color indexed="12"/>
      <name val="ＭＳ Ｐゴシック"/>
      <family val="3"/>
      <charset val="128"/>
    </font>
    <font>
      <b/>
      <sz val="9"/>
      <color indexed="81"/>
      <name val="ＭＳ Ｐゴシック"/>
      <family val="3"/>
      <charset val="128"/>
    </font>
    <font>
      <sz val="10"/>
      <name val="ＭＳ 明朝"/>
      <family val="1"/>
      <charset val="128"/>
    </font>
    <font>
      <sz val="9"/>
      <name val="ＭＳ Ｐゴシック"/>
      <family val="3"/>
      <charset val="128"/>
    </font>
    <font>
      <sz val="10"/>
      <color indexed="8"/>
      <name val="ＭＳ 明朝"/>
      <family val="1"/>
      <charset val="128"/>
    </font>
    <font>
      <sz val="11"/>
      <color indexed="8"/>
      <name val="ＭＳ Ｐゴシック"/>
      <family val="3"/>
      <charset val="128"/>
    </font>
    <font>
      <sz val="8"/>
      <color indexed="8"/>
      <name val="ＭＳ 明朝"/>
      <family val="1"/>
      <charset val="128"/>
    </font>
    <font>
      <sz val="22"/>
      <color indexed="8"/>
      <name val="ＭＳ 明朝"/>
      <family val="1"/>
      <charset val="128"/>
    </font>
    <font>
      <sz val="10"/>
      <color indexed="10"/>
      <name val="ＭＳ 明朝"/>
      <family val="1"/>
      <charset val="128"/>
    </font>
    <font>
      <sz val="9"/>
      <name val="ＭＳ 明朝"/>
      <family val="1"/>
      <charset val="128"/>
    </font>
    <font>
      <b/>
      <sz val="10"/>
      <color indexed="8"/>
      <name val="ＭＳ 明朝"/>
      <family val="1"/>
      <charset val="128"/>
    </font>
    <font>
      <sz val="8"/>
      <name val="ＭＳ 明朝"/>
      <family val="1"/>
      <charset val="128"/>
    </font>
    <font>
      <b/>
      <sz val="16"/>
      <name val="ＭＳ 明朝"/>
      <family val="1"/>
      <charset val="128"/>
    </font>
    <font>
      <sz val="11"/>
      <name val="ＭＳ 明朝"/>
      <family val="1"/>
      <charset val="128"/>
    </font>
    <font>
      <sz val="12"/>
      <name val="ＭＳ Ｐゴシック"/>
      <family val="3"/>
      <charset val="128"/>
    </font>
    <font>
      <b/>
      <sz val="11"/>
      <name val="ＭＳ Ｐゴシック"/>
      <family val="3"/>
      <charset val="128"/>
    </font>
    <font>
      <sz val="9"/>
      <color indexed="81"/>
      <name val="MS P ゴシック"/>
      <family val="3"/>
      <charset val="128"/>
    </font>
    <font>
      <sz val="16"/>
      <name val="ＭＳ Ｐゴシック"/>
      <family val="3"/>
      <charset val="128"/>
    </font>
    <font>
      <b/>
      <sz val="9"/>
      <color indexed="81"/>
      <name val="MS P ゴシック"/>
      <family val="3"/>
      <charset val="128"/>
    </font>
    <font>
      <sz val="18"/>
      <name val="ＭＳ Ｐゴシック"/>
      <family val="3"/>
      <charset val="128"/>
    </font>
    <font>
      <sz val="36"/>
      <name val="ＭＳ Ｐゴシック"/>
      <family val="3"/>
      <charset val="128"/>
    </font>
    <font>
      <u/>
      <sz val="18"/>
      <color indexed="12"/>
      <name val="ＭＳ Ｐゴシック"/>
      <family val="3"/>
      <charset val="128"/>
    </font>
    <font>
      <sz val="10.5"/>
      <name val="ＭＳ Ｐ明朝"/>
      <family val="1"/>
      <charset val="128"/>
    </font>
    <font>
      <sz val="14"/>
      <name val="ＭＳ Ｐゴシック"/>
      <family val="3"/>
      <charset val="128"/>
    </font>
    <font>
      <b/>
      <sz val="16"/>
      <name val="ＭＳ Ｐゴシック"/>
      <family val="3"/>
      <charset val="128"/>
    </font>
    <font>
      <b/>
      <sz val="14"/>
      <name val="ＭＳ Ｐゴシック"/>
      <family val="3"/>
      <charset val="128"/>
    </font>
    <font>
      <sz val="12"/>
      <name val="ＭＳ 明朝"/>
      <family val="1"/>
      <charset val="128"/>
    </font>
    <font>
      <sz val="16"/>
      <name val="ＭＳ 明朝"/>
      <family val="1"/>
      <charset val="128"/>
    </font>
    <font>
      <b/>
      <sz val="16"/>
      <color indexed="10"/>
      <name val="ＭＳ Ｐゴシック"/>
      <family val="3"/>
      <charset val="128"/>
    </font>
    <font>
      <b/>
      <sz val="14"/>
      <color indexed="10"/>
      <name val="ＭＳ Ｐゴシック"/>
      <family val="3"/>
      <charset val="128"/>
    </font>
    <font>
      <b/>
      <sz val="12"/>
      <color indexed="10"/>
      <name val="ＭＳ Ｐゴシック"/>
      <family val="3"/>
      <charset val="128"/>
    </font>
    <font>
      <b/>
      <sz val="12"/>
      <name val="ＭＳ Ｐゴシック"/>
      <family val="3"/>
      <charset val="128"/>
    </font>
    <font>
      <b/>
      <sz val="20"/>
      <color indexed="10"/>
      <name val="ＭＳ Ｐゴシック"/>
      <family val="3"/>
      <charset val="128"/>
    </font>
    <font>
      <b/>
      <sz val="20"/>
      <color indexed="12"/>
      <name val="ＭＳ Ｐゴシック"/>
      <family val="3"/>
      <charset val="128"/>
    </font>
    <font>
      <b/>
      <sz val="16"/>
      <color indexed="8"/>
      <name val="ＭＳ Ｐゴシック"/>
      <family val="3"/>
      <charset val="128"/>
    </font>
    <font>
      <sz val="6"/>
      <name val="ＭＳ Ｐゴシック"/>
      <family val="3"/>
      <charset val="128"/>
    </font>
    <font>
      <sz val="12"/>
      <color indexed="8"/>
      <name val="ＭＳ 明朝"/>
      <family val="1"/>
      <charset val="128"/>
    </font>
    <font>
      <strike/>
      <sz val="11"/>
      <name val="ＭＳ Ｐゴシック"/>
      <family val="3"/>
      <charset val="128"/>
    </font>
    <font>
      <sz val="9"/>
      <color indexed="8"/>
      <name val="ＭＳ 明朝"/>
      <family val="1"/>
      <charset val="128"/>
    </font>
    <font>
      <b/>
      <sz val="18"/>
      <name val="ＭＳ Ｐゴシック"/>
      <family val="3"/>
      <charset val="128"/>
    </font>
    <font>
      <b/>
      <sz val="28"/>
      <name val="ＭＳ Ｐゴシック"/>
      <family val="3"/>
      <charset val="128"/>
    </font>
    <font>
      <b/>
      <sz val="20"/>
      <name val="ＭＳ Ｐゴシック"/>
      <family val="3"/>
      <charset val="128"/>
    </font>
    <font>
      <sz val="28"/>
      <name val="ＭＳ Ｐゴシック"/>
      <family val="3"/>
      <charset val="128"/>
    </font>
    <font>
      <sz val="20"/>
      <name val="ＭＳ Ｐゴシック"/>
      <family val="3"/>
      <charset val="128"/>
    </font>
    <font>
      <sz val="26"/>
      <name val="ＭＳ Ｐゴシック"/>
      <family val="3"/>
      <charset val="128"/>
    </font>
    <font>
      <sz val="6"/>
      <name val="ＭＳ Ｐゴシック"/>
      <family val="3"/>
      <charset val="128"/>
    </font>
    <font>
      <sz val="16"/>
      <color indexed="8"/>
      <name val="ＭＳ 明朝"/>
      <family val="1"/>
      <charset val="128"/>
    </font>
    <font>
      <b/>
      <u val="double"/>
      <sz val="16"/>
      <color indexed="10"/>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14"/>
      <color indexed="10"/>
      <name val="ＭＳ Ｐゴシック"/>
      <family val="3"/>
      <charset val="128"/>
    </font>
    <font>
      <sz val="20"/>
      <name val="ＭＳ 明朝"/>
      <family val="1"/>
      <charset val="128"/>
    </font>
    <font>
      <sz val="11"/>
      <color theme="1"/>
      <name val="ＭＳ Ｐゴシック"/>
      <family val="3"/>
      <charset val="128"/>
      <scheme val="minor"/>
    </font>
    <font>
      <b/>
      <sz val="11"/>
      <color theme="1"/>
      <name val="ＭＳ Ｐゴシック"/>
      <family val="3"/>
      <charset val="128"/>
      <scheme val="minor"/>
    </font>
    <font>
      <b/>
      <sz val="11"/>
      <color rgb="FF222222"/>
      <name val="Arial"/>
      <family val="2"/>
    </font>
    <font>
      <sz val="11"/>
      <color rgb="FFFF0000"/>
      <name val="ＭＳ Ｐゴシック"/>
      <family val="3"/>
      <charset val="128"/>
    </font>
    <font>
      <sz val="10"/>
      <name val="ＭＳ Ｐゴシック"/>
      <family val="3"/>
      <charset val="128"/>
      <scheme val="minor"/>
    </font>
    <font>
      <sz val="11"/>
      <name val="ＭＳ Ｐゴシック"/>
      <family val="3"/>
      <charset val="128"/>
      <scheme val="minor"/>
    </font>
    <font>
      <sz val="36"/>
      <color rgb="FFFF0000"/>
      <name val="ＭＳ Ｐゴシック"/>
      <family val="3"/>
      <charset val="128"/>
    </font>
    <font>
      <b/>
      <sz val="11"/>
      <color rgb="FF00B0F0"/>
      <name val="ＭＳ Ｐゴシック"/>
      <family val="3"/>
      <charset val="128"/>
    </font>
    <font>
      <b/>
      <sz val="11"/>
      <color rgb="FF00B050"/>
      <name val="ＭＳ Ｐゴシック"/>
      <family val="3"/>
      <charset val="128"/>
    </font>
    <font>
      <sz val="10.5"/>
      <color theme="1"/>
      <name val="ＭＳ Ｐ明朝"/>
      <family val="1"/>
      <charset val="128"/>
    </font>
    <font>
      <b/>
      <sz val="12"/>
      <color rgb="FF00B0F0"/>
      <name val="ＭＳ Ｐゴシック"/>
      <family val="3"/>
      <charset val="128"/>
    </font>
    <font>
      <b/>
      <sz val="12"/>
      <color rgb="FF000000"/>
      <name val="ＭＳ Ｐゴシック"/>
      <family val="3"/>
      <charset val="128"/>
    </font>
    <font>
      <sz val="10"/>
      <color rgb="FF000000"/>
      <name val="ＭＳ 明朝"/>
      <family val="1"/>
      <charset val="128"/>
    </font>
    <font>
      <sz val="11"/>
      <color theme="1"/>
      <name val="ＭＳ Ｐゴシック"/>
      <family val="3"/>
      <charset val="128"/>
    </font>
    <font>
      <b/>
      <sz val="11"/>
      <color theme="1"/>
      <name val="ＭＳ Ｐゴシック"/>
      <family val="3"/>
      <charset val="128"/>
    </font>
    <font>
      <b/>
      <sz val="20"/>
      <color theme="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70C0"/>
      <name val="ＭＳ Ｐゴシック"/>
      <family val="3"/>
      <charset val="128"/>
      <scheme val="minor"/>
    </font>
    <font>
      <b/>
      <sz val="11"/>
      <color rgb="FFFF0000"/>
      <name val="ＭＳ Ｐゴシック"/>
      <family val="3"/>
      <charset val="128"/>
      <scheme val="minor"/>
    </font>
    <font>
      <sz val="11"/>
      <color theme="1"/>
      <name val="游ゴシック"/>
      <family val="3"/>
      <charset val="128"/>
    </font>
    <font>
      <b/>
      <sz val="12"/>
      <color rgb="FF00B050"/>
      <name val="ＭＳ Ｐゴシック"/>
      <family val="3"/>
      <charset val="128"/>
    </font>
    <font>
      <b/>
      <sz val="11"/>
      <color rgb="FF000000"/>
      <name val="ＭＳ Ｐゴシック"/>
      <family val="3"/>
      <charset val="128"/>
    </font>
    <font>
      <b/>
      <sz val="14"/>
      <color rgb="FF0066FF"/>
      <name val="ＭＳ Ｐゴシック"/>
      <family val="3"/>
      <charset val="128"/>
    </font>
    <font>
      <b/>
      <sz val="12"/>
      <color rgb="FFFF0000"/>
      <name val="ＭＳ Ｐゴシック"/>
      <family val="3"/>
      <charset val="128"/>
    </font>
    <font>
      <sz val="10"/>
      <color theme="1"/>
      <name val="ＭＳ Ｐゴシック"/>
      <family val="3"/>
      <charset val="128"/>
      <scheme val="minor"/>
    </font>
    <font>
      <sz val="10"/>
      <color rgb="FF0070C0"/>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20"/>
      <color theme="1"/>
      <name val="ＭＳ Ｐ明朝"/>
      <family val="1"/>
      <charset val="128"/>
    </font>
  </fonts>
  <fills count="15">
    <fill>
      <patternFill patternType="none"/>
    </fill>
    <fill>
      <patternFill patternType="gray125"/>
    </fill>
    <fill>
      <patternFill patternType="solid">
        <fgColor indexed="22"/>
        <bgColor indexed="64"/>
      </patternFill>
    </fill>
    <fill>
      <patternFill patternType="solid">
        <fgColor indexed="22"/>
        <bgColor indexed="0"/>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5" tint="0.39997558519241921"/>
        <bgColor indexed="64"/>
      </patternFill>
    </fill>
    <fill>
      <patternFill patternType="solid">
        <fgColor theme="0"/>
        <bgColor indexed="64"/>
      </patternFill>
    </fill>
    <fill>
      <patternFill patternType="solid">
        <fgColor rgb="FF99FFCC"/>
        <bgColor indexed="64"/>
      </patternFill>
    </fill>
    <fill>
      <patternFill patternType="solid">
        <fgColor rgb="FFFFC000"/>
        <bgColor indexed="64"/>
      </patternFill>
    </fill>
    <fill>
      <patternFill patternType="solid">
        <fgColor rgb="FFC0C0C0"/>
        <bgColor rgb="FFC0C0C0"/>
      </patternFill>
    </fill>
    <fill>
      <patternFill patternType="solid">
        <fgColor rgb="FFC0C0C0"/>
        <bgColor indexed="64"/>
      </patternFill>
    </fill>
    <fill>
      <patternFill patternType="solid">
        <fgColor rgb="FFFFCCCC"/>
        <bgColor indexed="64"/>
      </patternFill>
    </fill>
    <fill>
      <patternFill patternType="solid">
        <fgColor theme="8" tint="0.59999389629810485"/>
        <bgColor indexed="64"/>
      </patternFill>
    </fill>
  </fills>
  <borders count="142">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22"/>
      </left>
      <right style="thin">
        <color indexed="22"/>
      </right>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hair">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medium">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thin">
        <color rgb="FF000000"/>
      </left>
      <right/>
      <top style="medium">
        <color indexed="64"/>
      </top>
      <bottom/>
      <diagonal/>
    </border>
    <border>
      <left style="thin">
        <color rgb="FF000000"/>
      </left>
      <right/>
      <top/>
      <bottom style="medium">
        <color indexed="64"/>
      </bottom>
      <diagonal/>
    </border>
    <border>
      <left style="thin">
        <color indexed="64"/>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dashed">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style="double">
        <color indexed="64"/>
      </bottom>
      <diagonal/>
    </border>
    <border>
      <left/>
      <right style="thin">
        <color rgb="FF000000"/>
      </right>
      <top style="thin">
        <color rgb="FF000000"/>
      </top>
      <bottom style="double">
        <color indexed="64"/>
      </bottom>
      <diagonal/>
    </border>
    <border>
      <left style="thin">
        <color rgb="FF000000"/>
      </left>
      <right/>
      <top style="thin">
        <color rgb="FF000000"/>
      </top>
      <bottom style="double">
        <color indexed="64"/>
      </bottom>
      <diagonal/>
    </border>
    <border>
      <left/>
      <right/>
      <top style="thin">
        <color rgb="FF000000"/>
      </top>
      <bottom style="double">
        <color indexed="64"/>
      </bottom>
      <diagonal/>
    </border>
    <border>
      <left style="dashed">
        <color rgb="FF000000"/>
      </left>
      <right/>
      <top style="thin">
        <color rgb="FF000000"/>
      </top>
      <bottom style="double">
        <color indexed="64"/>
      </bottom>
      <diagonal/>
    </border>
    <border>
      <left/>
      <right style="medium">
        <color indexed="64"/>
      </right>
      <top style="thin">
        <color rgb="FF000000"/>
      </top>
      <bottom style="double">
        <color indexed="64"/>
      </bottom>
      <diagonal/>
    </border>
    <border>
      <left style="thin">
        <color rgb="FF000000"/>
      </left>
      <right/>
      <top style="double">
        <color indexed="64"/>
      </top>
      <bottom/>
      <diagonal/>
    </border>
    <border>
      <left/>
      <right style="thin">
        <color rgb="FF000000"/>
      </right>
      <top style="double">
        <color indexed="64"/>
      </top>
      <bottom/>
      <diagonal/>
    </border>
    <border>
      <left style="thin">
        <color rgb="FF000000"/>
      </left>
      <right/>
      <top/>
      <bottom/>
      <diagonal/>
    </border>
    <border>
      <left/>
      <right style="thin">
        <color rgb="FF000000"/>
      </right>
      <top/>
      <bottom/>
      <diagonal/>
    </border>
    <border>
      <left style="thin">
        <color rgb="FF000000"/>
      </left>
      <right/>
      <top/>
      <bottom style="double">
        <color rgb="FF000000"/>
      </bottom>
      <diagonal/>
    </border>
    <border>
      <left/>
      <right/>
      <top/>
      <bottom style="double">
        <color rgb="FF000000"/>
      </bottom>
      <diagonal/>
    </border>
    <border>
      <left/>
      <right style="thin">
        <color rgb="FF000000"/>
      </right>
      <top/>
      <bottom style="double">
        <color rgb="FF000000"/>
      </bottom>
      <diagonal/>
    </border>
    <border>
      <left style="thin">
        <color rgb="FF000000"/>
      </left>
      <right/>
      <top style="double">
        <color indexed="64"/>
      </top>
      <bottom style="thin">
        <color rgb="FF000000"/>
      </bottom>
      <diagonal/>
    </border>
    <border>
      <left/>
      <right style="thin">
        <color rgb="FF000000"/>
      </right>
      <top style="double">
        <color indexed="64"/>
      </top>
      <bottom style="thin">
        <color rgb="FF000000"/>
      </bottom>
      <diagonal/>
    </border>
    <border>
      <left/>
      <right/>
      <top style="double">
        <color indexed="64"/>
      </top>
      <bottom style="thin">
        <color rgb="FF000000"/>
      </bottom>
      <diagonal/>
    </border>
    <border>
      <left/>
      <right style="medium">
        <color indexed="64"/>
      </right>
      <top style="double">
        <color indexed="64"/>
      </top>
      <bottom style="thin">
        <color rgb="FF000000"/>
      </bottom>
      <diagonal/>
    </border>
    <border>
      <left style="thin">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right/>
      <top style="thin">
        <color rgb="FF000000"/>
      </top>
      <bottom style="double">
        <color rgb="FF000000"/>
      </bottom>
      <diagonal/>
    </border>
    <border>
      <left style="dashed">
        <color rgb="FF000000"/>
      </left>
      <right/>
      <top style="thin">
        <color rgb="FF000000"/>
      </top>
      <bottom style="double">
        <color rgb="FF000000"/>
      </bottom>
      <diagonal/>
    </border>
    <border>
      <left/>
      <right style="medium">
        <color indexed="64"/>
      </right>
      <top style="thin">
        <color rgb="FF000000"/>
      </top>
      <bottom style="double">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right/>
      <top style="thin">
        <color rgb="FF000000"/>
      </top>
      <bottom style="medium">
        <color indexed="64"/>
      </bottom>
      <diagonal/>
    </border>
    <border>
      <left style="dashed">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top/>
      <bottom style="thin">
        <color rgb="FF000000"/>
      </bottom>
      <diagonal/>
    </border>
    <border>
      <left style="thin">
        <color indexed="64"/>
      </left>
      <right/>
      <top style="double">
        <color indexed="64"/>
      </top>
      <bottom style="thin">
        <color rgb="FF000000"/>
      </bottom>
      <diagonal/>
    </border>
    <border>
      <left style="thin">
        <color indexed="64"/>
      </left>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diagonal/>
    </border>
  </borders>
  <cellStyleXfs count="11">
    <xf numFmtId="0" fontId="0" fillId="0" borderId="0"/>
    <xf numFmtId="0" fontId="3" fillId="0" borderId="0" applyNumberFormat="0" applyFont="0" applyFill="0" applyBorder="0" applyAlignment="0" applyProtection="0">
      <alignment vertical="top"/>
      <protection locked="0"/>
    </xf>
    <xf numFmtId="0" fontId="1" fillId="0" borderId="0">
      <alignment vertical="center"/>
    </xf>
    <xf numFmtId="0" fontId="56" fillId="0" borderId="0">
      <alignment vertical="center"/>
    </xf>
    <xf numFmtId="0" fontId="1" fillId="0" borderId="0"/>
    <xf numFmtId="0" fontId="1" fillId="0" borderId="0"/>
    <xf numFmtId="0" fontId="1" fillId="0" borderId="0"/>
    <xf numFmtId="0" fontId="8" fillId="0" borderId="0"/>
    <xf numFmtId="0" fontId="8" fillId="0" borderId="0"/>
    <xf numFmtId="0" fontId="8" fillId="0" borderId="0"/>
    <xf numFmtId="0" fontId="8" fillId="0" borderId="0"/>
  </cellStyleXfs>
  <cellXfs count="756">
    <xf numFmtId="0" fontId="0" fillId="0" borderId="0" xfId="0"/>
    <xf numFmtId="0" fontId="5" fillId="0" borderId="0" xfId="0" applyFont="1"/>
    <xf numFmtId="0" fontId="5" fillId="0" borderId="0" xfId="0" applyFont="1" applyAlignment="1">
      <alignment vertical="center"/>
    </xf>
    <xf numFmtId="0" fontId="7" fillId="0" borderId="0" xfId="0" applyFont="1" applyAlignment="1">
      <alignment vertical="center"/>
    </xf>
    <xf numFmtId="0" fontId="7" fillId="0" borderId="0" xfId="0" applyFont="1"/>
    <xf numFmtId="49" fontId="7" fillId="0" borderId="0" xfId="0" applyNumberFormat="1" applyFont="1" applyAlignment="1" applyProtection="1">
      <alignment horizontal="left" vertical="center"/>
      <protection locked="0"/>
    </xf>
    <xf numFmtId="0" fontId="5" fillId="2" borderId="0" xfId="0" applyFont="1" applyFill="1" applyAlignment="1">
      <alignment vertical="center"/>
    </xf>
    <xf numFmtId="0" fontId="5" fillId="2" borderId="2" xfId="0" applyFont="1" applyFill="1" applyBorder="1" applyAlignment="1">
      <alignment vertical="center"/>
    </xf>
    <xf numFmtId="0" fontId="7" fillId="2" borderId="0" xfId="0" applyFont="1" applyFill="1" applyAlignment="1">
      <alignment vertical="center"/>
    </xf>
    <xf numFmtId="0" fontId="8" fillId="2" borderId="0" xfId="0" applyFont="1" applyFill="1" applyAlignment="1">
      <alignment horizontal="center" vertical="center"/>
    </xf>
    <xf numFmtId="0" fontId="7" fillId="2" borderId="0" xfId="0" applyFont="1" applyFill="1" applyAlignment="1">
      <alignment horizontal="center" vertical="center"/>
    </xf>
    <xf numFmtId="49" fontId="7" fillId="2" borderId="0" xfId="0" applyNumberFormat="1" applyFont="1" applyFill="1" applyAlignment="1">
      <alignment horizontal="left" vertical="center"/>
    </xf>
    <xf numFmtId="0" fontId="7" fillId="2" borderId="0" xfId="0" applyFont="1" applyFill="1" applyAlignment="1">
      <alignment horizontal="left" vertical="center"/>
    </xf>
    <xf numFmtId="0" fontId="7" fillId="2" borderId="2" xfId="0" applyFont="1" applyFill="1" applyBorder="1" applyAlignment="1">
      <alignment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horizontal="right" vertical="center"/>
    </xf>
    <xf numFmtId="49" fontId="7" fillId="2" borderId="2" xfId="0" applyNumberFormat="1" applyFont="1" applyFill="1" applyBorder="1" applyAlignment="1">
      <alignment vertical="center"/>
    </xf>
    <xf numFmtId="49" fontId="7" fillId="2" borderId="0" xfId="0" applyNumberFormat="1" applyFont="1" applyFill="1" applyAlignment="1">
      <alignment vertical="center"/>
    </xf>
    <xf numFmtId="49" fontId="7" fillId="2" borderId="3" xfId="0" applyNumberFormat="1" applyFont="1" applyFill="1" applyBorder="1" applyAlignment="1">
      <alignment vertical="center"/>
    </xf>
    <xf numFmtId="0" fontId="7" fillId="2" borderId="0" xfId="0" applyFont="1" applyFill="1"/>
    <xf numFmtId="0" fontId="7" fillId="2" borderId="0" xfId="0" applyFont="1" applyFill="1" applyAlignment="1">
      <alignment horizontal="justify"/>
    </xf>
    <xf numFmtId="49" fontId="7" fillId="2" borderId="0" xfId="0" applyNumberFormat="1" applyFont="1" applyFill="1" applyAlignment="1" applyProtection="1">
      <alignment horizontal="left" vertical="center"/>
      <protection locked="0"/>
    </xf>
    <xf numFmtId="0" fontId="9" fillId="2" borderId="0" xfId="0" applyFont="1" applyFill="1" applyAlignment="1">
      <alignment horizontal="justify" vertical="center"/>
    </xf>
    <xf numFmtId="0" fontId="9" fillId="2" borderId="0" xfId="0" applyFont="1" applyFill="1" applyAlignment="1">
      <alignment vertical="center"/>
    </xf>
    <xf numFmtId="0" fontId="7" fillId="2" borderId="0" xfId="0" applyFont="1" applyFill="1" applyAlignment="1">
      <alignment horizontal="center"/>
    </xf>
    <xf numFmtId="0" fontId="7" fillId="2" borderId="2" xfId="0" applyFont="1" applyFill="1" applyBorder="1" applyAlignment="1">
      <alignment horizontal="justify" vertical="top" wrapText="1"/>
    </xf>
    <xf numFmtId="0" fontId="7" fillId="2" borderId="2" xfId="0" applyFont="1" applyFill="1" applyBorder="1"/>
    <xf numFmtId="0" fontId="7" fillId="2" borderId="4" xfId="0" applyFont="1" applyFill="1" applyBorder="1"/>
    <xf numFmtId="0" fontId="7" fillId="0" borderId="0" xfId="0" applyFont="1" applyAlignment="1">
      <alignment horizontal="justify"/>
    </xf>
    <xf numFmtId="0" fontId="7" fillId="2" borderId="2" xfId="0" applyFont="1" applyFill="1" applyBorder="1" applyAlignment="1">
      <alignment horizontal="center" vertical="center"/>
    </xf>
    <xf numFmtId="0" fontId="7" fillId="2" borderId="3" xfId="0" applyFont="1" applyFill="1" applyBorder="1" applyAlignment="1">
      <alignment vertical="center"/>
    </xf>
    <xf numFmtId="0" fontId="13" fillId="0" borderId="0" xfId="0" applyFont="1"/>
    <xf numFmtId="0" fontId="7" fillId="4" borderId="0" xfId="0" applyFont="1" applyFill="1" applyAlignment="1" applyProtection="1">
      <alignment horizontal="center" vertical="center"/>
      <protection locked="0"/>
    </xf>
    <xf numFmtId="0" fontId="7" fillId="4" borderId="2" xfId="0" applyFont="1" applyFill="1" applyBorder="1" applyAlignment="1" applyProtection="1">
      <alignment horizontal="center" vertical="center"/>
      <protection locked="0"/>
    </xf>
    <xf numFmtId="0" fontId="0" fillId="0" borderId="0" xfId="0" applyAlignment="1">
      <alignment horizontal="left" vertical="top"/>
    </xf>
    <xf numFmtId="49" fontId="0" fillId="0" borderId="0" xfId="0" applyNumberFormat="1" applyAlignment="1">
      <alignment vertical="center"/>
    </xf>
    <xf numFmtId="0" fontId="8" fillId="3" borderId="5" xfId="8" applyFill="1" applyBorder="1" applyAlignment="1">
      <alignment horizontal="center"/>
    </xf>
    <xf numFmtId="0" fontId="8" fillId="0" borderId="5" xfId="8" applyBorder="1" applyAlignment="1">
      <alignment horizontal="left" vertical="center" wrapText="1"/>
    </xf>
    <xf numFmtId="0" fontId="0" fillId="0" borderId="0" xfId="0" applyAlignment="1">
      <alignment horizontal="left" vertical="center"/>
    </xf>
    <xf numFmtId="0" fontId="5" fillId="0" borderId="3" xfId="0" applyFont="1" applyBorder="1"/>
    <xf numFmtId="0" fontId="0" fillId="0" borderId="0" xfId="0" applyAlignment="1">
      <alignment horizontal="left" vertical="top" wrapText="1"/>
    </xf>
    <xf numFmtId="0" fontId="0" fillId="0" borderId="0" xfId="0" applyAlignment="1">
      <alignment horizontal="center" vertical="center"/>
    </xf>
    <xf numFmtId="0" fontId="23" fillId="0" borderId="0" xfId="0" applyFont="1" applyAlignment="1">
      <alignment horizontal="center" vertical="center"/>
    </xf>
    <xf numFmtId="0" fontId="0" fillId="0" borderId="6" xfId="0" applyBorder="1"/>
    <xf numFmtId="177" fontId="25" fillId="0" borderId="7" xfId="0" applyNumberFormat="1" applyFont="1" applyBorder="1" applyAlignment="1">
      <alignment horizontal="left" vertical="center"/>
    </xf>
    <xf numFmtId="177" fontId="25" fillId="0" borderId="8" xfId="0" applyNumberFormat="1" applyFont="1" applyBorder="1" applyAlignment="1">
      <alignment horizontal="left" vertical="center"/>
    </xf>
    <xf numFmtId="177" fontId="25" fillId="0" borderId="9" xfId="0" applyNumberFormat="1" applyFont="1" applyBorder="1" applyAlignment="1">
      <alignment horizontal="left" vertical="center"/>
    </xf>
    <xf numFmtId="177" fontId="25" fillId="0" borderId="10" xfId="0" applyNumberFormat="1" applyFont="1" applyBorder="1" applyAlignment="1">
      <alignment horizontal="left" vertical="center"/>
    </xf>
    <xf numFmtId="178" fontId="0" fillId="0" borderId="0" xfId="0" applyNumberFormat="1" applyAlignment="1">
      <alignment horizontal="center" vertical="center"/>
    </xf>
    <xf numFmtId="0" fontId="26" fillId="0" borderId="0" xfId="0" applyFont="1" applyAlignment="1">
      <alignment horizontal="left" vertical="top"/>
    </xf>
    <xf numFmtId="0" fontId="13" fillId="0" borderId="0" xfId="0" applyFont="1" applyAlignment="1">
      <alignment horizontal="left" vertical="center"/>
    </xf>
    <xf numFmtId="177" fontId="8" fillId="0" borderId="11" xfId="7" applyNumberFormat="1" applyBorder="1" applyAlignment="1">
      <alignment vertical="center"/>
    </xf>
    <xf numFmtId="0" fontId="58" fillId="0" borderId="0" xfId="0" applyFont="1"/>
    <xf numFmtId="0" fontId="8" fillId="5" borderId="5" xfId="8" applyFill="1" applyBorder="1" applyAlignment="1">
      <alignment horizontal="left" vertical="center" wrapText="1"/>
    </xf>
    <xf numFmtId="0" fontId="8" fillId="5" borderId="5" xfId="8" applyFill="1" applyBorder="1" applyAlignment="1">
      <alignment horizontal="left" vertical="center"/>
    </xf>
    <xf numFmtId="0" fontId="7" fillId="4" borderId="0" xfId="0" applyFont="1" applyFill="1" applyAlignment="1" applyProtection="1">
      <alignment horizontal="left" vertical="center"/>
      <protection locked="0"/>
    </xf>
    <xf numFmtId="0" fontId="8" fillId="0" borderId="1" xfId="10" applyBorder="1"/>
    <xf numFmtId="0" fontId="8" fillId="3" borderId="5" xfId="9" applyFill="1" applyBorder="1" applyAlignment="1">
      <alignment horizontal="center"/>
    </xf>
    <xf numFmtId="0" fontId="8" fillId="0" borderId="1" xfId="9" applyBorder="1"/>
    <xf numFmtId="0" fontId="7" fillId="4" borderId="0" xfId="0" applyFont="1" applyFill="1" applyAlignment="1" applyProtection="1">
      <alignment vertical="center"/>
      <protection locked="0"/>
    </xf>
    <xf numFmtId="49" fontId="7" fillId="6" borderId="0" xfId="0" applyNumberFormat="1" applyFont="1" applyFill="1" applyAlignment="1">
      <alignment horizontal="center" vertical="center"/>
    </xf>
    <xf numFmtId="0" fontId="59" fillId="0" borderId="0" xfId="0" applyFont="1"/>
    <xf numFmtId="0" fontId="16" fillId="0" borderId="0" xfId="4" applyFont="1" applyAlignment="1">
      <alignment vertical="center"/>
    </xf>
    <xf numFmtId="0" fontId="16" fillId="0" borderId="0" xfId="4" applyFont="1" applyAlignment="1">
      <alignment horizontal="center" vertical="center"/>
    </xf>
    <xf numFmtId="0" fontId="16" fillId="0" borderId="0" xfId="4" applyFont="1"/>
    <xf numFmtId="49" fontId="16" fillId="0" borderId="0" xfId="4" quotePrefix="1" applyNumberFormat="1" applyFont="1" applyAlignment="1">
      <alignment vertical="center"/>
    </xf>
    <xf numFmtId="0" fontId="16" fillId="0" borderId="0" xfId="4" applyFont="1" applyAlignment="1" applyProtection="1">
      <alignment horizontal="left" vertical="center" shrinkToFit="1"/>
      <protection locked="0"/>
    </xf>
    <xf numFmtId="0" fontId="16" fillId="4" borderId="0" xfId="4" applyFont="1" applyFill="1" applyAlignment="1">
      <alignment vertical="center"/>
    </xf>
    <xf numFmtId="0" fontId="16" fillId="6" borderId="0" xfId="4" applyFont="1" applyFill="1" applyAlignment="1">
      <alignment vertical="center"/>
    </xf>
    <xf numFmtId="0" fontId="12" fillId="4" borderId="0" xfId="6" applyFont="1" applyFill="1" applyAlignment="1">
      <alignment vertical="center"/>
    </xf>
    <xf numFmtId="0" fontId="16" fillId="4" borderId="0" xfId="4" applyFont="1" applyFill="1" applyAlignment="1">
      <alignment horizontal="right" vertical="center"/>
    </xf>
    <xf numFmtId="0" fontId="29" fillId="4" borderId="0" xfId="6" applyFont="1" applyFill="1" applyAlignment="1">
      <alignment horizontal="left" vertical="center"/>
    </xf>
    <xf numFmtId="0" fontId="29" fillId="4" borderId="0" xfId="6" applyFont="1" applyFill="1" applyAlignment="1">
      <alignment vertical="center"/>
    </xf>
    <xf numFmtId="0" fontId="16" fillId="4" borderId="0" xfId="6" applyFont="1" applyFill="1" applyAlignment="1">
      <alignment vertical="center"/>
    </xf>
    <xf numFmtId="0" fontId="60" fillId="4" borderId="0" xfId="4" applyFont="1" applyFill="1" applyAlignment="1">
      <alignment vertical="center"/>
    </xf>
    <xf numFmtId="0" fontId="30" fillId="4" borderId="0" xfId="4" applyFont="1" applyFill="1" applyAlignment="1">
      <alignment horizontal="left" vertical="center" wrapText="1"/>
    </xf>
    <xf numFmtId="0" fontId="16" fillId="4" borderId="0" xfId="4" applyFont="1" applyFill="1" applyAlignment="1">
      <alignment vertical="top" wrapText="1"/>
    </xf>
    <xf numFmtId="0" fontId="61" fillId="4" borderId="0" xfId="3" applyFont="1" applyFill="1" applyAlignment="1">
      <alignment vertical="top" wrapText="1"/>
    </xf>
    <xf numFmtId="0" fontId="16" fillId="4" borderId="12" xfId="4" applyFont="1" applyFill="1" applyBorder="1" applyAlignment="1">
      <alignment vertical="center"/>
    </xf>
    <xf numFmtId="0" fontId="16" fillId="4" borderId="2" xfId="4" applyFont="1" applyFill="1" applyBorder="1" applyAlignment="1">
      <alignment vertical="center"/>
    </xf>
    <xf numFmtId="0" fontId="16" fillId="4" borderId="2" xfId="4" applyFont="1" applyFill="1" applyBorder="1" applyAlignment="1">
      <alignment vertical="top" wrapText="1"/>
    </xf>
    <xf numFmtId="0" fontId="61" fillId="4" borderId="2" xfId="3" applyFont="1" applyFill="1" applyBorder="1" applyAlignment="1">
      <alignment vertical="top" wrapText="1"/>
    </xf>
    <xf numFmtId="0" fontId="16" fillId="4" borderId="4" xfId="4" applyFont="1" applyFill="1" applyBorder="1" applyAlignment="1">
      <alignment vertical="center"/>
    </xf>
    <xf numFmtId="0" fontId="16" fillId="4" borderId="13" xfId="4" applyFont="1" applyFill="1" applyBorder="1" applyAlignment="1">
      <alignment vertical="center"/>
    </xf>
    <xf numFmtId="0" fontId="16" fillId="4" borderId="0" xfId="4" applyFont="1" applyFill="1" applyAlignment="1">
      <alignment vertical="top"/>
    </xf>
    <xf numFmtId="0" fontId="16" fillId="4" borderId="14" xfId="4" applyFont="1" applyFill="1" applyBorder="1" applyAlignment="1">
      <alignment vertical="center"/>
    </xf>
    <xf numFmtId="0" fontId="16" fillId="4" borderId="15" xfId="4" applyFont="1" applyFill="1" applyBorder="1" applyAlignment="1">
      <alignment vertical="center"/>
    </xf>
    <xf numFmtId="0" fontId="16" fillId="4" borderId="3" xfId="4" applyFont="1" applyFill="1" applyBorder="1" applyAlignment="1">
      <alignment vertical="center"/>
    </xf>
    <xf numFmtId="0" fontId="16" fillId="4" borderId="3" xfId="4" applyFont="1" applyFill="1" applyBorder="1" applyAlignment="1">
      <alignment horizontal="center" vertical="center"/>
    </xf>
    <xf numFmtId="0" fontId="16" fillId="4" borderId="16" xfId="4" applyFont="1" applyFill="1" applyBorder="1" applyAlignment="1">
      <alignment horizontal="center" vertical="center"/>
    </xf>
    <xf numFmtId="0" fontId="16" fillId="4" borderId="0" xfId="4" applyFont="1" applyFill="1" applyAlignment="1">
      <alignment horizontal="left" vertical="center"/>
    </xf>
    <xf numFmtId="0" fontId="0" fillId="0" borderId="0" xfId="0" applyAlignment="1">
      <alignment horizontal="left"/>
    </xf>
    <xf numFmtId="0" fontId="5" fillId="0" borderId="17" xfId="0" applyFont="1" applyBorder="1" applyAlignment="1">
      <alignment vertical="center"/>
    </xf>
    <xf numFmtId="49" fontId="5" fillId="0" borderId="0" xfId="0" applyNumberFormat="1" applyFont="1"/>
    <xf numFmtId="0" fontId="7" fillId="4" borderId="2" xfId="0" applyFont="1" applyFill="1" applyBorder="1" applyAlignment="1">
      <alignment vertical="center"/>
    </xf>
    <xf numFmtId="0" fontId="7" fillId="4" borderId="0" xfId="0" applyFont="1" applyFill="1" applyAlignment="1">
      <alignment vertical="center"/>
    </xf>
    <xf numFmtId="0" fontId="7" fillId="4" borderId="0" xfId="0" applyFont="1" applyFill="1" applyAlignment="1">
      <alignment vertical="center" shrinkToFit="1"/>
    </xf>
    <xf numFmtId="0" fontId="7" fillId="4" borderId="0" xfId="0" applyFont="1" applyFill="1" applyAlignment="1">
      <alignment horizontal="left" vertical="center" shrinkToFit="1"/>
    </xf>
    <xf numFmtId="0" fontId="8" fillId="4" borderId="0" xfId="0" applyFont="1" applyFill="1" applyAlignment="1">
      <alignment horizontal="center" vertical="center"/>
    </xf>
    <xf numFmtId="0" fontId="7" fillId="4" borderId="0" xfId="0" applyFont="1" applyFill="1" applyAlignment="1">
      <alignment horizontal="center" vertical="center"/>
    </xf>
    <xf numFmtId="49" fontId="7" fillId="4" borderId="0" xfId="0" applyNumberFormat="1" applyFont="1" applyFill="1" applyAlignment="1" applyProtection="1">
      <alignment horizontal="left" vertical="center"/>
      <protection locked="0"/>
    </xf>
    <xf numFmtId="49" fontId="7" fillId="4" borderId="0" xfId="0" applyNumberFormat="1" applyFont="1" applyFill="1" applyAlignment="1">
      <alignment horizontal="left" vertical="center"/>
    </xf>
    <xf numFmtId="0" fontId="13" fillId="2" borderId="7" xfId="0" applyFont="1" applyFill="1" applyBorder="1" applyAlignment="1">
      <alignment vertical="center"/>
    </xf>
    <xf numFmtId="0" fontId="7" fillId="2" borderId="18" xfId="0" applyFont="1" applyFill="1" applyBorder="1" applyAlignment="1">
      <alignment vertical="center"/>
    </xf>
    <xf numFmtId="0" fontId="7" fillId="2" borderId="9"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19" xfId="0" applyFont="1" applyFill="1" applyBorder="1" applyAlignment="1">
      <alignment vertical="center"/>
    </xf>
    <xf numFmtId="0" fontId="7" fillId="2" borderId="20" xfId="0" applyFont="1" applyFill="1" applyBorder="1" applyAlignment="1">
      <alignment vertical="center"/>
    </xf>
    <xf numFmtId="0" fontId="7" fillId="2" borderId="18" xfId="0" applyFont="1" applyFill="1" applyBorder="1" applyAlignment="1" applyProtection="1">
      <alignment vertical="center"/>
      <protection locked="0"/>
    </xf>
    <xf numFmtId="0" fontId="62" fillId="0" borderId="0" xfId="0" applyFont="1"/>
    <xf numFmtId="49" fontId="0" fillId="0" borderId="0" xfId="0" applyNumberFormat="1"/>
    <xf numFmtId="0" fontId="18" fillId="0" borderId="0" xfId="0" applyFont="1" applyAlignment="1">
      <alignment horizontal="center" vertical="center"/>
    </xf>
    <xf numFmtId="14" fontId="0" fillId="0" borderId="0" xfId="0" applyNumberFormat="1"/>
    <xf numFmtId="14" fontId="0" fillId="0" borderId="17" xfId="0" applyNumberFormat="1" applyBorder="1" applyAlignment="1">
      <alignment horizontal="center" vertical="center"/>
    </xf>
    <xf numFmtId="0" fontId="0" fillId="7" borderId="17" xfId="0" applyFill="1" applyBorder="1" applyAlignment="1">
      <alignment horizontal="center" vertical="center"/>
    </xf>
    <xf numFmtId="0" fontId="0" fillId="0" borderId="17" xfId="0" applyBorder="1" applyAlignment="1">
      <alignment horizontal="center" vertical="center"/>
    </xf>
    <xf numFmtId="0" fontId="7" fillId="2" borderId="20" xfId="0" applyFont="1" applyFill="1" applyBorder="1" applyAlignment="1" applyProtection="1">
      <alignment vertical="center"/>
      <protection locked="0"/>
    </xf>
    <xf numFmtId="0" fontId="8" fillId="0" borderId="1" xfId="9" applyBorder="1" applyAlignment="1">
      <alignment wrapText="1"/>
    </xf>
    <xf numFmtId="0" fontId="8" fillId="0" borderId="21" xfId="9" applyBorder="1"/>
    <xf numFmtId="0" fontId="28" fillId="8" borderId="8" xfId="0" applyFont="1" applyFill="1" applyBorder="1" applyAlignment="1">
      <alignment vertical="top" wrapText="1"/>
    </xf>
    <xf numFmtId="0" fontId="28" fillId="8" borderId="0" xfId="0" applyFont="1" applyFill="1" applyAlignment="1">
      <alignment vertical="top" wrapText="1"/>
    </xf>
    <xf numFmtId="0" fontId="28" fillId="8" borderId="10" xfId="0" applyFont="1" applyFill="1" applyBorder="1" applyAlignment="1">
      <alignment vertical="top" wrapText="1"/>
    </xf>
    <xf numFmtId="0" fontId="18" fillId="0" borderId="0" xfId="0" applyFont="1"/>
    <xf numFmtId="0" fontId="63" fillId="0" borderId="0" xfId="0" applyFont="1"/>
    <xf numFmtId="0" fontId="0" fillId="0" borderId="17" xfId="0" applyBorder="1" applyAlignment="1">
      <alignment horizontal="left" vertical="center"/>
    </xf>
    <xf numFmtId="0" fontId="64" fillId="0" borderId="0" xfId="0" applyFont="1"/>
    <xf numFmtId="0" fontId="0" fillId="0" borderId="0" xfId="0" applyAlignment="1">
      <alignment vertical="top" wrapText="1"/>
    </xf>
    <xf numFmtId="0" fontId="16" fillId="0" borderId="0" xfId="0" applyFont="1"/>
    <xf numFmtId="0" fontId="16" fillId="0" borderId="0" xfId="0" applyFont="1" applyAlignment="1">
      <alignment horizontal="right" vertical="top"/>
    </xf>
    <xf numFmtId="0" fontId="16" fillId="0" borderId="0" xfId="0" applyFont="1" applyAlignment="1">
      <alignment wrapText="1"/>
    </xf>
    <xf numFmtId="0" fontId="7" fillId="2" borderId="0" xfId="0" applyFont="1" applyFill="1" applyAlignment="1">
      <alignment horizontal="left"/>
    </xf>
    <xf numFmtId="0" fontId="7" fillId="4" borderId="0" xfId="0" applyFont="1" applyFill="1" applyAlignment="1">
      <alignment horizontal="justify"/>
    </xf>
    <xf numFmtId="0" fontId="7" fillId="4" borderId="0" xfId="0" applyFont="1" applyFill="1" applyAlignment="1">
      <alignment horizontal="center"/>
    </xf>
    <xf numFmtId="0" fontId="7" fillId="4" borderId="0" xfId="0" applyFont="1" applyFill="1"/>
    <xf numFmtId="14" fontId="0" fillId="0" borderId="0" xfId="0" applyNumberFormat="1" applyAlignment="1">
      <alignment horizontal="left"/>
    </xf>
    <xf numFmtId="14" fontId="0" fillId="0" borderId="0" xfId="0" applyNumberFormat="1" applyAlignment="1">
      <alignment horizontal="left" vertical="center"/>
    </xf>
    <xf numFmtId="177" fontId="25" fillId="0" borderId="19" xfId="0" applyNumberFormat="1" applyFont="1" applyBorder="1" applyAlignment="1">
      <alignment horizontal="left" vertical="center"/>
    </xf>
    <xf numFmtId="177" fontId="25" fillId="0" borderId="22" xfId="0" applyNumberFormat="1" applyFont="1" applyBorder="1" applyAlignment="1">
      <alignment horizontal="left" vertical="center"/>
    </xf>
    <xf numFmtId="0" fontId="7" fillId="2" borderId="3" xfId="0" applyFont="1" applyFill="1" applyBorder="1"/>
    <xf numFmtId="0" fontId="7" fillId="2" borderId="0" xfId="0" applyFont="1" applyFill="1" applyAlignment="1">
      <alignment horizontal="justify" vertical="center"/>
    </xf>
    <xf numFmtId="0" fontId="7" fillId="2" borderId="3" xfId="0" applyFont="1" applyFill="1" applyBorder="1" applyAlignment="1">
      <alignment horizontal="justify"/>
    </xf>
    <xf numFmtId="0" fontId="7" fillId="4" borderId="0" xfId="0" applyFont="1" applyFill="1" applyAlignment="1">
      <alignment horizontal="right" vertical="center"/>
    </xf>
    <xf numFmtId="14" fontId="7" fillId="0" borderId="0" xfId="0" applyNumberFormat="1" applyFont="1" applyAlignment="1">
      <alignment horizontal="center"/>
    </xf>
    <xf numFmtId="0" fontId="7" fillId="0" borderId="0" xfId="0" applyFont="1" applyAlignment="1">
      <alignment horizontal="center"/>
    </xf>
    <xf numFmtId="49" fontId="7" fillId="6" borderId="0" xfId="0" applyNumberFormat="1" applyFont="1" applyFill="1" applyAlignment="1" applyProtection="1">
      <alignment horizontal="center" vertical="center"/>
      <protection locked="0"/>
    </xf>
    <xf numFmtId="0" fontId="7" fillId="4" borderId="3" xfId="0" applyFont="1" applyFill="1" applyBorder="1" applyAlignment="1">
      <alignment vertical="center"/>
    </xf>
    <xf numFmtId="0" fontId="7" fillId="4" borderId="3" xfId="0" applyFont="1" applyFill="1" applyBorder="1" applyAlignment="1" applyProtection="1">
      <alignment horizontal="left" vertical="center"/>
      <protection locked="0"/>
    </xf>
    <xf numFmtId="0" fontId="7" fillId="2" borderId="3" xfId="0" applyFont="1" applyFill="1" applyBorder="1" applyAlignment="1">
      <alignment horizontal="center" vertical="center"/>
    </xf>
    <xf numFmtId="49" fontId="7" fillId="4" borderId="3" xfId="0" applyNumberFormat="1" applyFont="1" applyFill="1" applyBorder="1" applyAlignment="1" applyProtection="1">
      <alignment horizontal="center" vertical="center"/>
      <protection locked="0"/>
    </xf>
    <xf numFmtId="0" fontId="65" fillId="0" borderId="0" xfId="0" applyFont="1" applyAlignment="1">
      <alignment vertical="center"/>
    </xf>
    <xf numFmtId="0" fontId="65" fillId="0" borderId="0" xfId="0" applyFont="1" applyAlignment="1">
      <alignment vertical="center" wrapText="1"/>
    </xf>
    <xf numFmtId="0" fontId="7" fillId="4" borderId="3" xfId="0" applyFont="1" applyFill="1" applyBorder="1" applyAlignment="1" applyProtection="1">
      <alignment horizontal="center" vertical="center"/>
      <protection locked="0"/>
    </xf>
    <xf numFmtId="0" fontId="15" fillId="0" borderId="0" xfId="0" applyFont="1"/>
    <xf numFmtId="0" fontId="8" fillId="4" borderId="0" xfId="0" applyFont="1" applyFill="1" applyAlignment="1">
      <alignment vertical="center"/>
    </xf>
    <xf numFmtId="0" fontId="7" fillId="4" borderId="0" xfId="0" applyFont="1" applyFill="1" applyAlignment="1">
      <alignment horizontal="left" vertical="center"/>
    </xf>
    <xf numFmtId="0" fontId="8" fillId="4" borderId="0" xfId="0" applyFont="1" applyFill="1" applyAlignment="1">
      <alignment horizontal="left" vertical="center"/>
    </xf>
    <xf numFmtId="0" fontId="7" fillId="2" borderId="3" xfId="0" applyFont="1" applyFill="1" applyBorder="1" applyAlignment="1">
      <alignment horizontal="left" vertical="center"/>
    </xf>
    <xf numFmtId="0" fontId="65" fillId="4" borderId="0" xfId="0" applyFont="1" applyFill="1" applyAlignment="1">
      <alignment vertical="center"/>
    </xf>
    <xf numFmtId="0" fontId="65" fillId="0" borderId="23" xfId="0" applyFont="1" applyBorder="1" applyAlignment="1">
      <alignment vertical="center" wrapText="1"/>
    </xf>
    <xf numFmtId="0" fontId="65" fillId="0" borderId="20" xfId="0" applyFont="1" applyBorder="1" applyAlignment="1">
      <alignment vertical="center" wrapText="1"/>
    </xf>
    <xf numFmtId="0" fontId="65" fillId="0" borderId="24" xfId="0" applyFont="1" applyBorder="1" applyAlignment="1">
      <alignment vertical="center" wrapText="1"/>
    </xf>
    <xf numFmtId="0" fontId="7" fillId="4" borderId="25" xfId="0" applyFont="1" applyFill="1" applyBorder="1" applyAlignment="1">
      <alignment vertical="center"/>
    </xf>
    <xf numFmtId="0" fontId="7" fillId="2" borderId="25" xfId="0" applyFont="1" applyFill="1" applyBorder="1" applyAlignment="1">
      <alignment vertical="center"/>
    </xf>
    <xf numFmtId="0" fontId="34" fillId="0" borderId="0" xfId="0" applyFont="1"/>
    <xf numFmtId="0" fontId="17" fillId="0" borderId="0" xfId="0" applyFont="1"/>
    <xf numFmtId="0" fontId="66" fillId="0" borderId="17" xfId="0" applyFont="1" applyBorder="1"/>
    <xf numFmtId="0" fontId="16" fillId="0" borderId="0" xfId="0" applyFont="1" applyAlignment="1">
      <alignment vertical="top" wrapText="1"/>
    </xf>
    <xf numFmtId="0" fontId="67" fillId="0" borderId="0" xfId="0" applyFont="1" applyAlignment="1">
      <alignment horizontal="left" vertical="center"/>
    </xf>
    <xf numFmtId="0" fontId="68" fillId="2" borderId="0" xfId="0" applyFont="1" applyFill="1" applyAlignment="1">
      <alignment vertical="center"/>
    </xf>
    <xf numFmtId="0" fontId="1" fillId="4" borderId="18" xfId="0" applyFont="1" applyFill="1" applyBorder="1" applyAlignment="1">
      <alignment horizontal="left" vertical="top"/>
    </xf>
    <xf numFmtId="0" fontId="69" fillId="0" borderId="0" xfId="0" applyFont="1" applyAlignment="1">
      <alignment horizontal="left" vertical="top"/>
    </xf>
    <xf numFmtId="0" fontId="6" fillId="4" borderId="8" xfId="0" applyFont="1" applyFill="1" applyBorder="1" applyAlignment="1">
      <alignment vertical="center"/>
    </xf>
    <xf numFmtId="0" fontId="6" fillId="4" borderId="0" xfId="0" applyFont="1" applyFill="1" applyAlignment="1">
      <alignment vertical="center"/>
    </xf>
    <xf numFmtId="0" fontId="69" fillId="9" borderId="0" xfId="0" applyFont="1" applyFill="1" applyAlignment="1">
      <alignment horizontal="left" vertical="top"/>
    </xf>
    <xf numFmtId="0" fontId="42" fillId="4" borderId="26" xfId="0" applyFont="1" applyFill="1" applyBorder="1" applyAlignment="1">
      <alignment horizontal="center" vertical="center"/>
    </xf>
    <xf numFmtId="0" fontId="42" fillId="4" borderId="27" xfId="0" applyFont="1" applyFill="1" applyBorder="1" applyAlignment="1">
      <alignment horizontal="center" vertical="center"/>
    </xf>
    <xf numFmtId="0" fontId="42" fillId="4" borderId="28" xfId="0" applyFont="1" applyFill="1" applyBorder="1" applyAlignment="1">
      <alignment vertical="center"/>
    </xf>
    <xf numFmtId="0" fontId="42" fillId="4" borderId="29" xfId="0" applyFont="1" applyFill="1" applyBorder="1" applyAlignment="1">
      <alignment vertical="center"/>
    </xf>
    <xf numFmtId="0" fontId="42" fillId="4" borderId="30" xfId="0" applyFont="1" applyFill="1" applyBorder="1" applyAlignment="1">
      <alignment vertical="center"/>
    </xf>
    <xf numFmtId="0" fontId="22" fillId="6" borderId="31" xfId="0" applyFont="1" applyFill="1" applyBorder="1" applyAlignment="1">
      <alignment horizontal="center" vertical="center" wrapText="1"/>
    </xf>
    <xf numFmtId="0" fontId="20"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lignment vertical="center" wrapText="1"/>
    </xf>
    <xf numFmtId="0" fontId="1" fillId="0" borderId="13" xfId="0" applyFont="1" applyBorder="1" applyAlignment="1">
      <alignment vertical="center" wrapText="1"/>
    </xf>
    <xf numFmtId="0" fontId="1" fillId="0" borderId="0" xfId="0" applyFont="1" applyAlignment="1">
      <alignment vertical="center" wrapText="1"/>
    </xf>
    <xf numFmtId="0" fontId="1" fillId="0" borderId="10" xfId="0" applyFont="1" applyBorder="1" applyAlignment="1">
      <alignment vertical="center" wrapText="1"/>
    </xf>
    <xf numFmtId="0" fontId="1" fillId="4" borderId="0" xfId="0" applyFont="1" applyFill="1" applyAlignment="1">
      <alignment horizontal="left" vertical="top" wrapText="1" indent="1"/>
    </xf>
    <xf numFmtId="0" fontId="1" fillId="0" borderId="13" xfId="0" applyFont="1" applyBorder="1" applyAlignment="1">
      <alignment horizontal="left" vertical="top" wrapText="1" indent="1"/>
    </xf>
    <xf numFmtId="0" fontId="1" fillId="0" borderId="0" xfId="0" applyFont="1" applyAlignment="1">
      <alignment horizontal="left" vertical="top" wrapText="1" indent="1"/>
    </xf>
    <xf numFmtId="0" fontId="1" fillId="0" borderId="10" xfId="0" applyFont="1" applyBorder="1" applyAlignment="1">
      <alignment horizontal="left" vertical="top" wrapText="1" indent="1"/>
    </xf>
    <xf numFmtId="0" fontId="22" fillId="6" borderId="32" xfId="0" applyFont="1" applyFill="1" applyBorder="1" applyAlignment="1">
      <alignment horizontal="center" vertical="center" wrapText="1"/>
    </xf>
    <xf numFmtId="0" fontId="1" fillId="4" borderId="20" xfId="0" applyFont="1" applyFill="1" applyBorder="1" applyAlignment="1">
      <alignment vertical="center"/>
    </xf>
    <xf numFmtId="0" fontId="1" fillId="4" borderId="20" xfId="0" applyFont="1" applyFill="1" applyBorder="1" applyAlignment="1">
      <alignment vertical="center" wrapText="1"/>
    </xf>
    <xf numFmtId="0" fontId="1" fillId="0" borderId="23" xfId="0" applyFont="1" applyBorder="1" applyAlignment="1">
      <alignment vertical="center" wrapText="1"/>
    </xf>
    <xf numFmtId="0" fontId="1" fillId="0" borderId="20" xfId="0" applyFont="1" applyBorder="1" applyAlignment="1">
      <alignment vertical="center" wrapText="1"/>
    </xf>
    <xf numFmtId="0" fontId="1" fillId="0" borderId="22" xfId="0" applyFont="1" applyBorder="1" applyAlignment="1">
      <alignment vertical="center" wrapText="1"/>
    </xf>
    <xf numFmtId="0" fontId="20" fillId="0" borderId="13" xfId="0" applyFont="1" applyBorder="1" applyAlignment="1">
      <alignment vertical="center"/>
    </xf>
    <xf numFmtId="0" fontId="20" fillId="0" borderId="0" xfId="0" applyFont="1" applyAlignment="1">
      <alignment vertical="center"/>
    </xf>
    <xf numFmtId="0" fontId="20" fillId="0" borderId="10" xfId="0" applyFont="1" applyBorder="1" applyAlignment="1">
      <alignment vertical="center"/>
    </xf>
    <xf numFmtId="0" fontId="70" fillId="0" borderId="0" xfId="0" applyFont="1" applyAlignment="1">
      <alignment horizontal="left" vertical="top"/>
    </xf>
    <xf numFmtId="0" fontId="20" fillId="0" borderId="23" xfId="0" applyFont="1" applyBorder="1" applyAlignment="1">
      <alignment vertical="center"/>
    </xf>
    <xf numFmtId="0" fontId="28" fillId="4" borderId="26" xfId="0" applyFont="1" applyFill="1" applyBorder="1" applyAlignment="1">
      <alignment horizontal="center" vertical="center"/>
    </xf>
    <xf numFmtId="0" fontId="28" fillId="4" borderId="27" xfId="0" applyFont="1" applyFill="1" applyBorder="1" applyAlignment="1">
      <alignment horizontal="center" vertical="center"/>
    </xf>
    <xf numFmtId="0" fontId="20" fillId="4" borderId="13" xfId="0" applyFont="1" applyFill="1" applyBorder="1" applyAlignment="1">
      <alignment horizontal="left" vertical="center"/>
    </xf>
    <xf numFmtId="0" fontId="1" fillId="4" borderId="10" xfId="0" applyFont="1" applyFill="1" applyBorder="1" applyAlignment="1">
      <alignment vertical="center" wrapText="1"/>
    </xf>
    <xf numFmtId="0" fontId="1" fillId="4" borderId="10" xfId="0" applyFont="1" applyFill="1" applyBorder="1" applyAlignment="1">
      <alignment horizontal="left" vertical="top" wrapText="1" indent="1"/>
    </xf>
    <xf numFmtId="0" fontId="40" fillId="4" borderId="0" xfId="0" applyFont="1" applyFill="1" applyAlignment="1">
      <alignment vertical="center" wrapText="1"/>
    </xf>
    <xf numFmtId="0" fontId="40" fillId="4" borderId="10" xfId="0" applyFont="1" applyFill="1" applyBorder="1" applyAlignment="1">
      <alignment vertical="center" wrapText="1"/>
    </xf>
    <xf numFmtId="0" fontId="20" fillId="4" borderId="7" xfId="0" applyFont="1" applyFill="1" applyBorder="1" applyAlignment="1">
      <alignment horizontal="left" vertical="center"/>
    </xf>
    <xf numFmtId="0" fontId="26" fillId="4" borderId="0" xfId="0" applyFont="1" applyFill="1" applyAlignment="1">
      <alignment vertical="center"/>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35" xfId="0" applyFont="1" applyBorder="1" applyAlignment="1">
      <alignment vertical="center" wrapText="1"/>
    </xf>
    <xf numFmtId="0" fontId="22" fillId="4" borderId="0" xfId="0" applyFont="1" applyFill="1" applyAlignment="1">
      <alignment vertical="center"/>
    </xf>
    <xf numFmtId="0" fontId="22" fillId="4" borderId="20" xfId="0" applyFont="1" applyFill="1" applyBorder="1" applyAlignment="1">
      <alignment vertical="center"/>
    </xf>
    <xf numFmtId="0" fontId="7" fillId="10" borderId="2" xfId="0" applyFont="1" applyFill="1" applyBorder="1" applyAlignment="1" applyProtection="1">
      <alignment horizontal="center" vertical="center"/>
      <protection locked="0"/>
    </xf>
    <xf numFmtId="0" fontId="7" fillId="10" borderId="0" xfId="0" applyFont="1" applyFill="1" applyAlignment="1" applyProtection="1">
      <alignment horizontal="center" vertical="center"/>
      <protection locked="0"/>
    </xf>
    <xf numFmtId="0" fontId="0" fillId="0" borderId="7" xfId="0" applyBorder="1" applyAlignment="1">
      <alignment vertical="center"/>
    </xf>
    <xf numFmtId="0" fontId="0" fillId="0" borderId="0" xfId="0" applyAlignment="1">
      <alignment vertical="center"/>
    </xf>
    <xf numFmtId="0" fontId="0" fillId="0" borderId="8" xfId="0" applyBorder="1" applyAlignment="1">
      <alignment vertical="center"/>
    </xf>
    <xf numFmtId="0" fontId="71" fillId="0" borderId="0" xfId="0" applyFont="1" applyAlignment="1">
      <alignment horizontal="center" vertical="center"/>
    </xf>
    <xf numFmtId="0" fontId="71" fillId="0" borderId="10" xfId="0" applyFont="1" applyBorder="1" applyAlignment="1">
      <alignment horizontal="center" vertical="center"/>
    </xf>
    <xf numFmtId="0" fontId="72" fillId="0" borderId="0" xfId="0" applyFont="1" applyAlignment="1">
      <alignment horizontal="center" vertical="center"/>
    </xf>
    <xf numFmtId="0" fontId="73" fillId="0" borderId="0" xfId="0" applyFont="1" applyAlignment="1">
      <alignment horizontal="center" vertical="center"/>
    </xf>
    <xf numFmtId="0" fontId="73" fillId="0" borderId="0" xfId="0" applyFont="1" applyAlignment="1">
      <alignment horizontal="left" vertical="center"/>
    </xf>
    <xf numFmtId="0" fontId="73" fillId="0" borderId="17" xfId="0" applyFont="1" applyBorder="1" applyAlignment="1">
      <alignment vertical="center"/>
    </xf>
    <xf numFmtId="0" fontId="0" fillId="0" borderId="10" xfId="0" applyBorder="1" applyAlignment="1">
      <alignment vertical="center"/>
    </xf>
    <xf numFmtId="0" fontId="0" fillId="0" borderId="20" xfId="0" applyBorder="1" applyAlignment="1">
      <alignment horizontal="left" vertical="center"/>
    </xf>
    <xf numFmtId="0" fontId="0" fillId="0" borderId="10" xfId="0" applyBorder="1" applyAlignment="1">
      <alignment horizontal="center" vertical="center"/>
    </xf>
    <xf numFmtId="0" fontId="0" fillId="0" borderId="36" xfId="0" applyBorder="1" applyAlignment="1">
      <alignment vertical="center"/>
    </xf>
    <xf numFmtId="0" fontId="74" fillId="0" borderId="36" xfId="0" applyFont="1"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0" xfId="0" applyAlignment="1">
      <alignment horizontal="right" vertical="center"/>
    </xf>
    <xf numFmtId="0" fontId="75" fillId="0" borderId="0" xfId="0" applyFont="1" applyAlignment="1">
      <alignment vertical="center"/>
    </xf>
    <xf numFmtId="0" fontId="0" fillId="0" borderId="19" xfId="0" applyBorder="1" applyAlignment="1">
      <alignment vertical="center"/>
    </xf>
    <xf numFmtId="0" fontId="0" fillId="0" borderId="20" xfId="0" applyBorder="1" applyAlignment="1">
      <alignment horizontal="right" vertical="center"/>
    </xf>
    <xf numFmtId="0" fontId="0" fillId="0" borderId="20" xfId="0" applyBorder="1" applyAlignment="1">
      <alignment vertical="center"/>
    </xf>
    <xf numFmtId="0" fontId="0" fillId="0" borderId="22" xfId="0" applyBorder="1" applyAlignment="1">
      <alignment vertical="center"/>
    </xf>
    <xf numFmtId="0" fontId="0" fillId="5" borderId="11" xfId="0" applyFill="1" applyBorder="1" applyAlignment="1">
      <alignment vertical="center"/>
    </xf>
    <xf numFmtId="0" fontId="0" fillId="0" borderId="11" xfId="0" applyBorder="1" applyAlignment="1">
      <alignment vertical="center"/>
    </xf>
    <xf numFmtId="0" fontId="7" fillId="0" borderId="17" xfId="0" applyFont="1" applyBorder="1" applyAlignment="1">
      <alignment horizontal="center" vertical="center"/>
    </xf>
    <xf numFmtId="14" fontId="7" fillId="0" borderId="17" xfId="0" applyNumberFormat="1" applyFont="1" applyBorder="1" applyAlignment="1">
      <alignment horizontal="center" vertical="center"/>
    </xf>
    <xf numFmtId="49" fontId="7" fillId="4" borderId="0" xfId="0" applyNumberFormat="1" applyFont="1" applyFill="1" applyAlignment="1">
      <alignment vertical="center"/>
    </xf>
    <xf numFmtId="0" fontId="69" fillId="0" borderId="0" xfId="0" applyFont="1" applyAlignment="1">
      <alignment horizontal="center" vertical="center"/>
    </xf>
    <xf numFmtId="0" fontId="76" fillId="0" borderId="36" xfId="0" applyFont="1" applyBorder="1" applyAlignment="1">
      <alignment horizontal="center" vertical="center"/>
    </xf>
    <xf numFmtId="0" fontId="77" fillId="0" borderId="0" xfId="0" applyFont="1"/>
    <xf numFmtId="0" fontId="5" fillId="4" borderId="0" xfId="0" applyFont="1" applyFill="1"/>
    <xf numFmtId="0" fontId="5" fillId="4" borderId="0" xfId="0" applyFont="1" applyFill="1" applyAlignment="1">
      <alignment vertical="center"/>
    </xf>
    <xf numFmtId="0" fontId="16" fillId="0" borderId="0" xfId="0" applyFont="1" applyAlignment="1">
      <alignment horizontal="left" vertical="top" wrapText="1"/>
    </xf>
    <xf numFmtId="49" fontId="16" fillId="0" borderId="0" xfId="0" applyNumberFormat="1" applyFont="1" applyAlignment="1">
      <alignment horizontal="right" vertical="top"/>
    </xf>
    <xf numFmtId="49" fontId="16" fillId="0" borderId="0" xfId="0" applyNumberFormat="1" applyFont="1" applyAlignment="1">
      <alignment horizontal="center" vertical="center" wrapText="1"/>
    </xf>
    <xf numFmtId="49" fontId="16" fillId="0" borderId="38" xfId="0" applyNumberFormat="1" applyFont="1" applyBorder="1" applyAlignment="1">
      <alignment horizontal="left" vertical="center"/>
    </xf>
    <xf numFmtId="49" fontId="16" fillId="0" borderId="36" xfId="0" applyNumberFormat="1" applyFont="1" applyBorder="1" applyAlignment="1">
      <alignment horizontal="left" vertical="center"/>
    </xf>
    <xf numFmtId="49" fontId="16" fillId="0" borderId="37" xfId="0" applyNumberFormat="1" applyFont="1" applyBorder="1" applyAlignment="1">
      <alignment horizontal="left" vertical="center"/>
    </xf>
    <xf numFmtId="0" fontId="7" fillId="2" borderId="2" xfId="0" applyFont="1" applyFill="1" applyBorder="1" applyAlignment="1" applyProtection="1">
      <alignment vertical="center" shrinkToFit="1"/>
      <protection locked="0"/>
    </xf>
    <xf numFmtId="0" fontId="7" fillId="4" borderId="2" xfId="0" applyFont="1" applyFill="1" applyBorder="1" applyAlignment="1" applyProtection="1">
      <alignment vertical="center" shrinkToFit="1"/>
      <protection locked="0"/>
    </xf>
    <xf numFmtId="0" fontId="78" fillId="11" borderId="11" xfId="0" applyFont="1" applyFill="1" applyBorder="1" applyAlignment="1">
      <alignment horizontal="center" vertical="center"/>
    </xf>
    <xf numFmtId="0" fontId="8" fillId="0" borderId="11" xfId="7" applyBorder="1" applyAlignment="1">
      <alignment vertical="center"/>
    </xf>
    <xf numFmtId="0" fontId="1" fillId="0" borderId="0" xfId="5"/>
    <xf numFmtId="0" fontId="1" fillId="0" borderId="0" xfId="5" applyAlignment="1">
      <alignment horizontal="center"/>
    </xf>
    <xf numFmtId="0" fontId="1" fillId="0" borderId="17" xfId="5" applyBorder="1" applyAlignment="1">
      <alignment horizontal="center"/>
    </xf>
    <xf numFmtId="0" fontId="0" fillId="0" borderId="17" xfId="5" applyFont="1" applyBorder="1" applyAlignment="1">
      <alignment horizontal="center"/>
    </xf>
    <xf numFmtId="49" fontId="8" fillId="0" borderId="11" xfId="7" applyNumberFormat="1" applyBorder="1" applyAlignment="1">
      <alignment vertical="center" wrapText="1"/>
    </xf>
    <xf numFmtId="49" fontId="8" fillId="5" borderId="11" xfId="7" applyNumberFormat="1" applyFill="1" applyBorder="1" applyAlignment="1">
      <alignment vertical="center" wrapText="1"/>
    </xf>
    <xf numFmtId="0" fontId="8" fillId="5" borderId="11" xfId="7" applyFill="1" applyBorder="1" applyAlignment="1">
      <alignment vertical="center" wrapText="1"/>
    </xf>
    <xf numFmtId="0" fontId="8" fillId="5" borderId="11" xfId="7" applyFill="1" applyBorder="1" applyAlignment="1">
      <alignment horizontal="left" vertical="center" wrapText="1"/>
    </xf>
    <xf numFmtId="0" fontId="8" fillId="0" borderId="11" xfId="7" applyBorder="1" applyAlignment="1">
      <alignment horizontal="left" vertical="center" wrapText="1"/>
    </xf>
    <xf numFmtId="49" fontId="8" fillId="0" borderId="11" xfId="7" applyNumberFormat="1" applyBorder="1" applyAlignment="1">
      <alignment horizontal="left" vertical="center" wrapText="1"/>
    </xf>
    <xf numFmtId="49" fontId="8" fillId="5" borderId="11" xfId="7" applyNumberFormat="1" applyFill="1" applyBorder="1" applyAlignment="1">
      <alignment vertical="center"/>
    </xf>
    <xf numFmtId="0" fontId="8" fillId="0" borderId="11" xfId="7" applyBorder="1" applyAlignment="1">
      <alignment vertical="center" wrapText="1"/>
    </xf>
    <xf numFmtId="0" fontId="8" fillId="8" borderId="11" xfId="7" applyFill="1" applyBorder="1" applyAlignment="1">
      <alignment vertical="center" wrapText="1"/>
    </xf>
    <xf numFmtId="14" fontId="8" fillId="5" borderId="11" xfId="7" applyNumberFormat="1" applyFill="1" applyBorder="1" applyAlignment="1">
      <alignment vertical="center" wrapText="1"/>
    </xf>
    <xf numFmtId="49" fontId="8" fillId="0" borderId="11" xfId="7" applyNumberFormat="1" applyBorder="1" applyAlignment="1">
      <alignment vertical="center"/>
    </xf>
    <xf numFmtId="0" fontId="8" fillId="5" borderId="11" xfId="7" applyFill="1" applyBorder="1" applyAlignment="1">
      <alignment vertical="center"/>
    </xf>
    <xf numFmtId="49" fontId="0" fillId="0" borderId="11" xfId="0" applyNumberFormat="1" applyBorder="1" applyAlignment="1">
      <alignment vertical="center"/>
    </xf>
    <xf numFmtId="0" fontId="0" fillId="0" borderId="11" xfId="0" applyBorder="1" applyAlignment="1">
      <alignment horizontal="left" vertical="center"/>
    </xf>
    <xf numFmtId="0" fontId="27" fillId="0" borderId="0" xfId="0" applyFont="1" applyAlignment="1">
      <alignment horizontal="center" vertical="top"/>
    </xf>
    <xf numFmtId="0" fontId="80" fillId="0" borderId="0" xfId="0" applyFont="1" applyAlignment="1">
      <alignment horizontal="center" vertical="center"/>
    </xf>
    <xf numFmtId="0" fontId="24" fillId="0" borderId="0" xfId="1" applyFont="1" applyAlignment="1" applyProtection="1">
      <alignment horizontal="center" vertical="top"/>
    </xf>
    <xf numFmtId="0" fontId="23" fillId="0" borderId="0" xfId="0" applyFont="1" applyAlignment="1">
      <alignment horizontal="center" vertical="center"/>
    </xf>
    <xf numFmtId="0" fontId="0" fillId="0" borderId="0" xfId="0" applyAlignment="1">
      <alignment horizontal="center" vertical="center"/>
    </xf>
    <xf numFmtId="0" fontId="22" fillId="0" borderId="19" xfId="0" applyFont="1" applyBorder="1" applyAlignment="1">
      <alignment horizontal="right"/>
    </xf>
    <xf numFmtId="0" fontId="22" fillId="0" borderId="20" xfId="0" applyFont="1" applyBorder="1" applyAlignment="1">
      <alignment horizontal="right"/>
    </xf>
    <xf numFmtId="0" fontId="24" fillId="0" borderId="20" xfId="1" applyFont="1" applyBorder="1" applyAlignment="1" applyProtection="1">
      <alignment horizontal="left"/>
    </xf>
    <xf numFmtId="0" fontId="24" fillId="0" borderId="22" xfId="1" applyFont="1" applyBorder="1" applyAlignment="1" applyProtection="1">
      <alignment horizontal="left"/>
    </xf>
    <xf numFmtId="0" fontId="28" fillId="0" borderId="0" xfId="0" applyFont="1" applyAlignment="1">
      <alignment horizontal="left" vertical="top" wrapText="1"/>
    </xf>
    <xf numFmtId="0" fontId="22" fillId="0" borderId="0" xfId="0" applyFont="1" applyAlignment="1">
      <alignment horizontal="right"/>
    </xf>
    <xf numFmtId="0" fontId="24" fillId="0" borderId="0" xfId="1" applyFont="1" applyAlignment="1" applyProtection="1">
      <alignment horizontal="left"/>
    </xf>
    <xf numFmtId="0" fontId="79" fillId="8" borderId="7" xfId="0" applyFont="1" applyFill="1" applyBorder="1" applyAlignment="1">
      <alignment horizontal="left" vertical="top" wrapText="1"/>
    </xf>
    <xf numFmtId="0" fontId="79" fillId="8" borderId="18" xfId="0" applyFont="1" applyFill="1" applyBorder="1" applyAlignment="1">
      <alignment horizontal="left" vertical="top" wrapText="1"/>
    </xf>
    <xf numFmtId="0" fontId="79" fillId="8" borderId="9" xfId="0" applyFont="1" applyFill="1" applyBorder="1" applyAlignment="1">
      <alignment horizontal="left" vertical="top" wrapText="1"/>
    </xf>
    <xf numFmtId="0" fontId="79" fillId="8" borderId="8" xfId="0" applyFont="1" applyFill="1" applyBorder="1" applyAlignment="1">
      <alignment horizontal="left" vertical="top" wrapText="1"/>
    </xf>
    <xf numFmtId="0" fontId="79" fillId="8" borderId="0" xfId="0" applyFont="1" applyFill="1" applyAlignment="1">
      <alignment horizontal="left" vertical="top" wrapText="1"/>
    </xf>
    <xf numFmtId="0" fontId="79" fillId="8" borderId="10" xfId="0" applyFont="1" applyFill="1" applyBorder="1" applyAlignment="1">
      <alignment horizontal="left" vertical="top" wrapText="1"/>
    </xf>
    <xf numFmtId="0" fontId="76" fillId="6" borderId="39" xfId="0" applyFont="1" applyFill="1" applyBorder="1" applyAlignment="1">
      <alignment horizontal="center" vertical="center"/>
    </xf>
    <xf numFmtId="0" fontId="76" fillId="6" borderId="41" xfId="0" applyFont="1" applyFill="1" applyBorder="1" applyAlignment="1">
      <alignment horizontal="center" vertical="center"/>
    </xf>
    <xf numFmtId="0" fontId="81" fillId="0" borderId="39" xfId="0" applyFont="1" applyBorder="1" applyAlignment="1">
      <alignment horizontal="center" vertical="center"/>
    </xf>
    <xf numFmtId="0" fontId="81" fillId="0" borderId="40" xfId="0" applyFont="1" applyBorder="1" applyAlignment="1">
      <alignment horizontal="center" vertical="center"/>
    </xf>
    <xf numFmtId="0" fontId="81" fillId="0" borderId="41" xfId="0" applyFont="1"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69" xfId="0" applyBorder="1" applyAlignment="1">
      <alignment horizontal="center" vertical="center"/>
    </xf>
    <xf numFmtId="0" fontId="76" fillId="6" borderId="70" xfId="0" applyFont="1" applyFill="1" applyBorder="1" applyAlignment="1">
      <alignment horizontal="center" vertical="center"/>
    </xf>
    <xf numFmtId="0" fontId="76" fillId="6" borderId="71" xfId="0" applyFont="1" applyFill="1" applyBorder="1" applyAlignment="1">
      <alignment horizontal="center" vertical="center"/>
    </xf>
    <xf numFmtId="0" fontId="81" fillId="0" borderId="70" xfId="0" applyFont="1" applyBorder="1" applyAlignment="1">
      <alignment horizontal="center" vertical="center"/>
    </xf>
    <xf numFmtId="0" fontId="81" fillId="0" borderId="72" xfId="0" applyFont="1" applyBorder="1" applyAlignment="1">
      <alignment horizontal="center" vertical="center"/>
    </xf>
    <xf numFmtId="0" fontId="81" fillId="0" borderId="71" xfId="0" applyFont="1" applyBorder="1" applyAlignment="1">
      <alignment horizontal="center" vertical="center"/>
    </xf>
    <xf numFmtId="0" fontId="0" fillId="0" borderId="72" xfId="0" applyBorder="1" applyAlignment="1">
      <alignment horizontal="center" vertical="center"/>
    </xf>
    <xf numFmtId="0" fontId="0" fillId="0" borderId="71" xfId="0" applyBorder="1" applyAlignment="1">
      <alignment horizontal="center" vertical="center"/>
    </xf>
    <xf numFmtId="0" fontId="0" fillId="0" borderId="70" xfId="0" applyBorder="1" applyAlignment="1">
      <alignment horizontal="center" vertical="center"/>
    </xf>
    <xf numFmtId="0" fontId="0" fillId="0" borderId="73" xfId="0" applyBorder="1" applyAlignment="1">
      <alignment horizontal="center" vertical="center"/>
    </xf>
    <xf numFmtId="0" fontId="74" fillId="0" borderId="39" xfId="0" applyFont="1" applyBorder="1" applyAlignment="1">
      <alignment horizontal="center" vertical="center"/>
    </xf>
    <xf numFmtId="0" fontId="74" fillId="0" borderId="41" xfId="0" applyFont="1" applyBorder="1" applyAlignment="1">
      <alignment horizontal="center" vertical="center"/>
    </xf>
    <xf numFmtId="0" fontId="82" fillId="0" borderId="15" xfId="0" applyFont="1" applyBorder="1" applyAlignment="1">
      <alignment horizontal="center" vertical="center"/>
    </xf>
    <xf numFmtId="0" fontId="82" fillId="0" borderId="3" xfId="0" applyFont="1" applyBorder="1" applyAlignment="1">
      <alignment horizontal="center" vertical="center"/>
    </xf>
    <xf numFmtId="0" fontId="82" fillId="0" borderId="16" xfId="0" applyFont="1" applyBorder="1" applyAlignment="1">
      <alignment horizontal="center" vertical="center"/>
    </xf>
    <xf numFmtId="0" fontId="74" fillId="0" borderId="40" xfId="0" applyFont="1" applyBorder="1" applyAlignment="1">
      <alignment horizontal="center" vertical="center"/>
    </xf>
    <xf numFmtId="0" fontId="74" fillId="0" borderId="69" xfId="0" applyFont="1" applyBorder="1" applyAlignment="1">
      <alignment horizontal="center" vertical="center"/>
    </xf>
    <xf numFmtId="0" fontId="83" fillId="0" borderId="59" xfId="0" applyFont="1" applyBorder="1" applyAlignment="1">
      <alignment horizontal="left" vertical="center"/>
    </xf>
    <xf numFmtId="0" fontId="83" fillId="0" borderId="60" xfId="0" applyFont="1" applyBorder="1" applyAlignment="1">
      <alignment horizontal="left" vertical="center"/>
    </xf>
    <xf numFmtId="0" fontId="83" fillId="0" borderId="61" xfId="0" applyFont="1" applyBorder="1" applyAlignment="1">
      <alignment horizontal="left" vertical="center"/>
    </xf>
    <xf numFmtId="0" fontId="0" fillId="0" borderId="32" xfId="0" applyBorder="1" applyAlignment="1">
      <alignment horizontal="center" vertical="center"/>
    </xf>
    <xf numFmtId="0" fontId="0" fillId="0" borderId="75" xfId="0" applyBorder="1" applyAlignment="1">
      <alignment horizontal="center" vertical="center"/>
    </xf>
    <xf numFmtId="14" fontId="0" fillId="0" borderId="42" xfId="0" applyNumberFormat="1" applyBorder="1" applyAlignment="1">
      <alignment horizontal="center" vertical="center"/>
    </xf>
    <xf numFmtId="0" fontId="0" fillId="0" borderId="6" xfId="0" applyBorder="1" applyAlignment="1">
      <alignment horizontal="center" vertical="center"/>
    </xf>
    <xf numFmtId="0" fontId="83" fillId="0" borderId="42" xfId="0" applyFont="1" applyBorder="1" applyAlignment="1">
      <alignment horizontal="left" vertical="center"/>
    </xf>
    <xf numFmtId="0" fontId="83" fillId="0" borderId="76" xfId="0" applyFont="1" applyBorder="1" applyAlignment="1">
      <alignment horizontal="left" vertical="center"/>
    </xf>
    <xf numFmtId="0" fontId="83" fillId="0" borderId="6" xfId="0" applyFont="1" applyBorder="1" applyAlignment="1">
      <alignment horizontal="left"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74" xfId="0" applyBorder="1" applyAlignment="1">
      <alignment horizontal="center" vertical="center"/>
    </xf>
    <xf numFmtId="0" fontId="83" fillId="0" borderId="80" xfId="0" applyFont="1" applyBorder="1" applyAlignment="1">
      <alignment horizontal="left" vertical="center"/>
    </xf>
    <xf numFmtId="0" fontId="83" fillId="0" borderId="81" xfId="0" applyFont="1" applyBorder="1" applyAlignment="1">
      <alignment horizontal="left" vertical="center"/>
    </xf>
    <xf numFmtId="0" fontId="83" fillId="0" borderId="82" xfId="0" applyFont="1" applyBorder="1" applyAlignment="1">
      <alignment horizontal="left" vertical="center"/>
    </xf>
    <xf numFmtId="0" fontId="83" fillId="0" borderId="77" xfId="0" applyFont="1" applyBorder="1" applyAlignment="1">
      <alignment horizontal="left" vertical="center"/>
    </xf>
    <xf numFmtId="0" fontId="83" fillId="0" borderId="78" xfId="0" applyFont="1" applyBorder="1" applyAlignment="1">
      <alignment horizontal="left" vertical="center"/>
    </xf>
    <xf numFmtId="0" fontId="83" fillId="0" borderId="79" xfId="0" applyFont="1" applyBorder="1" applyAlignment="1">
      <alignment horizontal="left" vertical="center"/>
    </xf>
    <xf numFmtId="0" fontId="73" fillId="0" borderId="77" xfId="0" applyFont="1" applyBorder="1" applyAlignment="1">
      <alignment horizontal="center" vertical="center"/>
    </xf>
    <xf numFmtId="0" fontId="84" fillId="0" borderId="78" xfId="0" applyFont="1" applyBorder="1" applyAlignment="1">
      <alignment horizontal="center" vertical="center"/>
    </xf>
    <xf numFmtId="0" fontId="84" fillId="0" borderId="79" xfId="0" applyFon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6" borderId="74" xfId="0" applyFill="1" applyBorder="1" applyAlignment="1">
      <alignment horizontal="center" vertical="center"/>
    </xf>
    <xf numFmtId="0" fontId="0" fillId="6" borderId="32" xfId="0" applyFill="1" applyBorder="1" applyAlignment="1">
      <alignment horizontal="center" vertical="center"/>
    </xf>
    <xf numFmtId="0" fontId="0" fillId="6" borderId="75" xfId="0" applyFill="1" applyBorder="1" applyAlignment="1">
      <alignment horizontal="center" vertical="center"/>
    </xf>
    <xf numFmtId="0" fontId="0" fillId="14" borderId="74" xfId="0" applyFill="1" applyBorder="1" applyAlignment="1">
      <alignment horizontal="center" vertical="center"/>
    </xf>
    <xf numFmtId="0" fontId="0" fillId="14" borderId="32" xfId="0" applyFill="1" applyBorder="1" applyAlignment="1">
      <alignment horizontal="center" vertical="center"/>
    </xf>
    <xf numFmtId="0" fontId="0" fillId="14" borderId="75" xfId="0" applyFill="1" applyBorder="1" applyAlignment="1">
      <alignment horizontal="center" vertical="center"/>
    </xf>
    <xf numFmtId="0" fontId="71" fillId="0" borderId="18" xfId="0" applyFont="1" applyBorder="1" applyAlignment="1">
      <alignment horizontal="center" vertical="center"/>
    </xf>
    <xf numFmtId="0" fontId="71" fillId="0" borderId="9" xfId="0" applyFont="1" applyBorder="1" applyAlignment="1">
      <alignment horizontal="center" vertical="center"/>
    </xf>
    <xf numFmtId="0" fontId="72" fillId="6" borderId="39" xfId="0" applyFont="1" applyFill="1" applyBorder="1" applyAlignment="1">
      <alignment horizontal="center" vertical="center"/>
    </xf>
    <xf numFmtId="0" fontId="72" fillId="6" borderId="41" xfId="0" applyFont="1" applyFill="1" applyBorder="1" applyAlignment="1">
      <alignment horizontal="center" vertical="center"/>
    </xf>
    <xf numFmtId="0" fontId="72" fillId="14" borderId="39" xfId="0" applyFont="1" applyFill="1" applyBorder="1" applyAlignment="1">
      <alignment horizontal="center" vertical="center"/>
    </xf>
    <xf numFmtId="0" fontId="72" fillId="14" borderId="41" xfId="0" applyFont="1" applyFill="1" applyBorder="1" applyAlignment="1">
      <alignment horizontal="center" vertical="center"/>
    </xf>
    <xf numFmtId="0" fontId="57" fillId="0" borderId="77" xfId="0" applyFont="1" applyBorder="1" applyAlignment="1">
      <alignment horizontal="center" vertical="center"/>
    </xf>
    <xf numFmtId="0" fontId="57" fillId="0" borderId="78" xfId="0" applyFont="1" applyBorder="1" applyAlignment="1">
      <alignment horizontal="center" vertical="center"/>
    </xf>
    <xf numFmtId="0" fontId="57" fillId="0" borderId="79" xfId="0" applyFont="1" applyBorder="1" applyAlignment="1">
      <alignment horizontal="center" vertical="center"/>
    </xf>
    <xf numFmtId="0" fontId="22" fillId="4" borderId="117" xfId="0" applyFont="1" applyFill="1" applyBorder="1" applyAlignment="1">
      <alignment horizontal="center" vertical="center" wrapText="1"/>
    </xf>
    <xf numFmtId="0" fontId="22" fillId="4" borderId="118" xfId="0" applyFont="1" applyFill="1" applyBorder="1" applyAlignment="1">
      <alignment horizontal="center" vertical="center" wrapText="1"/>
    </xf>
    <xf numFmtId="0" fontId="22" fillId="0" borderId="117" xfId="1" applyFont="1" applyBorder="1" applyAlignment="1" applyProtection="1">
      <alignment horizontal="center" vertical="center" wrapText="1"/>
    </xf>
    <xf numFmtId="0" fontId="22" fillId="0" borderId="119" xfId="1" applyFont="1" applyBorder="1" applyAlignment="1" applyProtection="1">
      <alignment horizontal="center" vertical="center" wrapText="1"/>
    </xf>
    <xf numFmtId="0" fontId="22" fillId="0" borderId="120" xfId="1" applyFont="1" applyBorder="1" applyAlignment="1" applyProtection="1">
      <alignment horizontal="center" vertical="center" wrapText="1"/>
    </xf>
    <xf numFmtId="0" fontId="22" fillId="0" borderId="121" xfId="1" applyFont="1" applyBorder="1" applyAlignment="1" applyProtection="1">
      <alignment horizontal="center" vertical="center" wrapText="1"/>
    </xf>
    <xf numFmtId="0" fontId="22" fillId="0" borderId="113" xfId="0" applyFont="1" applyBorder="1" applyAlignment="1">
      <alignment horizontal="center" vertical="center" wrapText="1"/>
    </xf>
    <xf numFmtId="0" fontId="22" fillId="0" borderId="115" xfId="0" applyFont="1" applyBorder="1" applyAlignment="1">
      <alignment horizontal="center" vertical="center" wrapText="1"/>
    </xf>
    <xf numFmtId="0" fontId="22" fillId="0" borderId="116" xfId="0" applyFont="1" applyBorder="1" applyAlignment="1">
      <alignment horizontal="center" vertical="center" wrapText="1"/>
    </xf>
    <xf numFmtId="0" fontId="22" fillId="4" borderId="96" xfId="0" applyFont="1" applyFill="1" applyBorder="1" applyAlignment="1">
      <alignment horizontal="center" vertical="center" wrapText="1"/>
    </xf>
    <xf numFmtId="0" fontId="22" fillId="4" borderId="95" xfId="0" applyFont="1" applyFill="1" applyBorder="1" applyAlignment="1">
      <alignment horizontal="center" vertical="center" wrapText="1"/>
    </xf>
    <xf numFmtId="0" fontId="22" fillId="0" borderId="96" xfId="0" applyFont="1" applyBorder="1" applyAlignment="1">
      <alignment horizontal="center" vertical="center" wrapText="1"/>
    </xf>
    <xf numFmtId="0" fontId="22" fillId="0" borderId="97" xfId="0" applyFont="1" applyBorder="1" applyAlignment="1">
      <alignment horizontal="center" vertical="center" wrapText="1"/>
    </xf>
    <xf numFmtId="0" fontId="22" fillId="0" borderId="98" xfId="0" applyFont="1" applyBorder="1" applyAlignment="1">
      <alignment horizontal="center" vertical="center" wrapText="1"/>
    </xf>
    <xf numFmtId="0" fontId="22" fillId="0" borderId="99" xfId="0" applyFont="1" applyBorder="1" applyAlignment="1">
      <alignment horizontal="center" vertical="center" wrapText="1"/>
    </xf>
    <xf numFmtId="0" fontId="22" fillId="0" borderId="95" xfId="0" applyFont="1" applyBorder="1" applyAlignment="1">
      <alignment horizontal="center" vertical="center" wrapText="1"/>
    </xf>
    <xf numFmtId="14" fontId="49" fillId="0" borderId="42" xfId="0" applyNumberFormat="1" applyFont="1" applyBorder="1" applyAlignment="1">
      <alignment horizontal="center" vertical="center"/>
    </xf>
    <xf numFmtId="0" fontId="49" fillId="0" borderId="6" xfId="0" applyFont="1" applyBorder="1" applyAlignment="1">
      <alignment horizontal="center" vertical="center"/>
    </xf>
    <xf numFmtId="0" fontId="43" fillId="4" borderId="8" xfId="0" applyFont="1" applyFill="1" applyBorder="1" applyAlignment="1">
      <alignment horizontal="center" vertical="center"/>
    </xf>
    <xf numFmtId="0" fontId="43" fillId="4" borderId="0" xfId="0" applyFont="1" applyFill="1" applyAlignment="1">
      <alignment horizontal="center" vertical="center"/>
    </xf>
    <xf numFmtId="0" fontId="43" fillId="4" borderId="10" xfId="0" applyFont="1" applyFill="1" applyBorder="1" applyAlignment="1">
      <alignment horizontal="center" vertical="center"/>
    </xf>
    <xf numFmtId="0" fontId="28" fillId="4" borderId="20" xfId="0" applyFont="1" applyFill="1" applyBorder="1" applyAlignment="1">
      <alignment horizontal="right" vertical="center"/>
    </xf>
    <xf numFmtId="0" fontId="28" fillId="4" borderId="22" xfId="0" applyFont="1" applyFill="1" applyBorder="1" applyAlignment="1">
      <alignment horizontal="right" vertical="center"/>
    </xf>
    <xf numFmtId="0" fontId="44" fillId="4" borderId="7" xfId="0" applyFont="1" applyFill="1" applyBorder="1" applyAlignment="1">
      <alignment horizontal="center" vertical="center" wrapText="1"/>
    </xf>
    <xf numFmtId="0" fontId="44" fillId="4" borderId="85"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86" xfId="0" applyFont="1" applyFill="1" applyBorder="1" applyAlignment="1">
      <alignment horizontal="center" vertical="center" wrapText="1"/>
    </xf>
    <xf numFmtId="0" fontId="45" fillId="4" borderId="8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4" borderId="9" xfId="0" applyFont="1" applyFill="1" applyBorder="1" applyAlignment="1">
      <alignment horizontal="center" vertical="center" wrapText="1"/>
    </xf>
    <xf numFmtId="0" fontId="45" fillId="4" borderId="88" xfId="0" applyFont="1" applyFill="1" applyBorder="1" applyAlignment="1">
      <alignment horizontal="center" vertical="center" wrapText="1"/>
    </xf>
    <xf numFmtId="0" fontId="45" fillId="4" borderId="20" xfId="0" applyFont="1" applyFill="1" applyBorder="1" applyAlignment="1">
      <alignment horizontal="center" vertical="center" wrapText="1"/>
    </xf>
    <xf numFmtId="0" fontId="45" fillId="4" borderId="22" xfId="0" applyFont="1" applyFill="1" applyBorder="1" applyAlignment="1">
      <alignment horizontal="center" vertical="center" wrapText="1"/>
    </xf>
    <xf numFmtId="179" fontId="22" fillId="4" borderId="18" xfId="0" applyNumberFormat="1" applyFont="1" applyFill="1" applyBorder="1" applyAlignment="1">
      <alignment horizontal="center" vertical="center"/>
    </xf>
    <xf numFmtId="179" fontId="22" fillId="4" borderId="9" xfId="0" applyNumberFormat="1" applyFont="1" applyFill="1" applyBorder="1" applyAlignment="1">
      <alignment horizontal="center" vertical="center"/>
    </xf>
    <xf numFmtId="0" fontId="46" fillId="4" borderId="7" xfId="0" applyFont="1" applyFill="1" applyBorder="1" applyAlignment="1">
      <alignment horizontal="center" vertical="center" wrapText="1"/>
    </xf>
    <xf numFmtId="0" fontId="46" fillId="4" borderId="18" xfId="0" applyFont="1" applyFill="1" applyBorder="1" applyAlignment="1">
      <alignment horizontal="center" vertical="center" wrapText="1"/>
    </xf>
    <xf numFmtId="0" fontId="46" fillId="4" borderId="8" xfId="0" applyFont="1" applyFill="1" applyBorder="1" applyAlignment="1">
      <alignment horizontal="center" vertical="center" wrapText="1"/>
    </xf>
    <xf numFmtId="0" fontId="46" fillId="4" borderId="0" xfId="0" applyFont="1" applyFill="1" applyAlignment="1">
      <alignment horizontal="center" vertical="center" wrapText="1"/>
    </xf>
    <xf numFmtId="0" fontId="46" fillId="4" borderId="19" xfId="0" applyFont="1" applyFill="1" applyBorder="1" applyAlignment="1">
      <alignment horizontal="center" vertical="center" wrapText="1"/>
    </xf>
    <xf numFmtId="0" fontId="46" fillId="4" borderId="20" xfId="0" applyFont="1" applyFill="1" applyBorder="1" applyAlignment="1">
      <alignment horizontal="center" vertical="center" wrapText="1"/>
    </xf>
    <xf numFmtId="0" fontId="47" fillId="4" borderId="56" xfId="0" applyFont="1" applyFill="1" applyBorder="1" applyAlignment="1">
      <alignment horizontal="center" vertical="center" wrapText="1"/>
    </xf>
    <xf numFmtId="0" fontId="47" fillId="4" borderId="18" xfId="0" applyFont="1" applyFill="1" applyBorder="1" applyAlignment="1">
      <alignment horizontal="center" vertical="center" wrapText="1"/>
    </xf>
    <xf numFmtId="0" fontId="47" fillId="4" borderId="57" xfId="0" applyFont="1" applyFill="1" applyBorder="1" applyAlignment="1">
      <alignment horizontal="center" vertical="center" wrapText="1"/>
    </xf>
    <xf numFmtId="0" fontId="47" fillId="4" borderId="13" xfId="0" applyFont="1" applyFill="1" applyBorder="1" applyAlignment="1">
      <alignment horizontal="center" vertical="center" wrapText="1"/>
    </xf>
    <xf numFmtId="0" fontId="47" fillId="4" borderId="0" xfId="0" applyFont="1" applyFill="1" applyAlignment="1">
      <alignment horizontal="center" vertical="center" wrapText="1"/>
    </xf>
    <xf numFmtId="0" fontId="47" fillId="4" borderId="14" xfId="0" applyFont="1" applyFill="1" applyBorder="1" applyAlignment="1">
      <alignment horizontal="center" vertical="center" wrapText="1"/>
    </xf>
    <xf numFmtId="0" fontId="47" fillId="4" borderId="58" xfId="0" applyFont="1" applyFill="1" applyBorder="1" applyAlignment="1">
      <alignment horizontal="center" vertical="center" wrapText="1"/>
    </xf>
    <xf numFmtId="0" fontId="47" fillId="4" borderId="28" xfId="0" applyFont="1" applyFill="1" applyBorder="1" applyAlignment="1">
      <alignment horizontal="center" vertical="center" wrapText="1"/>
    </xf>
    <xf numFmtId="0" fontId="47" fillId="4" borderId="27" xfId="0" applyFont="1" applyFill="1" applyBorder="1" applyAlignment="1">
      <alignment horizontal="center" vertical="center" wrapText="1"/>
    </xf>
    <xf numFmtId="0" fontId="22" fillId="4" borderId="89" xfId="0" applyFont="1" applyFill="1" applyBorder="1" applyAlignment="1">
      <alignment horizontal="center" vertical="center" wrapText="1"/>
    </xf>
    <xf numFmtId="0" fontId="22" fillId="4" borderId="90" xfId="0" applyFont="1" applyFill="1" applyBorder="1" applyAlignment="1">
      <alignment horizontal="center" vertical="center" wrapText="1"/>
    </xf>
    <xf numFmtId="0" fontId="22" fillId="0" borderId="91" xfId="0" applyFont="1" applyBorder="1" applyAlignment="1">
      <alignment horizontal="center" vertical="center" wrapText="1"/>
    </xf>
    <xf numFmtId="0" fontId="22" fillId="0" borderId="92" xfId="0" applyFont="1" applyBorder="1" applyAlignment="1">
      <alignment horizontal="center" vertical="center" wrapText="1"/>
    </xf>
    <xf numFmtId="0" fontId="22" fillId="0" borderId="93" xfId="0" applyFont="1" applyBorder="1" applyAlignment="1">
      <alignment horizontal="center" vertical="center" wrapText="1"/>
    </xf>
    <xf numFmtId="0" fontId="22" fillId="4" borderId="94" xfId="0" applyFont="1" applyFill="1" applyBorder="1" applyAlignment="1">
      <alignment horizontal="center" vertical="center" wrapText="1"/>
    </xf>
    <xf numFmtId="0" fontId="22" fillId="4" borderId="100" xfId="0" applyFont="1" applyFill="1" applyBorder="1" applyAlignment="1">
      <alignment horizontal="center" vertical="center" wrapText="1"/>
    </xf>
    <xf numFmtId="0" fontId="22" fillId="4" borderId="101" xfId="0" applyFont="1" applyFill="1" applyBorder="1" applyAlignment="1">
      <alignment horizontal="center" vertical="center" wrapText="1"/>
    </xf>
    <xf numFmtId="49" fontId="22" fillId="0" borderId="102" xfId="1" applyNumberFormat="1" applyFont="1" applyBorder="1" applyAlignment="1" applyProtection="1">
      <alignment horizontal="center" vertical="center" wrapText="1"/>
    </xf>
    <xf numFmtId="49" fontId="22" fillId="0" borderId="103" xfId="1" applyNumberFormat="1" applyFont="1" applyBorder="1" applyAlignment="1" applyProtection="1">
      <alignment horizontal="center" vertical="center" wrapText="1"/>
    </xf>
    <xf numFmtId="49" fontId="22" fillId="0" borderId="104" xfId="1" applyNumberFormat="1" applyFont="1" applyBorder="1" applyAlignment="1" applyProtection="1">
      <alignment horizontal="center" vertical="center" wrapText="1"/>
    </xf>
    <xf numFmtId="49" fontId="22" fillId="0" borderId="105" xfId="1" applyNumberFormat="1" applyFont="1" applyBorder="1" applyAlignment="1" applyProtection="1">
      <alignment horizontal="center" vertical="center" wrapText="1"/>
    </xf>
    <xf numFmtId="0" fontId="47" fillId="4" borderId="106" xfId="0" applyFont="1" applyFill="1" applyBorder="1" applyAlignment="1">
      <alignment horizontal="center" vertical="center" wrapText="1"/>
    </xf>
    <xf numFmtId="0" fontId="47" fillId="4" borderId="34" xfId="0" applyFont="1" applyFill="1" applyBorder="1" applyAlignment="1">
      <alignment horizontal="center" vertical="center" wrapText="1"/>
    </xf>
    <xf numFmtId="0" fontId="47" fillId="4" borderId="107" xfId="0" applyFont="1" applyFill="1" applyBorder="1" applyAlignment="1">
      <alignment horizontal="center" vertical="center" wrapText="1"/>
    </xf>
    <xf numFmtId="0" fontId="47" fillId="4" borderId="108" xfId="0" applyFont="1" applyFill="1" applyBorder="1" applyAlignment="1">
      <alignment horizontal="center" vertical="center" wrapText="1"/>
    </xf>
    <xf numFmtId="0" fontId="47" fillId="4" borderId="109" xfId="0" applyFont="1" applyFill="1" applyBorder="1" applyAlignment="1">
      <alignment horizontal="center" vertical="center" wrapText="1"/>
    </xf>
    <xf numFmtId="0" fontId="47" fillId="4" borderId="110" xfId="0" applyFont="1" applyFill="1" applyBorder="1" applyAlignment="1">
      <alignment horizontal="center" vertical="center" wrapText="1"/>
    </xf>
    <xf numFmtId="0" fontId="47" fillId="4" borderId="111" xfId="0" applyFont="1" applyFill="1" applyBorder="1" applyAlignment="1">
      <alignment horizontal="center" vertical="center" wrapText="1"/>
    </xf>
    <xf numFmtId="0" fontId="47" fillId="4" borderId="112" xfId="0" applyFont="1" applyFill="1" applyBorder="1" applyAlignment="1">
      <alignment horizontal="center" vertical="center" wrapText="1"/>
    </xf>
    <xf numFmtId="0" fontId="22" fillId="4" borderId="113" xfId="0" applyFont="1" applyFill="1" applyBorder="1" applyAlignment="1">
      <alignment horizontal="center" vertical="center" wrapText="1"/>
    </xf>
    <xf numFmtId="0" fontId="22" fillId="4" borderId="114" xfId="0" applyFont="1" applyFill="1" applyBorder="1" applyAlignment="1">
      <alignment horizontal="center" vertical="center" wrapText="1"/>
    </xf>
    <xf numFmtId="0" fontId="47" fillId="4" borderId="88" xfId="0" applyFont="1" applyFill="1" applyBorder="1" applyAlignment="1">
      <alignment horizontal="center" vertical="center" wrapText="1"/>
    </xf>
    <xf numFmtId="0" fontId="47" fillId="4" borderId="20" xfId="0" applyFont="1" applyFill="1" applyBorder="1" applyAlignment="1">
      <alignment horizontal="center" vertical="center" wrapText="1"/>
    </xf>
    <xf numFmtId="0" fontId="47" fillId="4" borderId="86" xfId="0" applyFont="1" applyFill="1" applyBorder="1" applyAlignment="1">
      <alignment horizontal="center" vertical="center" wrapText="1"/>
    </xf>
    <xf numFmtId="0" fontId="22" fillId="4" borderId="122" xfId="0" applyFont="1" applyFill="1" applyBorder="1" applyAlignment="1">
      <alignment horizontal="center" vertical="center" wrapText="1"/>
    </xf>
    <xf numFmtId="0" fontId="22" fillId="4" borderId="123" xfId="0" applyFont="1" applyFill="1" applyBorder="1" applyAlignment="1">
      <alignment horizontal="center" vertical="center" wrapText="1"/>
    </xf>
    <xf numFmtId="0" fontId="22" fillId="0" borderId="122" xfId="0" applyFont="1" applyBorder="1" applyAlignment="1">
      <alignment horizontal="center" vertical="center" wrapText="1"/>
    </xf>
    <xf numFmtId="0" fontId="22" fillId="0" borderId="124" xfId="0" applyFont="1" applyBorder="1" applyAlignment="1">
      <alignment horizontal="center" vertical="center" wrapText="1"/>
    </xf>
    <xf numFmtId="0" fontId="22" fillId="0" borderId="125" xfId="0" applyFont="1" applyBorder="1" applyAlignment="1">
      <alignment horizontal="center" vertical="center" wrapText="1"/>
    </xf>
    <xf numFmtId="0" fontId="22" fillId="4" borderId="126" xfId="0" applyFont="1" applyFill="1" applyBorder="1" applyAlignment="1">
      <alignment horizontal="center" vertical="center" wrapText="1"/>
    </xf>
    <xf numFmtId="0" fontId="22" fillId="4" borderId="127" xfId="0" applyFont="1" applyFill="1" applyBorder="1" applyAlignment="1">
      <alignment horizontal="center" vertical="center" wrapText="1"/>
    </xf>
    <xf numFmtId="0" fontId="22" fillId="0" borderId="126" xfId="1" applyFont="1" applyBorder="1" applyAlignment="1" applyProtection="1">
      <alignment horizontal="center" vertical="center" wrapText="1"/>
    </xf>
    <xf numFmtId="0" fontId="22" fillId="0" borderId="128" xfId="1" applyFont="1" applyBorder="1" applyAlignment="1" applyProtection="1">
      <alignment horizontal="center" vertical="center" wrapText="1"/>
    </xf>
    <xf numFmtId="0" fontId="22" fillId="0" borderId="129" xfId="1" applyFont="1" applyBorder="1" applyAlignment="1" applyProtection="1">
      <alignment horizontal="center" vertical="center" wrapText="1"/>
    </xf>
    <xf numFmtId="0" fontId="22" fillId="0" borderId="130" xfId="1" applyFont="1" applyBorder="1" applyAlignment="1" applyProtection="1">
      <alignment horizontal="center" vertical="center" wrapText="1"/>
    </xf>
    <xf numFmtId="0" fontId="27" fillId="4" borderId="59" xfId="0" applyFont="1" applyFill="1" applyBorder="1" applyAlignment="1">
      <alignment horizontal="center" vertical="center" wrapText="1"/>
    </xf>
    <xf numFmtId="0" fontId="27" fillId="4" borderId="60" xfId="0" applyFont="1" applyFill="1" applyBorder="1" applyAlignment="1">
      <alignment horizontal="center" vertical="center" wrapText="1"/>
    </xf>
    <xf numFmtId="0" fontId="27" fillId="4" borderId="61" xfId="0" applyFont="1" applyFill="1" applyBorder="1" applyAlignment="1">
      <alignment horizontal="center" vertical="center" wrapText="1"/>
    </xf>
    <xf numFmtId="0" fontId="44" fillId="4" borderId="6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8" xfId="0" applyFont="1" applyFill="1" applyBorder="1" applyAlignment="1">
      <alignment horizontal="center" vertical="center" wrapText="1"/>
    </xf>
    <xf numFmtId="0" fontId="44" fillId="4" borderId="14" xfId="0" applyFont="1" applyFill="1" applyBorder="1" applyAlignment="1">
      <alignment horizontal="center" vertical="center" wrapText="1"/>
    </xf>
    <xf numFmtId="0" fontId="44" fillId="4" borderId="24" xfId="0" applyFont="1" applyFill="1" applyBorder="1" applyAlignment="1">
      <alignment horizontal="center" vertical="center" wrapText="1"/>
    </xf>
    <xf numFmtId="0" fontId="46" fillId="4" borderId="15" xfId="0" applyFont="1" applyFill="1" applyBorder="1" applyAlignment="1">
      <alignment horizontal="center" vertical="center" wrapText="1"/>
    </xf>
    <xf numFmtId="0" fontId="46" fillId="4" borderId="3" xfId="0" applyFont="1" applyFill="1" applyBorder="1" applyAlignment="1">
      <alignment horizontal="center" vertical="center" wrapText="1"/>
    </xf>
    <xf numFmtId="0" fontId="46" fillId="4" borderId="16" xfId="0" applyFont="1" applyFill="1" applyBorder="1" applyAlignment="1">
      <alignment horizontal="center" vertical="center" wrapText="1"/>
    </xf>
    <xf numFmtId="0" fontId="22" fillId="0" borderId="131" xfId="0" applyFont="1" applyBorder="1" applyAlignment="1">
      <alignment horizontal="left" vertical="center" wrapText="1"/>
    </xf>
    <xf numFmtId="0" fontId="22" fillId="0" borderId="124" xfId="0" applyFont="1" applyBorder="1" applyAlignment="1">
      <alignment horizontal="left" vertical="center" wrapText="1"/>
    </xf>
    <xf numFmtId="0" fontId="22" fillId="0" borderId="125" xfId="0" applyFont="1" applyBorder="1" applyAlignment="1">
      <alignment horizontal="left" vertical="center" wrapText="1"/>
    </xf>
    <xf numFmtId="0" fontId="46" fillId="4" borderId="29" xfId="0" applyFont="1" applyFill="1" applyBorder="1" applyAlignment="1">
      <alignment horizontal="center" vertical="center" wrapText="1"/>
    </xf>
    <xf numFmtId="0" fontId="46" fillId="4" borderId="54" xfId="0" applyFont="1" applyFill="1" applyBorder="1" applyAlignment="1">
      <alignment horizontal="center" vertical="center" wrapText="1"/>
    </xf>
    <xf numFmtId="0" fontId="46" fillId="4" borderId="55" xfId="0" applyFont="1" applyFill="1" applyBorder="1" applyAlignment="1">
      <alignment horizontal="center" vertical="center" wrapText="1"/>
    </xf>
    <xf numFmtId="0" fontId="22" fillId="0" borderId="100" xfId="0" applyFont="1" applyBorder="1" applyAlignment="1">
      <alignment horizontal="left" vertical="center" wrapText="1"/>
    </xf>
    <xf numFmtId="0" fontId="22" fillId="0" borderId="103" xfId="0" applyFont="1" applyBorder="1" applyAlignment="1">
      <alignment horizontal="left" vertical="center" wrapText="1"/>
    </xf>
    <xf numFmtId="0" fontId="22" fillId="0" borderId="105" xfId="0" applyFont="1" applyBorder="1" applyAlignment="1">
      <alignment horizontal="left" vertical="center" wrapText="1"/>
    </xf>
    <xf numFmtId="0" fontId="46" fillId="4" borderId="63" xfId="0" applyFont="1" applyFill="1" applyBorder="1" applyAlignment="1">
      <alignment horizontal="center" vertical="center" wrapText="1"/>
    </xf>
    <xf numFmtId="0" fontId="46" fillId="4" borderId="64" xfId="0" applyFont="1" applyFill="1" applyBorder="1" applyAlignment="1">
      <alignment horizontal="center" vertical="center" wrapText="1"/>
    </xf>
    <xf numFmtId="0" fontId="46" fillId="4" borderId="65" xfId="0" applyFont="1" applyFill="1" applyBorder="1" applyAlignment="1">
      <alignment horizontal="center" vertical="center" wrapText="1"/>
    </xf>
    <xf numFmtId="0" fontId="22" fillId="0" borderId="132" xfId="0" applyFont="1" applyBorder="1" applyAlignment="1">
      <alignment horizontal="left" vertical="center" wrapText="1"/>
    </xf>
    <xf numFmtId="0" fontId="22" fillId="0" borderId="115" xfId="0" applyFont="1" applyBorder="1" applyAlignment="1">
      <alignment horizontal="left" vertical="center" wrapText="1"/>
    </xf>
    <xf numFmtId="0" fontId="22" fillId="0" borderId="116" xfId="0" applyFont="1" applyBorder="1" applyAlignment="1">
      <alignment horizontal="left" vertical="center" wrapText="1"/>
    </xf>
    <xf numFmtId="0" fontId="46" fillId="4" borderId="39" xfId="0" applyFont="1" applyFill="1" applyBorder="1" applyAlignment="1">
      <alignment horizontal="center" vertical="center" wrapText="1"/>
    </xf>
    <xf numFmtId="0" fontId="46" fillId="4" borderId="40" xfId="0" applyFont="1" applyFill="1" applyBorder="1" applyAlignment="1">
      <alignment horizontal="center" vertical="center" wrapText="1"/>
    </xf>
    <xf numFmtId="0" fontId="46" fillId="4" borderId="41" xfId="0" applyFont="1" applyFill="1" applyBorder="1" applyAlignment="1">
      <alignment horizontal="center" vertical="center" wrapText="1"/>
    </xf>
    <xf numFmtId="0" fontId="22" fillId="0" borderId="133" xfId="0" applyFont="1" applyBorder="1" applyAlignment="1">
      <alignment horizontal="left" vertical="center" wrapText="1"/>
    </xf>
    <xf numFmtId="0" fontId="22" fillId="0" borderId="134" xfId="0" applyFont="1" applyBorder="1" applyAlignment="1">
      <alignment horizontal="left" vertical="center" wrapText="1"/>
    </xf>
    <xf numFmtId="0" fontId="22" fillId="0" borderId="135" xfId="0" applyFont="1" applyBorder="1" applyAlignment="1">
      <alignment horizontal="left" vertical="center" wrapText="1"/>
    </xf>
    <xf numFmtId="0" fontId="22" fillId="0" borderId="136" xfId="0" applyFont="1" applyBorder="1" applyAlignment="1">
      <alignment horizontal="left" vertical="center" wrapText="1"/>
    </xf>
    <xf numFmtId="0" fontId="22" fillId="0" borderId="137" xfId="0" applyFont="1" applyBorder="1" applyAlignment="1">
      <alignment horizontal="left" vertical="center" wrapText="1"/>
    </xf>
    <xf numFmtId="0" fontId="22" fillId="0" borderId="138" xfId="0" applyFont="1" applyBorder="1" applyAlignment="1">
      <alignment horizontal="left" vertical="center" wrapText="1"/>
    </xf>
    <xf numFmtId="0" fontId="26" fillId="4" borderId="39" xfId="0" applyFont="1" applyFill="1" applyBorder="1" applyAlignment="1">
      <alignment horizontal="center" vertical="center" wrapText="1"/>
    </xf>
    <xf numFmtId="0" fontId="26" fillId="4" borderId="41" xfId="0" applyFont="1" applyFill="1" applyBorder="1" applyAlignment="1">
      <alignment horizontal="center" vertical="center" wrapText="1"/>
    </xf>
    <xf numFmtId="180" fontId="22" fillId="0" borderId="136" xfId="0" applyNumberFormat="1" applyFont="1" applyBorder="1" applyAlignment="1">
      <alignment horizontal="left" vertical="center" wrapText="1"/>
    </xf>
    <xf numFmtId="180" fontId="22" fillId="0" borderId="137" xfId="0" applyNumberFormat="1" applyFont="1" applyBorder="1" applyAlignment="1">
      <alignment horizontal="left" vertical="center" wrapText="1"/>
    </xf>
    <xf numFmtId="180" fontId="22" fillId="0" borderId="139" xfId="0" applyNumberFormat="1" applyFont="1" applyBorder="1" applyAlignment="1">
      <alignment horizontal="left" vertical="center" wrapText="1"/>
    </xf>
    <xf numFmtId="0" fontId="44" fillId="4" borderId="57" xfId="0" applyFont="1" applyFill="1" applyBorder="1" applyAlignment="1">
      <alignment horizontal="center" vertical="center" wrapText="1"/>
    </xf>
    <xf numFmtId="0" fontId="42" fillId="4" borderId="66" xfId="0" applyFont="1" applyFill="1" applyBorder="1" applyAlignment="1">
      <alignment horizontal="center" vertical="center"/>
    </xf>
    <xf numFmtId="0" fontId="42" fillId="4" borderId="60" xfId="0" applyFont="1" applyFill="1" applyBorder="1" applyAlignment="1">
      <alignment horizontal="center" vertical="center"/>
    </xf>
    <xf numFmtId="0" fontId="42" fillId="4" borderId="61" xfId="0" applyFont="1" applyFill="1" applyBorder="1" applyAlignment="1">
      <alignment horizontal="center" vertical="center"/>
    </xf>
    <xf numFmtId="0" fontId="27" fillId="4" borderId="51" xfId="0" applyFont="1" applyFill="1" applyBorder="1" applyAlignment="1">
      <alignment horizontal="center" vertical="center"/>
    </xf>
    <xf numFmtId="0" fontId="27" fillId="4" borderId="67" xfId="0" applyFont="1" applyFill="1" applyBorder="1" applyAlignment="1">
      <alignment horizontal="center" vertical="center"/>
    </xf>
    <xf numFmtId="0" fontId="22" fillId="6" borderId="13"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23"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42" fillId="4" borderId="29" xfId="0" applyFont="1" applyFill="1" applyBorder="1" applyAlignment="1">
      <alignment horizontal="center" vertical="center"/>
    </xf>
    <xf numFmtId="0" fontId="42" fillId="4" borderId="54" xfId="0" applyFont="1" applyFill="1" applyBorder="1" applyAlignment="1">
      <alignment horizontal="center" vertical="center"/>
    </xf>
    <xf numFmtId="0" fontId="42" fillId="4" borderId="55" xfId="0" applyFont="1" applyFill="1" applyBorder="1" applyAlignment="1">
      <alignment horizontal="center" vertical="center"/>
    </xf>
    <xf numFmtId="0" fontId="42" fillId="4" borderId="51" xfId="0" applyFont="1" applyFill="1" applyBorder="1" applyAlignment="1">
      <alignment horizontal="center" vertical="center"/>
    </xf>
    <xf numFmtId="0" fontId="42" fillId="4" borderId="52" xfId="0" applyFont="1" applyFill="1" applyBorder="1" applyAlignment="1">
      <alignment horizontal="center" vertical="center"/>
    </xf>
    <xf numFmtId="0" fontId="42" fillId="4" borderId="67" xfId="0" applyFont="1" applyFill="1" applyBorder="1" applyAlignment="1">
      <alignment horizontal="center" vertical="center"/>
    </xf>
    <xf numFmtId="0" fontId="42" fillId="4" borderId="53" xfId="0" applyFont="1" applyFill="1" applyBorder="1" applyAlignment="1">
      <alignment horizontal="center" vertical="center"/>
    </xf>
    <xf numFmtId="0" fontId="18" fillId="4" borderId="19" xfId="0" applyFont="1" applyFill="1" applyBorder="1" applyAlignment="1">
      <alignment horizontal="left" vertical="center"/>
    </xf>
    <xf numFmtId="0" fontId="18" fillId="4" borderId="20" xfId="0" applyFont="1" applyFill="1" applyBorder="1" applyAlignment="1">
      <alignment horizontal="left" vertical="center"/>
    </xf>
    <xf numFmtId="0" fontId="18" fillId="4" borderId="22" xfId="0" applyFont="1" applyFill="1" applyBorder="1" applyAlignment="1">
      <alignment horizontal="left" vertical="center"/>
    </xf>
    <xf numFmtId="0" fontId="44" fillId="4" borderId="18" xfId="0" applyFont="1" applyFill="1" applyBorder="1" applyAlignment="1">
      <alignment horizontal="center" vertical="center" wrapText="1"/>
    </xf>
    <xf numFmtId="0" fontId="44" fillId="4" borderId="0" xfId="0" applyFont="1" applyFill="1" applyAlignment="1">
      <alignment horizontal="center" vertical="center" wrapText="1"/>
    </xf>
    <xf numFmtId="0" fontId="42" fillId="4" borderId="3" xfId="0" applyFont="1" applyFill="1" applyBorder="1" applyAlignment="1">
      <alignment horizontal="center" vertical="center"/>
    </xf>
    <xf numFmtId="0" fontId="42" fillId="4" borderId="68" xfId="0" applyFont="1" applyFill="1" applyBorder="1" applyAlignment="1">
      <alignment horizontal="center" vertical="center"/>
    </xf>
    <xf numFmtId="0" fontId="27" fillId="4" borderId="140" xfId="0" applyFont="1" applyFill="1" applyBorder="1" applyAlignment="1">
      <alignment horizontal="left" vertical="center" wrapText="1" indent="1"/>
    </xf>
    <xf numFmtId="0" fontId="27" fillId="4" borderId="92" xfId="0" applyFont="1" applyFill="1" applyBorder="1" applyAlignment="1">
      <alignment horizontal="left" vertical="center" wrapText="1" indent="1"/>
    </xf>
    <xf numFmtId="0" fontId="27" fillId="4" borderId="93" xfId="0" applyFont="1" applyFill="1" applyBorder="1" applyAlignment="1">
      <alignment horizontal="left" vertical="center" wrapText="1" indent="1"/>
    </xf>
    <xf numFmtId="0" fontId="18" fillId="4" borderId="141" xfId="0" applyFont="1" applyFill="1" applyBorder="1" applyAlignment="1">
      <alignment horizontal="left" vertical="center"/>
    </xf>
    <xf numFmtId="0" fontId="18" fillId="4" borderId="134" xfId="0" applyFont="1" applyFill="1" applyBorder="1" applyAlignment="1">
      <alignment horizontal="left" vertical="center"/>
    </xf>
    <xf numFmtId="0" fontId="18" fillId="4" borderId="135" xfId="0" applyFont="1" applyFill="1" applyBorder="1" applyAlignment="1">
      <alignment horizontal="left" vertical="center"/>
    </xf>
    <xf numFmtId="0" fontId="18" fillId="4" borderId="8" xfId="0" applyFont="1" applyFill="1" applyBorder="1" applyAlignment="1">
      <alignment horizontal="left" vertical="center"/>
    </xf>
    <xf numFmtId="0" fontId="18" fillId="4" borderId="0" xfId="0" applyFont="1" applyFill="1" applyAlignment="1">
      <alignment horizontal="left" vertical="center"/>
    </xf>
    <xf numFmtId="0" fontId="18" fillId="4" borderId="10" xfId="0" applyFont="1" applyFill="1" applyBorder="1" applyAlignment="1">
      <alignment horizontal="left" vertical="center"/>
    </xf>
    <xf numFmtId="0" fontId="20" fillId="0" borderId="23"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0" fontId="20" fillId="0" borderId="22" xfId="0" applyFont="1" applyBorder="1" applyAlignment="1">
      <alignment horizontal="left" vertical="center"/>
    </xf>
    <xf numFmtId="0" fontId="7" fillId="2"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3"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0" xfId="0" applyFont="1" applyFill="1" applyAlignment="1">
      <alignment horizontal="center" vertical="center"/>
    </xf>
    <xf numFmtId="0" fontId="7" fillId="2" borderId="2" xfId="0" applyFont="1" applyFill="1" applyBorder="1" applyAlignment="1">
      <alignment horizontal="justify" vertical="center" wrapText="1"/>
    </xf>
    <xf numFmtId="0" fontId="7" fillId="2" borderId="4"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14"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7" fillId="2" borderId="16" xfId="0" applyFont="1" applyFill="1" applyBorder="1" applyAlignment="1">
      <alignment horizontal="justify" vertical="center" wrapText="1"/>
    </xf>
    <xf numFmtId="0" fontId="7" fillId="2" borderId="12"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0" borderId="0" xfId="0" applyFont="1" applyAlignment="1">
      <alignment horizontal="left"/>
    </xf>
    <xf numFmtId="0" fontId="39" fillId="2" borderId="2"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3" xfId="0" applyFont="1" applyFill="1" applyBorder="1" applyAlignment="1">
      <alignment horizontal="left" vertical="center" wrapText="1"/>
    </xf>
    <xf numFmtId="0" fontId="7" fillId="2" borderId="39" xfId="0" applyFont="1" applyFill="1" applyBorder="1" applyAlignment="1">
      <alignment horizontal="justify" vertical="center" wrapText="1"/>
    </xf>
    <xf numFmtId="0" fontId="7" fillId="2" borderId="40" xfId="0" applyFont="1" applyFill="1" applyBorder="1" applyAlignment="1">
      <alignment horizontal="justify" vertical="center" wrapText="1"/>
    </xf>
    <xf numFmtId="0" fontId="7" fillId="2" borderId="40" xfId="0" applyFont="1" applyFill="1" applyBorder="1" applyAlignment="1">
      <alignment vertical="center"/>
    </xf>
    <xf numFmtId="0" fontId="7" fillId="2" borderId="41" xfId="0" applyFont="1" applyFill="1" applyBorder="1" applyAlignment="1">
      <alignment vertical="center"/>
    </xf>
    <xf numFmtId="0" fontId="7" fillId="2" borderId="39" xfId="0" applyFont="1" applyFill="1" applyBorder="1" applyAlignment="1">
      <alignment vertical="center"/>
    </xf>
    <xf numFmtId="0" fontId="7" fillId="2" borderId="12" xfId="0" applyFont="1" applyFill="1" applyBorder="1" applyAlignment="1">
      <alignment horizontal="justify" vertical="center" wrapText="1"/>
    </xf>
    <xf numFmtId="0" fontId="7" fillId="2" borderId="13" xfId="0" applyFont="1" applyFill="1" applyBorder="1" applyAlignment="1">
      <alignment horizontal="justify" vertical="center" wrapText="1"/>
    </xf>
    <xf numFmtId="0" fontId="7" fillId="2" borderId="15" xfId="0" applyFont="1" applyFill="1" applyBorder="1" applyAlignment="1">
      <alignment horizontal="justify" vertical="center" wrapText="1"/>
    </xf>
    <xf numFmtId="0" fontId="7" fillId="2" borderId="12" xfId="0" applyFont="1" applyFill="1" applyBorder="1" applyAlignment="1">
      <alignment horizontal="right" vertical="center" wrapText="1"/>
    </xf>
    <xf numFmtId="0" fontId="7" fillId="2" borderId="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15" xfId="0" applyFont="1" applyFill="1" applyBorder="1" applyAlignment="1">
      <alignment horizontal="right" vertical="center" wrapText="1"/>
    </xf>
    <xf numFmtId="0" fontId="7" fillId="2" borderId="3" xfId="0" applyFont="1" applyFill="1" applyBorder="1" applyAlignment="1">
      <alignment horizontal="right" vertical="center" wrapText="1"/>
    </xf>
    <xf numFmtId="14" fontId="7" fillId="6" borderId="42" xfId="0" applyNumberFormat="1" applyFont="1" applyFill="1" applyBorder="1" applyAlignment="1">
      <alignment horizontal="center" vertical="center"/>
    </xf>
    <xf numFmtId="0" fontId="7" fillId="6" borderId="6" xfId="0" applyFont="1" applyFill="1" applyBorder="1" applyAlignment="1">
      <alignment horizontal="center" vertical="center"/>
    </xf>
    <xf numFmtId="0" fontId="9" fillId="2" borderId="0" xfId="0" applyFont="1" applyFill="1" applyAlignment="1">
      <alignment horizontal="justify" vertical="center"/>
    </xf>
    <xf numFmtId="0" fontId="9" fillId="2" borderId="0" xfId="0" applyFont="1" applyFill="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7" fillId="2" borderId="0" xfId="0" applyFont="1" applyFill="1" applyAlignment="1">
      <alignment vertical="center"/>
    </xf>
    <xf numFmtId="0" fontId="7" fillId="2" borderId="0" xfId="0" applyFont="1" applyFill="1" applyAlignment="1">
      <alignment horizontal="justify" vertical="center"/>
    </xf>
    <xf numFmtId="0" fontId="7" fillId="2" borderId="0" xfId="0" applyFont="1" applyFill="1" applyAlignment="1">
      <alignment vertical="center" wrapText="1"/>
    </xf>
    <xf numFmtId="0" fontId="7" fillId="0" borderId="0" xfId="0" applyFont="1" applyAlignment="1" applyProtection="1">
      <alignment horizontal="left" vertical="center"/>
      <protection locked="0"/>
    </xf>
    <xf numFmtId="0" fontId="7" fillId="2" borderId="13" xfId="0" applyFont="1" applyFill="1" applyBorder="1" applyAlignment="1">
      <alignment horizontal="justify" vertical="top" wrapText="1"/>
    </xf>
    <xf numFmtId="0" fontId="7" fillId="2" borderId="0" xfId="0" applyFont="1" applyFill="1" applyAlignment="1">
      <alignment horizontal="justify" vertical="top" wrapText="1"/>
    </xf>
    <xf numFmtId="0" fontId="7" fillId="2" borderId="0" xfId="0" applyFont="1" applyFill="1"/>
    <xf numFmtId="0" fontId="7" fillId="2" borderId="14" xfId="0" applyFont="1" applyFill="1" applyBorder="1"/>
    <xf numFmtId="0" fontId="7" fillId="2" borderId="15" xfId="0" applyFont="1" applyFill="1" applyBorder="1"/>
    <xf numFmtId="0" fontId="7" fillId="2" borderId="3" xfId="0" applyFont="1" applyFill="1" applyBorder="1"/>
    <xf numFmtId="0" fontId="7" fillId="2" borderId="16" xfId="0" applyFont="1" applyFill="1" applyBorder="1"/>
    <xf numFmtId="0" fontId="7" fillId="4" borderId="0" xfId="0" applyFont="1" applyFill="1" applyAlignment="1" applyProtection="1">
      <alignment horizontal="left" vertical="center" shrinkToFit="1"/>
      <protection locked="0"/>
    </xf>
    <xf numFmtId="0" fontId="7" fillId="4" borderId="0" xfId="0" applyFont="1" applyFill="1" applyAlignment="1" applyProtection="1">
      <alignment horizontal="left" vertical="center"/>
      <protection locked="0"/>
    </xf>
    <xf numFmtId="14" fontId="7" fillId="6" borderId="42" xfId="0" applyNumberFormat="1" applyFont="1" applyFill="1" applyBorder="1" applyAlignment="1">
      <alignment horizontal="center"/>
    </xf>
    <xf numFmtId="0" fontId="7" fillId="6" borderId="6" xfId="0" applyFont="1" applyFill="1" applyBorder="1" applyAlignment="1">
      <alignment horizontal="center"/>
    </xf>
    <xf numFmtId="0" fontId="7" fillId="4" borderId="0" xfId="0" applyFont="1" applyFill="1" applyAlignment="1">
      <alignment horizontal="center" vertical="center"/>
    </xf>
    <xf numFmtId="0" fontId="7" fillId="0" borderId="0" xfId="0" applyFont="1" applyAlignment="1">
      <alignment horizontal="left" vertical="top"/>
    </xf>
    <xf numFmtId="0" fontId="7" fillId="0" borderId="3" xfId="0" applyFont="1" applyBorder="1" applyAlignment="1">
      <alignment horizontal="left" vertical="top"/>
    </xf>
    <xf numFmtId="0" fontId="7" fillId="0" borderId="0" xfId="0" applyFont="1" applyAlignment="1" applyProtection="1">
      <alignment horizontal="left" vertical="center" shrinkToFit="1"/>
      <protection locked="0"/>
    </xf>
    <xf numFmtId="0" fontId="7" fillId="0" borderId="10" xfId="0" applyFont="1" applyBorder="1" applyAlignment="1" applyProtection="1">
      <alignment horizontal="left" vertical="center" shrinkToFit="1"/>
      <protection locked="0"/>
    </xf>
    <xf numFmtId="49" fontId="7" fillId="0" borderId="0" xfId="0" applyNumberFormat="1" applyFont="1" applyAlignment="1" applyProtection="1">
      <alignment horizontal="left" vertical="center"/>
      <protection locked="0"/>
    </xf>
    <xf numFmtId="49" fontId="7" fillId="0" borderId="10" xfId="0" applyNumberFormat="1" applyFont="1" applyBorder="1" applyAlignment="1" applyProtection="1">
      <alignment horizontal="left" vertical="center"/>
      <protection locked="0"/>
    </xf>
    <xf numFmtId="0" fontId="7" fillId="6" borderId="0" xfId="0" applyFont="1" applyFill="1" applyAlignment="1" applyProtection="1">
      <alignment horizontal="center" vertical="center" shrinkToFit="1"/>
      <protection locked="0"/>
    </xf>
    <xf numFmtId="49" fontId="7" fillId="0" borderId="0" xfId="0" applyNumberFormat="1" applyFont="1" applyAlignment="1" applyProtection="1">
      <alignment horizontal="center" vertical="center" shrinkToFit="1"/>
      <protection locked="0"/>
    </xf>
    <xf numFmtId="176" fontId="7" fillId="0" borderId="0" xfId="0" applyNumberFormat="1" applyFont="1" applyAlignment="1" applyProtection="1">
      <alignment horizontal="center" vertical="center"/>
      <protection locked="0"/>
    </xf>
    <xf numFmtId="49" fontId="7" fillId="2" borderId="18" xfId="0" applyNumberFormat="1" applyFont="1" applyFill="1" applyBorder="1" applyAlignment="1" applyProtection="1">
      <alignment horizontal="left" vertical="center"/>
      <protection locked="0"/>
    </xf>
    <xf numFmtId="49" fontId="7" fillId="2" borderId="9" xfId="0" applyNumberFormat="1" applyFont="1" applyFill="1" applyBorder="1" applyAlignment="1" applyProtection="1">
      <alignment horizontal="left" vertical="center"/>
      <protection locked="0"/>
    </xf>
    <xf numFmtId="0" fontId="7" fillId="0" borderId="0" xfId="0" applyFont="1" applyAlignment="1" applyProtection="1">
      <alignment vertical="center"/>
      <protection locked="0"/>
    </xf>
    <xf numFmtId="0" fontId="7" fillId="0" borderId="10" xfId="0" applyFont="1" applyBorder="1" applyAlignment="1" applyProtection="1">
      <alignment vertical="center"/>
      <protection locked="0"/>
    </xf>
    <xf numFmtId="49" fontId="7" fillId="0" borderId="20" xfId="0" applyNumberFormat="1" applyFont="1" applyBorder="1" applyAlignment="1" applyProtection="1">
      <alignment horizontal="left" vertical="center"/>
      <protection locked="0"/>
    </xf>
    <xf numFmtId="49" fontId="7" fillId="0" borderId="22" xfId="0" applyNumberFormat="1" applyFont="1" applyBorder="1" applyAlignment="1" applyProtection="1">
      <alignment horizontal="left" vertical="center"/>
      <protection locked="0"/>
    </xf>
    <xf numFmtId="0" fontId="7" fillId="6" borderId="0" xfId="0" applyFont="1" applyFill="1" applyAlignment="1" applyProtection="1">
      <alignment horizontal="center" vertical="center"/>
      <protection locked="0"/>
    </xf>
    <xf numFmtId="0" fontId="7" fillId="0" borderId="0" xfId="0" applyFont="1" applyAlignment="1" applyProtection="1">
      <alignment vertical="center" shrinkToFit="1"/>
      <protection locked="0"/>
    </xf>
    <xf numFmtId="0" fontId="7" fillId="0" borderId="10" xfId="0" applyFont="1" applyBorder="1" applyAlignment="1" applyProtection="1">
      <alignment vertical="center" shrinkToFit="1"/>
      <protection locked="0"/>
    </xf>
    <xf numFmtId="0" fontId="7" fillId="2" borderId="0" xfId="0" applyFont="1" applyFill="1" applyAlignment="1">
      <alignment horizontal="right" vertical="center"/>
    </xf>
    <xf numFmtId="0" fontId="7" fillId="4" borderId="0" xfId="0" applyFont="1" applyFill="1" applyAlignment="1" applyProtection="1">
      <alignment horizontal="center" vertical="center" shrinkToFit="1"/>
      <protection locked="0"/>
    </xf>
    <xf numFmtId="49" fontId="7" fillId="4" borderId="0" xfId="0" applyNumberFormat="1" applyFont="1" applyFill="1" applyAlignment="1" applyProtection="1">
      <alignment horizontal="left" vertical="center"/>
      <protection locked="0"/>
    </xf>
    <xf numFmtId="0" fontId="7" fillId="4" borderId="0" xfId="0" applyFont="1" applyFill="1" applyAlignment="1" applyProtection="1">
      <alignment vertical="center" shrinkToFit="1"/>
      <protection locked="0"/>
    </xf>
    <xf numFmtId="176" fontId="7" fillId="4" borderId="0" xfId="0" applyNumberFormat="1" applyFont="1" applyFill="1" applyAlignment="1" applyProtection="1">
      <alignment horizontal="center" vertical="center"/>
      <protection locked="0"/>
    </xf>
    <xf numFmtId="0" fontId="5" fillId="2" borderId="2" xfId="0"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49" fontId="7" fillId="0" borderId="0" xfId="0" applyNumberFormat="1" applyFont="1" applyAlignment="1">
      <alignment horizontal="center" vertical="center"/>
    </xf>
    <xf numFmtId="49" fontId="7" fillId="0" borderId="0" xfId="0" applyNumberFormat="1" applyFont="1" applyAlignment="1">
      <alignment horizontal="left" vertical="center"/>
    </xf>
    <xf numFmtId="0" fontId="7" fillId="4" borderId="0" xfId="0" applyFont="1" applyFill="1" applyAlignment="1" applyProtection="1">
      <alignment vertical="center"/>
      <protection locked="0"/>
    </xf>
    <xf numFmtId="0" fontId="7" fillId="4" borderId="0" xfId="0" applyFont="1" applyFill="1" applyAlignment="1" applyProtection="1">
      <alignment horizontal="right" vertical="center"/>
      <protection locked="0"/>
    </xf>
    <xf numFmtId="0" fontId="7" fillId="4" borderId="0" xfId="0" applyFont="1" applyFill="1" applyAlignment="1" applyProtection="1">
      <alignment horizontal="center" vertical="center"/>
      <protection locked="0"/>
    </xf>
    <xf numFmtId="0" fontId="5" fillId="2" borderId="2" xfId="0" applyFont="1" applyFill="1" applyBorder="1" applyAlignment="1" applyProtection="1">
      <alignment vertical="center" shrinkToFit="1"/>
      <protection locked="0"/>
    </xf>
    <xf numFmtId="0" fontId="5" fillId="2" borderId="0" xfId="0" applyFont="1" applyFill="1" applyAlignment="1">
      <alignment horizontal="center" vertical="center"/>
    </xf>
    <xf numFmtId="0" fontId="5" fillId="12" borderId="0" xfId="0" applyFont="1" applyFill="1" applyAlignment="1">
      <alignment vertical="center"/>
    </xf>
    <xf numFmtId="0" fontId="5" fillId="2" borderId="0" xfId="0" applyFont="1" applyFill="1" applyAlignment="1">
      <alignment horizontal="justify" vertical="center" wrapText="1"/>
    </xf>
    <xf numFmtId="0" fontId="7" fillId="4" borderId="0" xfId="0" applyFont="1" applyFill="1" applyAlignment="1">
      <alignment horizontal="right" vertical="center"/>
    </xf>
    <xf numFmtId="0" fontId="5" fillId="13" borderId="0" xfId="0" applyFont="1" applyFill="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5" fillId="0" borderId="3" xfId="0" applyFont="1" applyBorder="1" applyAlignment="1">
      <alignment horizontal="center"/>
    </xf>
    <xf numFmtId="49" fontId="5" fillId="6" borderId="0" xfId="0" applyNumberFormat="1" applyFont="1" applyFill="1" applyAlignment="1" applyProtection="1">
      <alignment horizontal="center" vertical="center"/>
      <protection locked="0"/>
    </xf>
    <xf numFmtId="49" fontId="7" fillId="0" borderId="3" xfId="0" applyNumberFormat="1" applyFont="1" applyBorder="1" applyAlignment="1">
      <alignment horizontal="left" vertical="center"/>
    </xf>
    <xf numFmtId="0" fontId="7" fillId="0" borderId="0" xfId="0" applyFont="1" applyAlignment="1">
      <alignment horizontal="center" vertical="center"/>
    </xf>
    <xf numFmtId="0" fontId="7" fillId="0" borderId="2" xfId="0" applyFont="1" applyBorder="1" applyAlignment="1">
      <alignment horizontal="center" vertical="center"/>
    </xf>
    <xf numFmtId="14" fontId="7" fillId="0" borderId="42" xfId="0" applyNumberFormat="1" applyFont="1" applyBorder="1" applyAlignment="1">
      <alignment horizontal="center"/>
    </xf>
    <xf numFmtId="0" fontId="7" fillId="0" borderId="6" xfId="0" applyFont="1" applyBorder="1" applyAlignment="1">
      <alignment horizontal="center"/>
    </xf>
    <xf numFmtId="0" fontId="7" fillId="2" borderId="2" xfId="0" applyFont="1" applyFill="1" applyBorder="1" applyAlignment="1">
      <alignment horizontal="center" vertical="center"/>
    </xf>
    <xf numFmtId="0" fontId="7" fillId="2" borderId="3" xfId="0" applyFont="1" applyFill="1" applyBorder="1" applyAlignment="1" applyProtection="1">
      <alignment horizontal="right" vertical="center"/>
      <protection locked="0"/>
    </xf>
    <xf numFmtId="0" fontId="5" fillId="0" borderId="0" xfId="0" applyFont="1" applyAlignment="1">
      <alignment horizontal="center"/>
    </xf>
    <xf numFmtId="0" fontId="7" fillId="2" borderId="2" xfId="0" applyFont="1" applyFill="1" applyBorder="1" applyAlignment="1" applyProtection="1">
      <alignment vertical="center" shrinkToFit="1"/>
      <protection locked="0"/>
    </xf>
    <xf numFmtId="0" fontId="16" fillId="0" borderId="0" xfId="0" applyFont="1" applyAlignment="1">
      <alignment horizontal="left" vertical="top" wrapText="1"/>
    </xf>
    <xf numFmtId="0" fontId="16" fillId="0" borderId="43" xfId="0" applyFont="1" applyBorder="1" applyAlignment="1">
      <alignment horizontal="left" vertical="center" wrapText="1"/>
    </xf>
    <xf numFmtId="0" fontId="16" fillId="0" borderId="11" xfId="0" applyFont="1" applyBorder="1" applyAlignment="1">
      <alignment horizontal="left" vertical="center" wrapText="1"/>
    </xf>
    <xf numFmtId="49" fontId="16" fillId="0" borderId="11" xfId="0" applyNumberFormat="1" applyFont="1" applyBorder="1" applyAlignment="1">
      <alignment horizontal="center" vertical="center" wrapText="1"/>
    </xf>
    <xf numFmtId="49" fontId="16" fillId="0" borderId="44" xfId="0" applyNumberFormat="1" applyFont="1" applyBorder="1" applyAlignment="1">
      <alignment horizontal="center" vertical="center" wrapText="1"/>
    </xf>
    <xf numFmtId="0" fontId="16" fillId="0" borderId="45" xfId="0" applyFont="1" applyBorder="1" applyAlignment="1">
      <alignment horizontal="left" vertical="center" wrapText="1"/>
    </xf>
    <xf numFmtId="0" fontId="55" fillId="0" borderId="46" xfId="0" applyFont="1" applyBorder="1" applyAlignment="1">
      <alignment horizontal="center" vertical="top"/>
    </xf>
    <xf numFmtId="0" fontId="55" fillId="0" borderId="47" xfId="0" applyFont="1" applyBorder="1" applyAlignment="1">
      <alignment horizontal="center" vertical="top"/>
    </xf>
    <xf numFmtId="0" fontId="55" fillId="0" borderId="48" xfId="0" applyFont="1" applyBorder="1" applyAlignment="1">
      <alignment horizontal="center" vertical="top"/>
    </xf>
    <xf numFmtId="0" fontId="55" fillId="0" borderId="46" xfId="0" applyFont="1" applyBorder="1" applyAlignment="1">
      <alignment horizontal="center" vertical="top" wrapText="1"/>
    </xf>
    <xf numFmtId="0" fontId="55" fillId="0" borderId="47" xfId="0" applyFont="1" applyBorder="1" applyAlignment="1">
      <alignment horizontal="center" vertical="top" wrapText="1"/>
    </xf>
    <xf numFmtId="0" fontId="55" fillId="0" borderId="48" xfId="0" applyFont="1" applyBorder="1" applyAlignment="1">
      <alignment horizontal="center" vertical="top" wrapText="1"/>
    </xf>
    <xf numFmtId="49" fontId="16" fillId="0" borderId="43" xfId="0" applyNumberFormat="1" applyFont="1" applyBorder="1" applyAlignment="1">
      <alignment horizontal="center" vertical="center"/>
    </xf>
    <xf numFmtId="49" fontId="16" fillId="0" borderId="49" xfId="0" applyNumberFormat="1" applyFont="1" applyBorder="1" applyAlignment="1">
      <alignment horizontal="center" vertical="center"/>
    </xf>
    <xf numFmtId="49" fontId="16" fillId="0" borderId="45" xfId="0" applyNumberFormat="1" applyFont="1" applyBorder="1" applyAlignment="1">
      <alignment horizontal="center" vertical="center" wrapText="1"/>
    </xf>
    <xf numFmtId="49" fontId="16" fillId="0" borderId="50" xfId="0" applyNumberFormat="1" applyFont="1" applyBorder="1" applyAlignment="1">
      <alignment horizontal="center" vertical="center" wrapText="1"/>
    </xf>
    <xf numFmtId="0" fontId="16" fillId="0" borderId="0" xfId="4" applyFont="1" applyAlignment="1">
      <alignment horizontal="left" vertical="center" shrinkToFit="1"/>
    </xf>
    <xf numFmtId="0" fontId="16" fillId="0" borderId="0" xfId="4" applyFont="1" applyAlignment="1" applyProtection="1">
      <alignment horizontal="left" vertical="center" shrinkToFit="1"/>
      <protection locked="0"/>
    </xf>
    <xf numFmtId="0" fontId="16" fillId="4" borderId="0" xfId="4" applyFont="1" applyFill="1" applyAlignment="1">
      <alignment horizontal="center" vertical="center"/>
    </xf>
    <xf numFmtId="0" fontId="16" fillId="4" borderId="0" xfId="4" applyFont="1" applyFill="1" applyAlignment="1">
      <alignment horizontal="left" vertical="top" wrapText="1"/>
    </xf>
    <xf numFmtId="0" fontId="16" fillId="0" borderId="0" xfId="4" applyFont="1" applyAlignment="1">
      <alignment horizontal="center" vertical="center"/>
    </xf>
    <xf numFmtId="0" fontId="16" fillId="6" borderId="0" xfId="4" applyFont="1" applyFill="1" applyAlignment="1">
      <alignment horizontal="center" vertical="center"/>
    </xf>
    <xf numFmtId="0" fontId="16" fillId="4" borderId="12" xfId="4" applyFont="1" applyFill="1" applyBorder="1" applyAlignment="1">
      <alignment horizontal="center" vertical="center"/>
    </xf>
    <xf numFmtId="0" fontId="16" fillId="4" borderId="2" xfId="4" applyFont="1" applyFill="1" applyBorder="1" applyAlignment="1">
      <alignment horizontal="center" vertical="center"/>
    </xf>
    <xf numFmtId="0" fontId="16" fillId="4" borderId="4" xfId="4" applyFont="1" applyFill="1" applyBorder="1" applyAlignment="1">
      <alignment horizontal="center" vertical="center"/>
    </xf>
    <xf numFmtId="0" fontId="16" fillId="4" borderId="15" xfId="4" applyFont="1" applyFill="1" applyBorder="1" applyAlignment="1">
      <alignment horizontal="center" vertical="center"/>
    </xf>
    <xf numFmtId="0" fontId="16" fillId="4" borderId="3" xfId="4" applyFont="1" applyFill="1" applyBorder="1" applyAlignment="1">
      <alignment horizontal="center" vertical="center"/>
    </xf>
    <xf numFmtId="0" fontId="16" fillId="4" borderId="16" xfId="4" applyFont="1" applyFill="1" applyBorder="1" applyAlignment="1">
      <alignment horizontal="center" vertical="center"/>
    </xf>
    <xf numFmtId="49" fontId="16" fillId="4" borderId="12" xfId="4" applyNumberFormat="1" applyFont="1" applyFill="1" applyBorder="1" applyAlignment="1">
      <alignment horizontal="left" vertical="center" wrapText="1"/>
    </xf>
    <xf numFmtId="0" fontId="16" fillId="4" borderId="2" xfId="4" applyFont="1" applyFill="1" applyBorder="1" applyAlignment="1">
      <alignment horizontal="left" vertical="center" wrapText="1"/>
    </xf>
    <xf numFmtId="0" fontId="16" fillId="4" borderId="4" xfId="4" applyFont="1" applyFill="1" applyBorder="1" applyAlignment="1">
      <alignment horizontal="left" vertical="center" wrapText="1"/>
    </xf>
    <xf numFmtId="0" fontId="16" fillId="4" borderId="15" xfId="4" applyFont="1" applyFill="1" applyBorder="1" applyAlignment="1">
      <alignment horizontal="left" vertical="center" wrapText="1"/>
    </xf>
    <xf numFmtId="0" fontId="16" fillId="4" borderId="3" xfId="4" applyFont="1" applyFill="1" applyBorder="1" applyAlignment="1">
      <alignment horizontal="left" vertical="center" wrapText="1"/>
    </xf>
    <xf numFmtId="0" fontId="16" fillId="4" borderId="16" xfId="4" applyFont="1" applyFill="1" applyBorder="1" applyAlignment="1">
      <alignment horizontal="left" vertical="center" wrapText="1"/>
    </xf>
    <xf numFmtId="0" fontId="16" fillId="4" borderId="13" xfId="4" applyFont="1" applyFill="1" applyBorder="1" applyAlignment="1">
      <alignment horizontal="center" vertical="center"/>
    </xf>
    <xf numFmtId="0" fontId="16" fillId="4" borderId="14" xfId="4" applyFont="1" applyFill="1" applyBorder="1" applyAlignment="1">
      <alignment horizontal="center" vertical="center"/>
    </xf>
    <xf numFmtId="0" fontId="16" fillId="4" borderId="0" xfId="4" applyFont="1" applyFill="1" applyAlignment="1">
      <alignment horizontal="left" vertical="center" wrapText="1"/>
    </xf>
    <xf numFmtId="0" fontId="16" fillId="4" borderId="14" xfId="4" applyFont="1" applyFill="1" applyBorder="1" applyAlignment="1">
      <alignment horizontal="left" vertical="center" wrapText="1"/>
    </xf>
    <xf numFmtId="0" fontId="16" fillId="4" borderId="13" xfId="4" applyFont="1" applyFill="1" applyBorder="1" applyAlignment="1">
      <alignment horizontal="left" vertical="center" wrapText="1"/>
    </xf>
    <xf numFmtId="0" fontId="15" fillId="4" borderId="0" xfId="4" applyFont="1" applyFill="1" applyAlignment="1">
      <alignment horizontal="center" vertical="center"/>
    </xf>
    <xf numFmtId="0" fontId="30" fillId="4" borderId="0" xfId="4" applyFont="1" applyFill="1" applyAlignment="1">
      <alignment horizontal="center" vertical="center"/>
    </xf>
    <xf numFmtId="0" fontId="30" fillId="4" borderId="0" xfId="4" applyFont="1" applyFill="1" applyAlignment="1">
      <alignment horizontal="left" vertical="center" wrapText="1"/>
    </xf>
    <xf numFmtId="0" fontId="16" fillId="4" borderId="0" xfId="6" applyFont="1" applyFill="1" applyAlignment="1">
      <alignment horizontal="center" vertical="center"/>
    </xf>
    <xf numFmtId="0" fontId="16" fillId="4" borderId="12" xfId="4" applyFont="1" applyFill="1" applyBorder="1" applyAlignment="1">
      <alignment horizontal="center" vertical="center" wrapText="1"/>
    </xf>
    <xf numFmtId="0" fontId="16" fillId="4" borderId="13" xfId="4"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0" xfId="0" applyFont="1" applyFill="1" applyAlignment="1">
      <alignment horizontal="left" vertical="center" wrapText="1"/>
    </xf>
    <xf numFmtId="0" fontId="7" fillId="2" borderId="3"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4" borderId="0" xfId="0" applyFont="1" applyFill="1" applyAlignment="1">
      <alignment horizontal="left"/>
    </xf>
    <xf numFmtId="0" fontId="7" fillId="2" borderId="39"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39" xfId="0" applyFont="1" applyFill="1" applyBorder="1" applyAlignment="1">
      <alignment horizontal="center" vertical="center"/>
    </xf>
    <xf numFmtId="0" fontId="5" fillId="4" borderId="0" xfId="0" applyFont="1" applyFill="1" applyAlignment="1" applyProtection="1">
      <alignment horizontal="left" vertical="top" wrapText="1"/>
      <protection locked="0"/>
    </xf>
    <xf numFmtId="0" fontId="5" fillId="4" borderId="0" xfId="0" applyFont="1" applyFill="1" applyAlignment="1" applyProtection="1">
      <alignment horizontal="center" vertical="center"/>
      <protection locked="0"/>
    </xf>
    <xf numFmtId="49" fontId="7" fillId="2" borderId="0" xfId="0" applyNumberFormat="1" applyFont="1" applyFill="1" applyAlignment="1" applyProtection="1">
      <alignment horizontal="left" vertical="center"/>
      <protection locked="0"/>
    </xf>
    <xf numFmtId="0" fontId="7" fillId="4" borderId="25" xfId="0" applyFont="1" applyFill="1" applyBorder="1" applyAlignment="1" applyProtection="1">
      <alignment horizontal="right" vertical="center"/>
      <protection locked="0"/>
    </xf>
    <xf numFmtId="49" fontId="7" fillId="4" borderId="25" xfId="0" applyNumberFormat="1" applyFont="1" applyFill="1" applyBorder="1" applyAlignment="1" applyProtection="1">
      <alignment horizontal="left" vertical="center"/>
      <protection locked="0"/>
    </xf>
    <xf numFmtId="0" fontId="7" fillId="2" borderId="25" xfId="0" applyFont="1" applyFill="1" applyBorder="1" applyAlignment="1" applyProtection="1">
      <alignment horizontal="right" vertical="center"/>
      <protection locked="0"/>
    </xf>
    <xf numFmtId="49" fontId="7" fillId="2" borderId="25" xfId="0" applyNumberFormat="1" applyFont="1" applyFill="1" applyBorder="1" applyAlignment="1" applyProtection="1">
      <alignment horizontal="left" vertical="center"/>
      <protection locked="0"/>
    </xf>
    <xf numFmtId="0" fontId="7" fillId="0" borderId="0" xfId="0" applyFont="1" applyAlignment="1">
      <alignment horizontal="left" vertical="center"/>
    </xf>
    <xf numFmtId="0" fontId="7" fillId="0" borderId="3" xfId="0" applyFont="1" applyBorder="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wrapText="1"/>
    </xf>
    <xf numFmtId="49" fontId="7" fillId="0" borderId="3" xfId="0" applyNumberFormat="1" applyFont="1" applyBorder="1" applyAlignment="1">
      <alignment horizontal="center" vertical="center"/>
    </xf>
    <xf numFmtId="0" fontId="39" fillId="2" borderId="0" xfId="0" applyFont="1" applyFill="1" applyAlignment="1">
      <alignment horizontal="left" vertical="center"/>
    </xf>
    <xf numFmtId="0" fontId="39" fillId="2" borderId="0" xfId="0" applyFont="1" applyFill="1" applyAlignment="1">
      <alignment horizontal="right" vertical="center"/>
    </xf>
    <xf numFmtId="49" fontId="7" fillId="0" borderId="2" xfId="0" applyNumberFormat="1" applyFont="1" applyBorder="1" applyAlignment="1">
      <alignment horizontal="left" vertical="center"/>
    </xf>
    <xf numFmtId="49" fontId="7" fillId="2" borderId="0" xfId="0" applyNumberFormat="1" applyFont="1" applyFill="1" applyAlignment="1">
      <alignment horizontal="center" vertical="center"/>
    </xf>
    <xf numFmtId="49" fontId="7" fillId="4" borderId="0" xfId="0" applyNumberFormat="1" applyFont="1" applyFill="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85" fillId="0" borderId="0" xfId="0" applyFont="1" applyAlignment="1">
      <alignment horizontal="left" vertical="center"/>
    </xf>
    <xf numFmtId="0" fontId="85" fillId="0" borderId="3" xfId="0" applyFont="1" applyBorder="1" applyAlignment="1">
      <alignment horizontal="left" vertical="center"/>
    </xf>
    <xf numFmtId="0" fontId="65" fillId="6" borderId="12" xfId="0" applyFont="1" applyFill="1" applyBorder="1" applyAlignment="1">
      <alignment horizontal="center" vertical="center" wrapText="1"/>
    </xf>
    <xf numFmtId="0" fontId="65" fillId="6" borderId="2" xfId="0" applyFont="1" applyFill="1" applyBorder="1" applyAlignment="1">
      <alignment horizontal="center" vertical="center" wrapText="1"/>
    </xf>
    <xf numFmtId="0" fontId="65" fillId="6" borderId="4" xfId="0" applyFont="1" applyFill="1" applyBorder="1" applyAlignment="1">
      <alignment horizontal="center" vertical="center" wrapText="1"/>
    </xf>
    <xf numFmtId="0" fontId="65" fillId="6" borderId="13" xfId="0" applyFont="1" applyFill="1" applyBorder="1" applyAlignment="1">
      <alignment horizontal="center" vertical="center" wrapText="1"/>
    </xf>
    <xf numFmtId="0" fontId="65" fillId="6" borderId="0" xfId="0" applyFont="1" applyFill="1" applyAlignment="1">
      <alignment horizontal="center" vertical="center" wrapText="1"/>
    </xf>
    <xf numFmtId="0" fontId="65" fillId="6" borderId="14" xfId="0" applyFont="1" applyFill="1" applyBorder="1" applyAlignment="1">
      <alignment horizontal="center" vertical="center" wrapText="1"/>
    </xf>
    <xf numFmtId="0" fontId="65" fillId="6" borderId="15" xfId="0" applyFont="1" applyFill="1" applyBorder="1" applyAlignment="1">
      <alignment horizontal="center" vertical="center" wrapText="1"/>
    </xf>
    <xf numFmtId="0" fontId="65" fillId="6" borderId="3" xfId="0" applyFont="1" applyFill="1" applyBorder="1" applyAlignment="1">
      <alignment horizontal="center" vertical="center" wrapText="1"/>
    </xf>
    <xf numFmtId="0" fontId="65" fillId="6" borderId="16" xfId="0" applyFont="1" applyFill="1" applyBorder="1" applyAlignment="1">
      <alignment horizontal="center" vertical="center" wrapText="1"/>
    </xf>
    <xf numFmtId="0" fontId="65" fillId="4" borderId="12" xfId="0" applyFont="1" applyFill="1" applyBorder="1" applyAlignment="1">
      <alignment horizontal="center" vertical="center" wrapText="1"/>
    </xf>
    <xf numFmtId="0" fontId="65" fillId="4" borderId="13" xfId="0" applyFont="1" applyFill="1" applyBorder="1" applyAlignment="1">
      <alignment horizontal="center" vertical="center" wrapText="1"/>
    </xf>
    <xf numFmtId="0" fontId="65" fillId="4" borderId="15" xfId="0" applyFont="1" applyFill="1" applyBorder="1" applyAlignment="1">
      <alignment horizontal="center" vertical="center" wrapText="1"/>
    </xf>
    <xf numFmtId="0" fontId="65" fillId="0" borderId="12"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0" xfId="0" applyFont="1" applyAlignment="1">
      <alignment horizontal="center" vertical="center" wrapText="1"/>
    </xf>
    <xf numFmtId="0" fontId="65" fillId="0" borderId="15"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6" xfId="0" applyFont="1" applyBorder="1" applyAlignment="1">
      <alignment horizontal="center" vertical="center" wrapText="1"/>
    </xf>
    <xf numFmtId="0" fontId="65" fillId="4" borderId="83" xfId="0" applyFont="1" applyFill="1" applyBorder="1" applyAlignment="1">
      <alignment horizontal="left" vertical="center" wrapText="1"/>
    </xf>
    <xf numFmtId="0" fontId="65" fillId="4" borderId="31" xfId="0" applyFont="1" applyFill="1" applyBorder="1" applyAlignment="1">
      <alignment horizontal="left" vertical="center" wrapText="1"/>
    </xf>
    <xf numFmtId="0" fontId="65" fillId="4" borderId="84" xfId="0" applyFont="1" applyFill="1" applyBorder="1" applyAlignment="1">
      <alignment horizontal="left" vertical="center" wrapText="1"/>
    </xf>
    <xf numFmtId="0" fontId="65" fillId="0" borderId="12" xfId="0" applyFont="1" applyBorder="1" applyAlignment="1">
      <alignment horizontal="left" vertical="center" wrapText="1"/>
    </xf>
    <xf numFmtId="0" fontId="65" fillId="0" borderId="2" xfId="0" applyFont="1" applyBorder="1" applyAlignment="1">
      <alignment horizontal="left" vertical="center" wrapText="1"/>
    </xf>
    <xf numFmtId="0" fontId="65" fillId="0" borderId="4" xfId="0" applyFont="1" applyBorder="1" applyAlignment="1">
      <alignment horizontal="left" vertical="center" wrapText="1"/>
    </xf>
    <xf numFmtId="0" fontId="65" fillId="0" borderId="13" xfId="0" applyFont="1" applyBorder="1" applyAlignment="1">
      <alignment horizontal="left" vertical="center" wrapText="1"/>
    </xf>
    <xf numFmtId="0" fontId="65" fillId="0" borderId="0" xfId="0" applyFont="1" applyAlignment="1">
      <alignment horizontal="left" vertical="center" wrapText="1"/>
    </xf>
    <xf numFmtId="0" fontId="65" fillId="0" borderId="14" xfId="0" applyFont="1" applyBorder="1" applyAlignment="1">
      <alignment horizontal="left" vertical="center" wrapText="1"/>
    </xf>
    <xf numFmtId="0" fontId="65" fillId="0" borderId="15" xfId="0" applyFont="1" applyBorder="1" applyAlignment="1">
      <alignment horizontal="left" vertical="center" wrapText="1"/>
    </xf>
    <xf numFmtId="0" fontId="65" fillId="0" borderId="3" xfId="0" applyFont="1" applyBorder="1" applyAlignment="1">
      <alignment horizontal="left" vertical="center" wrapText="1"/>
    </xf>
    <xf numFmtId="0" fontId="65" fillId="0" borderId="16" xfId="0" applyFont="1" applyBorder="1" applyAlignment="1">
      <alignment horizontal="left" vertical="center" wrapText="1"/>
    </xf>
    <xf numFmtId="0" fontId="65" fillId="4" borderId="2" xfId="0" applyFont="1" applyFill="1" applyBorder="1" applyAlignment="1">
      <alignment horizontal="center" vertical="center" wrapText="1"/>
    </xf>
    <xf numFmtId="0" fontId="65" fillId="4" borderId="4" xfId="0" applyFont="1" applyFill="1" applyBorder="1" applyAlignment="1">
      <alignment horizontal="center" vertical="center" wrapText="1"/>
    </xf>
    <xf numFmtId="0" fontId="65" fillId="4" borderId="0" xfId="0" applyFont="1" applyFill="1" applyAlignment="1">
      <alignment horizontal="center" vertical="center" wrapText="1"/>
    </xf>
    <xf numFmtId="0" fontId="65" fillId="4" borderId="14" xfId="0" applyFont="1" applyFill="1" applyBorder="1" applyAlignment="1">
      <alignment horizontal="center" vertical="center" wrapText="1"/>
    </xf>
    <xf numFmtId="0" fontId="65" fillId="4" borderId="3" xfId="0" applyFont="1" applyFill="1" applyBorder="1" applyAlignment="1">
      <alignment horizontal="center" vertical="center" wrapText="1"/>
    </xf>
    <xf numFmtId="0" fontId="65" fillId="4" borderId="16" xfId="0" applyFont="1" applyFill="1" applyBorder="1" applyAlignment="1">
      <alignment horizontal="center" vertical="center" wrapText="1"/>
    </xf>
    <xf numFmtId="0" fontId="65" fillId="4" borderId="83" xfId="0" applyFont="1" applyFill="1" applyBorder="1" applyAlignment="1">
      <alignment horizontal="center" vertical="center" wrapText="1"/>
    </xf>
    <xf numFmtId="0" fontId="65" fillId="4" borderId="31" xfId="0" applyFont="1" applyFill="1" applyBorder="1" applyAlignment="1">
      <alignment horizontal="center" vertical="center" wrapText="1"/>
    </xf>
    <xf numFmtId="0" fontId="65" fillId="4" borderId="84" xfId="0" applyFont="1" applyFill="1" applyBorder="1" applyAlignment="1">
      <alignment horizontal="center" vertical="center" wrapText="1"/>
    </xf>
    <xf numFmtId="0" fontId="65" fillId="4" borderId="0" xfId="0" applyFont="1" applyFill="1" applyAlignment="1">
      <alignment horizontal="center" vertical="center"/>
    </xf>
    <xf numFmtId="0" fontId="59" fillId="0" borderId="18" xfId="0" applyFont="1" applyBorder="1" applyAlignment="1">
      <alignment horizontal="center" vertical="center"/>
    </xf>
  </cellXfs>
  <cellStyles count="11">
    <cellStyle name="ハイパーリンク" xfId="1" builtinId="8" customBuiltin="1"/>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_KHPE0001" xfId="6" xr:uid="{00000000-0005-0000-0000-000006000000}"/>
    <cellStyle name="標準_Sheet1" xfId="7" xr:uid="{00000000-0005-0000-0000-000007000000}"/>
    <cellStyle name="標準_建築主１" xfId="8" xr:uid="{00000000-0005-0000-0000-000008000000}"/>
    <cellStyle name="標準_建築物データ" xfId="9" xr:uid="{00000000-0005-0000-0000-000009000000}"/>
    <cellStyle name="標準_第二面_1"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hyperlink" Target="#&#8594;&#26908;&#26619;&#26360;&#39006;!A1"/></Relationships>
</file>

<file path=xl/drawings/_rels/drawing11.xml.rels><?xml version="1.0" encoding="UTF-8" standalone="yes"?>
<Relationships xmlns="http://schemas.openxmlformats.org/package/2006/relationships"><Relationship Id="rId1" Type="http://schemas.openxmlformats.org/officeDocument/2006/relationships/hyperlink" Target="#&#21021;&#26399;&#30011;&#38754;!A1"/></Relationships>
</file>

<file path=xl/drawings/_rels/drawing12.xml.rels><?xml version="1.0" encoding="UTF-8" standalone="yes"?>
<Relationships xmlns="http://schemas.openxmlformats.org/package/2006/relationships"><Relationship Id="rId1" Type="http://schemas.openxmlformats.org/officeDocument/2006/relationships/hyperlink" Target="#&#31532;&#20108;&#38754;!A1"/></Relationships>
</file>

<file path=xl/drawings/_rels/drawing14.xml.rels><?xml version="1.0" encoding="UTF-8" standalone="yes"?>
<Relationships xmlns="http://schemas.openxmlformats.org/package/2006/relationships"><Relationship Id="rId3" Type="http://schemas.openxmlformats.org/officeDocument/2006/relationships/hyperlink" Target="#&#31532;&#20108;&#38754;!K155"/><Relationship Id="rId2" Type="http://schemas.openxmlformats.org/officeDocument/2006/relationships/hyperlink" Target="#&#31532;&#20108;&#38754;!AG59"/><Relationship Id="rId1" Type="http://schemas.openxmlformats.org/officeDocument/2006/relationships/hyperlink" Target="#&#31532;&#20108;&#38754;!A1"/></Relationships>
</file>

<file path=xl/drawings/_rels/drawing15.xml.rels><?xml version="1.0" encoding="UTF-8" standalone="yes"?>
<Relationships xmlns="http://schemas.openxmlformats.org/package/2006/relationships"><Relationship Id="rId1" Type="http://schemas.openxmlformats.org/officeDocument/2006/relationships/hyperlink" Target="#'&#31532;&#20108;&#38754; -2'!A1"/></Relationships>
</file>

<file path=xl/drawings/_rels/drawing7.xml.rels><?xml version="1.0" encoding="UTF-8" standalone="yes"?>
<Relationships xmlns="http://schemas.openxmlformats.org/package/2006/relationships"><Relationship Id="rId1" Type="http://schemas.openxmlformats.org/officeDocument/2006/relationships/hyperlink" Target="#'&#31532;&#20108;&#38754; -2'!A1"/></Relationships>
</file>

<file path=xl/drawings/drawing1.xml><?xml version="1.0" encoding="utf-8"?>
<xdr:wsDr xmlns:xdr="http://schemas.openxmlformats.org/drawingml/2006/spreadsheetDrawing" xmlns:a="http://schemas.openxmlformats.org/drawingml/2006/main">
  <xdr:twoCellAnchor>
    <xdr:from>
      <xdr:col>27</xdr:col>
      <xdr:colOff>333374</xdr:colOff>
      <xdr:row>11</xdr:row>
      <xdr:rowOff>19048</xdr:rowOff>
    </xdr:from>
    <xdr:to>
      <xdr:col>38</xdr:col>
      <xdr:colOff>533400</xdr:colOff>
      <xdr:row>25</xdr:row>
      <xdr:rowOff>76200</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BC944563-60F6-F936-AA91-06A2BB9B827C}"/>
            </a:ext>
          </a:extLst>
        </xdr:cNvPr>
        <xdr:cNvSpPr txBox="1"/>
      </xdr:nvSpPr>
      <xdr:spPr>
        <a:xfrm>
          <a:off x="6505574" y="2114548"/>
          <a:ext cx="7743826" cy="272415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800">
              <a:solidFill>
                <a:srgbClr val="FF5050"/>
              </a:solidFill>
            </a:rPr>
            <a:t>完了検査申請書の連動も対応いたしました。</a:t>
          </a:r>
          <a:endParaRPr kumimoji="1" lang="en-US" altLang="ja-JP" sz="2800">
            <a:solidFill>
              <a:srgbClr val="FF5050"/>
            </a:solidFill>
          </a:endParaRPr>
        </a:p>
        <a:p>
          <a:pPr algn="l"/>
          <a:endParaRPr kumimoji="1" lang="en-US" altLang="ja-JP" sz="2000">
            <a:solidFill>
              <a:srgbClr val="FF0000"/>
            </a:solidFill>
          </a:endParaRPr>
        </a:p>
        <a:p>
          <a:pPr algn="l"/>
          <a:r>
            <a:rPr kumimoji="1" lang="ja-JP" altLang="en-US" sz="2000">
              <a:solidFill>
                <a:srgbClr val="FF0000"/>
              </a:solidFill>
            </a:rPr>
            <a:t>確認申請から完了検査までの申請書の作成が、</a:t>
          </a:r>
          <a:endParaRPr kumimoji="1" lang="en-US" altLang="ja-JP" sz="2000">
            <a:solidFill>
              <a:srgbClr val="FF0000"/>
            </a:solidFill>
          </a:endParaRPr>
        </a:p>
        <a:p>
          <a:pPr algn="l"/>
          <a:r>
            <a:rPr kumimoji="1" lang="ja-JP" altLang="en-US" sz="2000">
              <a:solidFill>
                <a:srgbClr val="FF0000"/>
              </a:solidFill>
            </a:rPr>
            <a:t>このＥＸＣＥＬのみで可能になりました。</a:t>
          </a:r>
          <a:endParaRPr kumimoji="1" lang="en-US" altLang="ja-JP" sz="2000">
            <a:solidFill>
              <a:srgbClr val="FF0000"/>
            </a:solidFill>
          </a:endParaRPr>
        </a:p>
        <a:p>
          <a:pPr algn="l"/>
          <a:endParaRPr kumimoji="1" lang="en-US" altLang="ja-JP" sz="2000">
            <a:solidFill>
              <a:srgbClr val="FF0000"/>
            </a:solidFill>
          </a:endParaRPr>
        </a:p>
        <a:p>
          <a:pPr algn="l"/>
          <a:endParaRPr kumimoji="1" lang="en-US" altLang="ja-JP" sz="2000">
            <a:solidFill>
              <a:srgbClr val="FF0000"/>
            </a:solidFill>
          </a:endParaRPr>
        </a:p>
        <a:p>
          <a:pPr algn="l"/>
          <a:r>
            <a:rPr kumimoji="1" lang="en-US" altLang="ja-JP" sz="2000">
              <a:solidFill>
                <a:srgbClr val="00B0F0"/>
              </a:solidFill>
            </a:rPr>
            <a:t>※</a:t>
          </a:r>
          <a:r>
            <a:rPr kumimoji="1" lang="ja-JP" altLang="en-US" sz="2000">
              <a:solidFill>
                <a:srgbClr val="00B0F0"/>
              </a:solidFill>
            </a:rPr>
            <a:t>　こちらをクリックするとリンクします。</a:t>
          </a:r>
          <a:endParaRPr kumimoji="1" lang="en-US" altLang="ja-JP" sz="2000">
            <a:solidFill>
              <a:srgbClr val="00B0F0"/>
            </a:solidFill>
          </a:endParaRPr>
        </a:p>
        <a:p>
          <a:pPr algn="l"/>
          <a:endParaRPr kumimoji="1" lang="ja-JP" altLang="en-US" sz="1100"/>
        </a:p>
      </xdr:txBody>
    </xdr:sp>
    <xdr:clientData/>
  </xdr:twoCellAnchor>
  <xdr:twoCellAnchor>
    <xdr:from>
      <xdr:col>29</xdr:col>
      <xdr:colOff>85725</xdr:colOff>
      <xdr:row>2</xdr:row>
      <xdr:rowOff>76200</xdr:rowOff>
    </xdr:from>
    <xdr:to>
      <xdr:col>40</xdr:col>
      <xdr:colOff>333377</xdr:colOff>
      <xdr:row>7</xdr:row>
      <xdr:rowOff>28576</xdr:rowOff>
    </xdr:to>
    <xdr:sp macro="" textlink="">
      <xdr:nvSpPr>
        <xdr:cNvPr id="3" name="テキスト ボックス 2">
          <a:extLst>
            <a:ext uri="{FF2B5EF4-FFF2-40B4-BE49-F238E27FC236}">
              <a16:creationId xmlns:a16="http://schemas.microsoft.com/office/drawing/2014/main" id="{EF6F4FE6-68A1-C3E0-BF24-E326D3271E5F}"/>
            </a:ext>
          </a:extLst>
        </xdr:cNvPr>
        <xdr:cNvSpPr txBox="1"/>
      </xdr:nvSpPr>
      <xdr:spPr>
        <a:xfrm>
          <a:off x="7629525" y="457200"/>
          <a:ext cx="7791452" cy="904876"/>
        </a:xfrm>
        <a:prstGeom prst="rect">
          <a:avLst/>
        </a:prstGeom>
        <a:solidFill>
          <a:schemeClr val="accent5">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2000"/>
            </a:lnSpc>
          </a:pPr>
          <a:r>
            <a:rPr kumimoji="1" lang="ja-JP" altLang="en-US" sz="1600" b="1">
              <a:solidFill>
                <a:srgbClr val="FF0000"/>
              </a:solidFill>
            </a:rPr>
            <a:t>↑　　　　　　　　　↑</a:t>
          </a:r>
          <a:endParaRPr kumimoji="1" lang="en-US" altLang="ja-JP" sz="1600" b="1">
            <a:solidFill>
              <a:srgbClr val="FF0000"/>
            </a:solidFill>
          </a:endParaRPr>
        </a:p>
        <a:p>
          <a:pPr algn="l">
            <a:lnSpc>
              <a:spcPts val="2000"/>
            </a:lnSpc>
          </a:pPr>
          <a:r>
            <a:rPr kumimoji="1" lang="ja-JP" altLang="en-US" sz="1600" b="1">
              <a:solidFill>
                <a:srgbClr val="FF0000"/>
              </a:solidFill>
            </a:rPr>
            <a:t>電子申請で確認済証の電子交付を希望しないの場合は</a:t>
          </a:r>
          <a:r>
            <a:rPr kumimoji="1" lang="en-US" altLang="ja-JP" sz="1600" b="1">
              <a:solidFill>
                <a:srgbClr val="FF0000"/>
              </a:solidFill>
            </a:rPr>
            <a:t>【</a:t>
          </a:r>
          <a:r>
            <a:rPr kumimoji="1" lang="ja-JP" altLang="en-US" sz="1600" b="1">
              <a:solidFill>
                <a:srgbClr val="FF0000"/>
              </a:solidFill>
            </a:rPr>
            <a:t>紙交付</a:t>
          </a:r>
          <a:r>
            <a:rPr kumimoji="1" lang="en-US" altLang="ja-JP" sz="1600" b="1">
              <a:solidFill>
                <a:srgbClr val="FF0000"/>
              </a:solidFill>
            </a:rPr>
            <a:t>】</a:t>
          </a:r>
          <a:r>
            <a:rPr kumimoji="1" lang="ja-JP" altLang="en-US" sz="1600" b="1">
              <a:solidFill>
                <a:srgbClr val="FF0000"/>
              </a:solidFill>
            </a:rPr>
            <a:t>を選択してください。</a:t>
          </a:r>
          <a:endParaRPr kumimoji="1" lang="en-US" altLang="ja-JP" sz="1600" b="1">
            <a:solidFill>
              <a:srgbClr val="FF0000"/>
            </a:solidFill>
          </a:endParaRPr>
        </a:p>
        <a:p>
          <a:pPr algn="l"/>
          <a:r>
            <a:rPr kumimoji="1" lang="ja-JP" altLang="en-US" sz="1600" b="1">
              <a:solidFill>
                <a:srgbClr val="FF0000"/>
              </a:solidFill>
            </a:rPr>
            <a:t>紙面での印刷の場合は有料となります。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35</xdr:col>
      <xdr:colOff>0</xdr:colOff>
      <xdr:row>1</xdr:row>
      <xdr:rowOff>0</xdr:rowOff>
    </xdr:from>
    <xdr:to>
      <xdr:col>50</xdr:col>
      <xdr:colOff>56736</xdr:colOff>
      <xdr:row>9</xdr:row>
      <xdr:rowOff>15323</xdr:rowOff>
    </xdr:to>
    <xdr:sp macro="" textlink="">
      <xdr:nvSpPr>
        <xdr:cNvPr id="2" name="吹き出し: 四角形 1">
          <a:extLst>
            <a:ext uri="{FF2B5EF4-FFF2-40B4-BE49-F238E27FC236}">
              <a16:creationId xmlns:a16="http://schemas.microsoft.com/office/drawing/2014/main" id="{8D4643EA-2494-4B9A-D017-0C132E916E02}"/>
            </a:ext>
          </a:extLst>
        </xdr:cNvPr>
        <xdr:cNvSpPr/>
      </xdr:nvSpPr>
      <xdr:spPr bwMode="auto">
        <a:xfrm>
          <a:off x="6957391" y="20706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133350</xdr:colOff>
      <xdr:row>23</xdr:row>
      <xdr:rowOff>95251</xdr:rowOff>
    </xdr:from>
    <xdr:to>
      <xdr:col>6</xdr:col>
      <xdr:colOff>9526</xdr:colOff>
      <xdr:row>26</xdr:row>
      <xdr:rowOff>76201</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FD4122F7-2CE0-CD6D-A3E7-72F90E087B91}"/>
            </a:ext>
          </a:extLst>
        </xdr:cNvPr>
        <xdr:cNvSpPr txBox="1"/>
      </xdr:nvSpPr>
      <xdr:spPr>
        <a:xfrm>
          <a:off x="2190750" y="4448176"/>
          <a:ext cx="1933576" cy="495300"/>
        </a:xfrm>
        <a:prstGeom prst="rect">
          <a:avLst/>
        </a:prstGeom>
        <a:solidFill>
          <a:srgbClr val="92D05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kumimoji="1" lang="ja-JP" altLang="en-US" sz="2000"/>
            <a:t>初期画面に戻る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34</xdr:col>
      <xdr:colOff>304800</xdr:colOff>
      <xdr:row>16</xdr:row>
      <xdr:rowOff>95251</xdr:rowOff>
    </xdr:from>
    <xdr:to>
      <xdr:col>37</xdr:col>
      <xdr:colOff>561975</xdr:colOff>
      <xdr:row>21</xdr:row>
      <xdr:rowOff>76200</xdr:rowOff>
    </xdr:to>
    <xdr:sp macro="" textlink="">
      <xdr:nvSpPr>
        <xdr:cNvPr id="2" name="吹き出し: 線 1">
          <a:extLst>
            <a:ext uri="{FF2B5EF4-FFF2-40B4-BE49-F238E27FC236}">
              <a16:creationId xmlns:a16="http://schemas.microsoft.com/office/drawing/2014/main" id="{CD78D972-DAEE-A23D-5CF7-ECE67BB03136}"/>
            </a:ext>
          </a:extLst>
        </xdr:cNvPr>
        <xdr:cNvSpPr/>
      </xdr:nvSpPr>
      <xdr:spPr bwMode="auto">
        <a:xfrm>
          <a:off x="10382250" y="3667126"/>
          <a:ext cx="2314575" cy="876299"/>
        </a:xfrm>
        <a:prstGeom prst="borderCallout1">
          <a:avLst>
            <a:gd name="adj1" fmla="val 21628"/>
            <a:gd name="adj2" fmla="val -1491"/>
            <a:gd name="adj3" fmla="val 25428"/>
            <a:gd name="adj4" fmla="val -70740"/>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3" name="吹き出し: 四角形 2">
          <a:extLst>
            <a:ext uri="{FF2B5EF4-FFF2-40B4-BE49-F238E27FC236}">
              <a16:creationId xmlns:a16="http://schemas.microsoft.com/office/drawing/2014/main" id="{981F997B-4B6F-3A04-1542-10253ACAF46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29</xdr:col>
      <xdr:colOff>438150</xdr:colOff>
      <xdr:row>19</xdr:row>
      <xdr:rowOff>114300</xdr:rowOff>
    </xdr:from>
    <xdr:to>
      <xdr:col>34</xdr:col>
      <xdr:colOff>57150</xdr:colOff>
      <xdr:row>28</xdr:row>
      <xdr:rowOff>19050</xdr:rowOff>
    </xdr:to>
    <xdr:sp macro="" textlink="">
      <xdr:nvSpPr>
        <xdr:cNvPr id="4" name="吹き出し: 四角形 3">
          <a:hlinkClick xmlns:r="http://schemas.openxmlformats.org/officeDocument/2006/relationships" r:id="rId1"/>
          <a:extLst>
            <a:ext uri="{FF2B5EF4-FFF2-40B4-BE49-F238E27FC236}">
              <a16:creationId xmlns:a16="http://schemas.microsoft.com/office/drawing/2014/main" id="{6931CB4C-F1AC-9376-BB0B-39199FFB57CD}"/>
            </a:ext>
          </a:extLst>
        </xdr:cNvPr>
        <xdr:cNvSpPr/>
      </xdr:nvSpPr>
      <xdr:spPr bwMode="auto">
        <a:xfrm>
          <a:off x="7086600" y="4314825"/>
          <a:ext cx="3048000" cy="1638300"/>
        </a:xfrm>
        <a:prstGeom prst="wedgeRectCallout">
          <a:avLst>
            <a:gd name="adj1" fmla="val -62396"/>
            <a:gd name="adj2" fmla="val -48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2" name="吹き出し: 四角形 1">
          <a:extLst>
            <a:ext uri="{FF2B5EF4-FFF2-40B4-BE49-F238E27FC236}">
              <a16:creationId xmlns:a16="http://schemas.microsoft.com/office/drawing/2014/main" id="{6CA02B9F-A97D-5221-9A9A-F679FF615A5E}"/>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3" name="吹き出し: 四角形 2">
          <a:extLst>
            <a:ext uri="{FF2B5EF4-FFF2-40B4-BE49-F238E27FC236}">
              <a16:creationId xmlns:a16="http://schemas.microsoft.com/office/drawing/2014/main" id="{2185D023-0793-A58A-5A11-A89CD8F04C0C}"/>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B82AA933-058C-C68A-1A94-B9EF61E440AC}"/>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85F31767-823B-4ACA-ED1A-8F5B3798E7FF}"/>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34</xdr:col>
      <xdr:colOff>600075</xdr:colOff>
      <xdr:row>0</xdr:row>
      <xdr:rowOff>142875</xdr:rowOff>
    </xdr:from>
    <xdr:to>
      <xdr:col>38</xdr:col>
      <xdr:colOff>762000</xdr:colOff>
      <xdr:row>8</xdr:row>
      <xdr:rowOff>180975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7E6873C6-0CEC-15F6-CC57-40D76A3425A1}"/>
            </a:ext>
          </a:extLst>
        </xdr:cNvPr>
        <xdr:cNvSpPr/>
      </xdr:nvSpPr>
      <xdr:spPr bwMode="auto">
        <a:xfrm>
          <a:off x="9210675" y="142875"/>
          <a:ext cx="2981325" cy="1638300"/>
        </a:xfrm>
        <a:prstGeom prst="wedgeRectCallout">
          <a:avLst>
            <a:gd name="adj1" fmla="val -101216"/>
            <a:gd name="adj2" fmla="val 13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twoCellAnchor>
    <xdr:from>
      <xdr:col>35</xdr:col>
      <xdr:colOff>619125</xdr:colOff>
      <xdr:row>28</xdr:row>
      <xdr:rowOff>38100</xdr:rowOff>
    </xdr:from>
    <xdr:to>
      <xdr:col>39</xdr:col>
      <xdr:colOff>533400</xdr:colOff>
      <xdr:row>31</xdr:row>
      <xdr:rowOff>152400</xdr:rowOff>
    </xdr:to>
    <xdr:sp macro="" textlink="">
      <xdr:nvSpPr>
        <xdr:cNvPr id="6" name="吹き出し: 四角形 5">
          <a:extLst>
            <a:ext uri="{FF2B5EF4-FFF2-40B4-BE49-F238E27FC236}">
              <a16:creationId xmlns:a16="http://schemas.microsoft.com/office/drawing/2014/main" id="{A2978AFB-C1F5-3C9C-3E57-56FD514428A0}"/>
            </a:ext>
          </a:extLst>
        </xdr:cNvPr>
        <xdr:cNvSpPr/>
      </xdr:nvSpPr>
      <xdr:spPr bwMode="auto">
        <a:xfrm>
          <a:off x="9915525" y="5467350"/>
          <a:ext cx="2828925" cy="628650"/>
        </a:xfrm>
        <a:prstGeom prst="wedgeRectCallout">
          <a:avLst>
            <a:gd name="adj1" fmla="val -69633"/>
            <a:gd name="adj2" fmla="val -28968"/>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35</xdr:col>
      <xdr:colOff>514350</xdr:colOff>
      <xdr:row>76</xdr:row>
      <xdr:rowOff>57150</xdr:rowOff>
    </xdr:from>
    <xdr:to>
      <xdr:col>39</xdr:col>
      <xdr:colOff>428625</xdr:colOff>
      <xdr:row>79</xdr:row>
      <xdr:rowOff>161925</xdr:rowOff>
    </xdr:to>
    <xdr:sp macro="" textlink="">
      <xdr:nvSpPr>
        <xdr:cNvPr id="7" name="吹き出し: 四角形 6">
          <a:extLst>
            <a:ext uri="{FF2B5EF4-FFF2-40B4-BE49-F238E27FC236}">
              <a16:creationId xmlns:a16="http://schemas.microsoft.com/office/drawing/2014/main" id="{E78EBB90-040A-67F9-37C2-E00A1EB95359}"/>
            </a:ext>
          </a:extLst>
        </xdr:cNvPr>
        <xdr:cNvSpPr/>
      </xdr:nvSpPr>
      <xdr:spPr bwMode="auto">
        <a:xfrm>
          <a:off x="9810750" y="26098500"/>
          <a:ext cx="2828925" cy="628650"/>
        </a:xfrm>
        <a:prstGeom prst="wedgeRectCallout">
          <a:avLst>
            <a:gd name="adj1" fmla="val -69633"/>
            <a:gd name="adj2" fmla="val -1381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39</xdr:col>
      <xdr:colOff>28576</xdr:colOff>
      <xdr:row>0</xdr:row>
      <xdr:rowOff>104774</xdr:rowOff>
    </xdr:from>
    <xdr:to>
      <xdr:col>42</xdr:col>
      <xdr:colOff>790576</xdr:colOff>
      <xdr:row>13</xdr:row>
      <xdr:rowOff>19049</xdr:rowOff>
    </xdr:to>
    <xdr:sp macro="" textlink="">
      <xdr:nvSpPr>
        <xdr:cNvPr id="8" name="吹き出し: 四角形 7">
          <a:extLst>
            <a:ext uri="{FF2B5EF4-FFF2-40B4-BE49-F238E27FC236}">
              <a16:creationId xmlns:a16="http://schemas.microsoft.com/office/drawing/2014/main" id="{65D45128-3608-DD4A-533D-17B71BA3B68F}"/>
            </a:ext>
          </a:extLst>
        </xdr:cNvPr>
        <xdr:cNvSpPr/>
      </xdr:nvSpPr>
      <xdr:spPr bwMode="auto">
        <a:xfrm>
          <a:off x="12239626" y="104774"/>
          <a:ext cx="2781300" cy="24288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114300</xdr:colOff>
      <xdr:row>98</xdr:row>
      <xdr:rowOff>180975</xdr:rowOff>
    </xdr:from>
    <xdr:to>
      <xdr:col>34</xdr:col>
      <xdr:colOff>523875</xdr:colOff>
      <xdr:row>124</xdr:row>
      <xdr:rowOff>190500</xdr:rowOff>
    </xdr:to>
    <xdr:sp macro="" textlink="">
      <xdr:nvSpPr>
        <xdr:cNvPr id="11" name="右中かっこ 10">
          <a:extLst>
            <a:ext uri="{FF2B5EF4-FFF2-40B4-BE49-F238E27FC236}">
              <a16:creationId xmlns:a16="http://schemas.microsoft.com/office/drawing/2014/main" id="{188F2DB1-A0C5-3733-2C5B-436A7A5CAA51}"/>
            </a:ext>
          </a:extLst>
        </xdr:cNvPr>
        <xdr:cNvSpPr/>
      </xdr:nvSpPr>
      <xdr:spPr bwMode="auto">
        <a:xfrm>
          <a:off x="8724900" y="16211550"/>
          <a:ext cx="409575" cy="495300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36</xdr:col>
      <xdr:colOff>190500</xdr:colOff>
      <xdr:row>108</xdr:row>
      <xdr:rowOff>66675</xdr:rowOff>
    </xdr:from>
    <xdr:to>
      <xdr:col>40</xdr:col>
      <xdr:colOff>104775</xdr:colOff>
      <xdr:row>111</xdr:row>
      <xdr:rowOff>95250</xdr:rowOff>
    </xdr:to>
    <xdr:sp macro="" textlink="">
      <xdr:nvSpPr>
        <xdr:cNvPr id="12" name="吹き出し: 四角形 11">
          <a:extLst>
            <a:ext uri="{FF2B5EF4-FFF2-40B4-BE49-F238E27FC236}">
              <a16:creationId xmlns:a16="http://schemas.microsoft.com/office/drawing/2014/main" id="{D1A95A42-7371-0E6D-97E9-9947DC68CB9F}"/>
            </a:ext>
          </a:extLst>
        </xdr:cNvPr>
        <xdr:cNvSpPr/>
      </xdr:nvSpPr>
      <xdr:spPr bwMode="auto">
        <a:xfrm>
          <a:off x="10172700" y="18011775"/>
          <a:ext cx="2828925" cy="628650"/>
        </a:xfrm>
        <a:prstGeom prst="wedgeRectCallout">
          <a:avLst>
            <a:gd name="adj1" fmla="val -82091"/>
            <a:gd name="adj2" fmla="val -10786"/>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共通第二面（検査入力）で入力したデータを選択してください。</a:t>
          </a:r>
          <a:endParaRPr kumimoji="1" lang="en-US" altLang="ja-JP" sz="1200" b="1">
            <a:solidFill>
              <a:sysClr val="windowText" lastClr="000000"/>
            </a:solidFill>
          </a:endParaRPr>
        </a:p>
      </xdr:txBody>
    </xdr:sp>
    <xdr:clientData/>
  </xdr:twoCellAnchor>
  <xdr:twoCellAnchor>
    <xdr:from>
      <xdr:col>34</xdr:col>
      <xdr:colOff>180975</xdr:colOff>
      <xdr:row>69</xdr:row>
      <xdr:rowOff>180975</xdr:rowOff>
    </xdr:from>
    <xdr:to>
      <xdr:col>34</xdr:col>
      <xdr:colOff>590550</xdr:colOff>
      <xdr:row>88</xdr:row>
      <xdr:rowOff>200025</xdr:rowOff>
    </xdr:to>
    <xdr:sp macro="" textlink="">
      <xdr:nvSpPr>
        <xdr:cNvPr id="13" name="右中かっこ 12">
          <a:extLst>
            <a:ext uri="{FF2B5EF4-FFF2-40B4-BE49-F238E27FC236}">
              <a16:creationId xmlns:a16="http://schemas.microsoft.com/office/drawing/2014/main" id="{BA8C19DE-F800-2A49-0FE3-EB8522A380F6}"/>
            </a:ext>
          </a:extLst>
        </xdr:cNvPr>
        <xdr:cNvSpPr/>
      </xdr:nvSpPr>
      <xdr:spPr bwMode="auto">
        <a:xfrm>
          <a:off x="8791575" y="24755475"/>
          <a:ext cx="409575" cy="3790950"/>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14" name="右中かっこ 13">
          <a:extLst>
            <a:ext uri="{FF2B5EF4-FFF2-40B4-BE49-F238E27FC236}">
              <a16:creationId xmlns:a16="http://schemas.microsoft.com/office/drawing/2014/main" id="{9B1E53D2-FB34-8B24-AC6B-DBBDA203F4A2}"/>
            </a:ext>
          </a:extLst>
        </xdr:cNvPr>
        <xdr:cNvSpPr/>
      </xdr:nvSpPr>
      <xdr:spPr bwMode="auto">
        <a:xfrm>
          <a:off x="8743950" y="1895475"/>
          <a:ext cx="409575" cy="7496175"/>
        </a:xfrm>
        <a:prstGeom prst="rightBrace">
          <a:avLst>
            <a:gd name="adj1" fmla="val 8333"/>
            <a:gd name="adj2" fmla="val 49633"/>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34</xdr:col>
      <xdr:colOff>600075</xdr:colOff>
      <xdr:row>14</xdr:row>
      <xdr:rowOff>57150</xdr:rowOff>
    </xdr:from>
    <xdr:to>
      <xdr:col>41</xdr:col>
      <xdr:colOff>200024</xdr:colOff>
      <xdr:row>27</xdr:row>
      <xdr:rowOff>104775</xdr:rowOff>
    </xdr:to>
    <xdr:sp macro="" textlink="">
      <xdr:nvSpPr>
        <xdr:cNvPr id="10" name="吹き出し: 四角形 9">
          <a:extLst>
            <a:ext uri="{FF2B5EF4-FFF2-40B4-BE49-F238E27FC236}">
              <a16:creationId xmlns:a16="http://schemas.microsoft.com/office/drawing/2014/main" id="{C50ABC48-839B-1785-088B-BEDE4A0C6462}"/>
            </a:ext>
          </a:extLst>
        </xdr:cNvPr>
        <xdr:cNvSpPr/>
      </xdr:nvSpPr>
      <xdr:spPr bwMode="auto">
        <a:xfrm>
          <a:off x="9210675" y="2771775"/>
          <a:ext cx="4571999" cy="2562225"/>
        </a:xfrm>
        <a:prstGeom prst="wedgeRectCallout">
          <a:avLst>
            <a:gd name="adj1" fmla="val -48421"/>
            <a:gd name="adj2" fmla="val -18635"/>
          </a:avLst>
        </a:prstGeom>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1">
              <a:solidFill>
                <a:srgbClr val="FF0000"/>
              </a:solidFill>
            </a:rPr>
            <a:t>代理者、設計者、工事監理者等の追加・変更方法</a:t>
          </a:r>
          <a:endParaRPr kumimoji="1" lang="en-US" altLang="ja-JP" sz="14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代理者等を変更または追加する場合は</a:t>
          </a:r>
          <a:r>
            <a:rPr kumimoji="1" lang="en-US" altLang="ja-JP" sz="1800" b="1">
              <a:solidFill>
                <a:srgbClr val="FF0000"/>
              </a:solidFill>
            </a:rPr>
            <a:t>『</a:t>
          </a:r>
          <a:r>
            <a:rPr kumimoji="1" lang="ja-JP" altLang="en-US" sz="1800" b="1">
              <a:solidFill>
                <a:srgbClr val="FF0000"/>
              </a:solidFill>
            </a:rPr>
            <a:t>第二面（入力検査共通）</a:t>
          </a:r>
          <a:r>
            <a:rPr kumimoji="1" lang="en-US" altLang="ja-JP" sz="1800" b="1">
              <a:solidFill>
                <a:srgbClr val="FF0000"/>
              </a:solidFill>
            </a:rPr>
            <a:t>』</a:t>
          </a:r>
          <a:r>
            <a:rPr kumimoji="1" lang="ja-JP" altLang="en-US" sz="1200" b="1">
              <a:solidFill>
                <a:sysClr val="windowText" lastClr="000000"/>
              </a:solidFill>
            </a:rPr>
            <a:t>に情報を追加し、</a:t>
          </a:r>
          <a:r>
            <a:rPr kumimoji="1" lang="en-US" altLang="ja-JP" sz="1800" b="1">
              <a:solidFill>
                <a:srgbClr val="FF0000"/>
              </a:solidFill>
            </a:rPr>
            <a:t>AH</a:t>
          </a:r>
          <a:r>
            <a:rPr kumimoji="1" lang="ja-JP" altLang="en-US" sz="1800" b="1">
              <a:solidFill>
                <a:srgbClr val="FF0000"/>
              </a:solidFill>
            </a:rPr>
            <a:t>列にある□</a:t>
          </a:r>
          <a:r>
            <a:rPr kumimoji="1" lang="ja-JP" altLang="en-US" sz="1200" b="1">
              <a:solidFill>
                <a:sysClr val="windowText" lastClr="000000"/>
              </a:solidFill>
            </a:rPr>
            <a:t>で選択すると変更または追加されます。</a:t>
          </a:r>
          <a:r>
            <a:rPr kumimoji="1" lang="en-US" altLang="ja-JP" sz="1200" b="1">
              <a:solidFill>
                <a:sysClr val="windowText" lastClr="000000"/>
              </a:solidFill>
            </a:rPr>
            <a:t> </a:t>
          </a:r>
        </a:p>
        <a:p>
          <a:pPr algn="l"/>
          <a:endParaRPr kumimoji="1" lang="en-US" altLang="ja-JP" sz="1200" b="1">
            <a:solidFill>
              <a:sysClr val="windowText" lastClr="000000"/>
            </a:solidFill>
          </a:endParaRPr>
        </a:p>
        <a:p>
          <a:pPr algn="l"/>
          <a:r>
            <a:rPr kumimoji="1" lang="ja-JP" altLang="en-US" sz="1800" b="1">
              <a:solidFill>
                <a:srgbClr val="FF0000"/>
              </a:solidFill>
            </a:rPr>
            <a:t>何もしなければ確認申請の時の情報が反映されます。</a:t>
          </a:r>
          <a:r>
            <a:rPr kumimoji="1" lang="en-US" altLang="ja-JP" sz="1800" b="1">
              <a:solidFill>
                <a:srgbClr val="FF0000"/>
              </a:solidFill>
            </a:rPr>
            <a:t>    </a:t>
          </a:r>
        </a:p>
        <a:p>
          <a:pPr algn="l">
            <a:lnSpc>
              <a:spcPts val="1500"/>
            </a:lnSpc>
          </a:pPr>
          <a:endParaRPr kumimoji="1" lang="en-US" altLang="ja-JP" sz="1200" b="1">
            <a:solidFill>
              <a:sysClr val="windowText" lastClr="000000"/>
            </a:solidFill>
          </a:endParaRPr>
        </a:p>
        <a:p>
          <a:pPr algn="l">
            <a:lnSpc>
              <a:spcPts val="1500"/>
            </a:lnSpc>
          </a:pPr>
          <a:endParaRPr kumimoji="1" lang="en-US" altLang="ja-JP" sz="1200" b="1">
            <a:solidFill>
              <a:sysClr val="windowText" lastClr="000000"/>
            </a:solidFill>
          </a:endParaRPr>
        </a:p>
      </xdr:txBody>
    </xdr:sp>
    <xdr:clientData/>
  </xdr:twoCellAnchor>
  <xdr:twoCellAnchor>
    <xdr:from>
      <xdr:col>34</xdr:col>
      <xdr:colOff>342900</xdr:colOff>
      <xdr:row>131</xdr:row>
      <xdr:rowOff>38100</xdr:rowOff>
    </xdr:from>
    <xdr:to>
      <xdr:col>38</xdr:col>
      <xdr:colOff>504825</xdr:colOff>
      <xdr:row>139</xdr:row>
      <xdr:rowOff>95250</xdr:rowOff>
    </xdr:to>
    <xdr:sp macro="" textlink="">
      <xdr:nvSpPr>
        <xdr:cNvPr id="15" name="吹き出し: 四角形 14">
          <a:hlinkClick xmlns:r="http://schemas.openxmlformats.org/officeDocument/2006/relationships" r:id="rId2"/>
          <a:extLst>
            <a:ext uri="{FF2B5EF4-FFF2-40B4-BE49-F238E27FC236}">
              <a16:creationId xmlns:a16="http://schemas.microsoft.com/office/drawing/2014/main" id="{B9D72017-55B0-188F-6EAF-E9C360326DBC}"/>
            </a:ext>
          </a:extLst>
        </xdr:cNvPr>
        <xdr:cNvSpPr/>
      </xdr:nvSpPr>
      <xdr:spPr bwMode="auto">
        <a:xfrm>
          <a:off x="8953500" y="25812750"/>
          <a:ext cx="2981325" cy="1638300"/>
        </a:xfrm>
        <a:prstGeom prst="wedgeRectCallout">
          <a:avLst>
            <a:gd name="adj1" fmla="val -90034"/>
            <a:gd name="adj2" fmla="val 1881"/>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chemeClr val="tx2">
                <a:lumMod val="60000"/>
                <a:lumOff val="40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34</xdr:col>
      <xdr:colOff>590550</xdr:colOff>
      <xdr:row>9</xdr:row>
      <xdr:rowOff>28575</xdr:rowOff>
    </xdr:from>
    <xdr:to>
      <xdr:col>38</xdr:col>
      <xdr:colOff>733425</xdr:colOff>
      <xdr:row>14</xdr:row>
      <xdr:rowOff>19050</xdr:rowOff>
    </xdr:to>
    <xdr:sp macro="" textlink="">
      <xdr:nvSpPr>
        <xdr:cNvPr id="16" name="吹き出し: 四角形 15">
          <a:hlinkClick xmlns:r="http://schemas.openxmlformats.org/officeDocument/2006/relationships" r:id="rId3"/>
          <a:extLst>
            <a:ext uri="{FF2B5EF4-FFF2-40B4-BE49-F238E27FC236}">
              <a16:creationId xmlns:a16="http://schemas.microsoft.com/office/drawing/2014/main" id="{871D9ECE-A049-A45F-1801-160325CDD741}"/>
            </a:ext>
          </a:extLst>
        </xdr:cNvPr>
        <xdr:cNvSpPr/>
      </xdr:nvSpPr>
      <xdr:spPr bwMode="auto">
        <a:xfrm>
          <a:off x="9201150" y="1743075"/>
          <a:ext cx="2962275" cy="990600"/>
        </a:xfrm>
        <a:prstGeom prst="wedgeRectCallout">
          <a:avLst>
            <a:gd name="adj1" fmla="val -49459"/>
            <a:gd name="adj2" fmla="val 24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　クリックするとリンクします！</a:t>
          </a:r>
          <a:endParaRPr kumimoji="1" lang="en-US" altLang="ja-JP" sz="1600" b="1">
            <a:solidFill>
              <a:schemeClr val="accent6">
                <a:lumMod val="75000"/>
              </a:schemeClr>
            </a:solidFill>
          </a:endParaRPr>
        </a:p>
        <a:p>
          <a:pPr algn="l">
            <a:lnSpc>
              <a:spcPts val="1400"/>
            </a:lnSpc>
          </a:pPr>
          <a:r>
            <a:rPr kumimoji="1" lang="ja-JP" altLang="en-US" sz="1600" b="1">
              <a:solidFill>
                <a:schemeClr val="tx2">
                  <a:lumMod val="60000"/>
                  <a:lumOff val="40000"/>
                </a:schemeClr>
              </a:solidFill>
            </a:rPr>
            <a:t>工事施工者の変更がある場合はこちらをクリックしてリンクする画面から変更してください。</a:t>
          </a:r>
          <a:endParaRPr kumimoji="1" lang="en-US" altLang="ja-JP" sz="1600" b="1">
            <a:solidFill>
              <a:schemeClr val="tx2">
                <a:lumMod val="60000"/>
                <a:lumOff val="40000"/>
              </a:schemeClr>
            </a:solidFill>
          </a:endParaRPr>
        </a:p>
      </xdr:txBody>
    </xdr:sp>
    <xdr:clientData/>
  </xdr:twoCellAnchor>
  <xdr:twoCellAnchor>
    <xdr:from>
      <xdr:col>42</xdr:col>
      <xdr:colOff>219075</xdr:colOff>
      <xdr:row>17</xdr:row>
      <xdr:rowOff>66675</xdr:rowOff>
    </xdr:from>
    <xdr:to>
      <xdr:col>43</xdr:col>
      <xdr:colOff>342900</xdr:colOff>
      <xdr:row>25</xdr:row>
      <xdr:rowOff>47625</xdr:rowOff>
    </xdr:to>
    <xdr:cxnSp macro="">
      <xdr:nvCxnSpPr>
        <xdr:cNvPr id="289837" name="直線矢印コネクタ 3">
          <a:extLst>
            <a:ext uri="{FF2B5EF4-FFF2-40B4-BE49-F238E27FC236}">
              <a16:creationId xmlns:a16="http://schemas.microsoft.com/office/drawing/2014/main" id="{ED3A84BB-8EA0-B9A3-251C-F90E7EECB300}"/>
            </a:ext>
          </a:extLst>
        </xdr:cNvPr>
        <xdr:cNvCxnSpPr>
          <a:cxnSpLocks noChangeShapeType="1"/>
        </xdr:cNvCxnSpPr>
      </xdr:nvCxnSpPr>
      <xdr:spPr bwMode="auto">
        <a:xfrm flipH="1" flipV="1">
          <a:off x="14449425" y="3381375"/>
          <a:ext cx="2686050" cy="1495425"/>
        </a:xfrm>
        <a:prstGeom prst="straightConnector1">
          <a:avLst/>
        </a:prstGeom>
        <a:noFill/>
        <a:ln w="9525" algn="ctr">
          <a:solidFill>
            <a:srgbClr val="FF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15.xml><?xml version="1.0" encoding="utf-8"?>
<xdr:wsDr xmlns:xdr="http://schemas.openxmlformats.org/drawingml/2006/spreadsheetDrawing" xmlns:a="http://schemas.openxmlformats.org/drawingml/2006/main">
  <xdr:twoCellAnchor>
    <xdr:from>
      <xdr:col>36</xdr:col>
      <xdr:colOff>66675</xdr:colOff>
      <xdr:row>0</xdr:row>
      <xdr:rowOff>114300</xdr:rowOff>
    </xdr:from>
    <xdr:to>
      <xdr:col>40</xdr:col>
      <xdr:colOff>361950</xdr:colOff>
      <xdr:row>8</xdr:row>
      <xdr:rowOff>142875</xdr:rowOff>
    </xdr:to>
    <xdr:sp macro="" textlink="">
      <xdr:nvSpPr>
        <xdr:cNvPr id="2" name="吹き出し: 四角形 1">
          <a:extLst>
            <a:ext uri="{FF2B5EF4-FFF2-40B4-BE49-F238E27FC236}">
              <a16:creationId xmlns:a16="http://schemas.microsoft.com/office/drawing/2014/main" id="{D01F1024-308D-0DD1-E427-6BD41F612375}"/>
            </a:ext>
          </a:extLst>
        </xdr:cNvPr>
        <xdr:cNvSpPr/>
      </xdr:nvSpPr>
      <xdr:spPr bwMode="auto">
        <a:xfrm>
          <a:off x="11420475" y="114300"/>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247650</xdr:colOff>
      <xdr:row>0</xdr:row>
      <xdr:rowOff>133350</xdr:rowOff>
    </xdr:from>
    <xdr:to>
      <xdr:col>35</xdr:col>
      <xdr:colOff>552450</xdr:colOff>
      <xdr:row>8</xdr:row>
      <xdr:rowOff>152400</xdr:rowOff>
    </xdr:to>
    <xdr:sp macro="" textlink="">
      <xdr:nvSpPr>
        <xdr:cNvPr id="3" name="吹き出し: 四角形 2">
          <a:hlinkClick xmlns:r="http://schemas.openxmlformats.org/officeDocument/2006/relationships" r:id="rId1"/>
          <a:extLst>
            <a:ext uri="{FF2B5EF4-FFF2-40B4-BE49-F238E27FC236}">
              <a16:creationId xmlns:a16="http://schemas.microsoft.com/office/drawing/2014/main" id="{50F9E957-905B-7480-C2CD-949B4C7F24EC}"/>
            </a:ext>
          </a:extLst>
        </xdr:cNvPr>
        <xdr:cNvSpPr/>
      </xdr:nvSpPr>
      <xdr:spPr bwMode="auto">
        <a:xfrm>
          <a:off x="8172450" y="133350"/>
          <a:ext cx="3048000" cy="1695450"/>
        </a:xfrm>
        <a:prstGeom prst="wedgeRectCallout">
          <a:avLst>
            <a:gd name="adj1" fmla="val -88021"/>
            <a:gd name="adj2" fmla="val 536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en-US" altLang="ja-JP" sz="1600" b="1">
              <a:solidFill>
                <a:schemeClr val="accent6">
                  <a:lumMod val="75000"/>
                </a:schemeClr>
              </a:solidFill>
            </a:rPr>
            <a:t>※</a:t>
          </a:r>
          <a:r>
            <a:rPr kumimoji="1" lang="ja-JP" altLang="en-US" sz="1600" b="1">
              <a:solidFill>
                <a:schemeClr val="accent6">
                  <a:lumMod val="75000"/>
                </a:schemeClr>
              </a:solidFill>
            </a:rPr>
            <a:t>クリックするとリンクします。</a:t>
          </a:r>
          <a:endParaRPr kumimoji="1" lang="en-US" altLang="ja-JP" sz="1600" b="1">
            <a:solidFill>
              <a:schemeClr val="accent6">
                <a:lumMod val="75000"/>
              </a:schemeClr>
            </a:solidFill>
          </a:endParaRPr>
        </a:p>
        <a:p>
          <a:pPr algn="l">
            <a:lnSpc>
              <a:spcPts val="1400"/>
            </a:lnSpc>
          </a:pPr>
          <a:endParaRPr kumimoji="1" lang="en-US" altLang="ja-JP" sz="1600" b="1">
            <a:solidFill>
              <a:srgbClr val="FF0000"/>
            </a:solidFill>
          </a:endParaRPr>
        </a:p>
        <a:p>
          <a:pPr algn="l">
            <a:lnSpc>
              <a:spcPts val="1400"/>
            </a:lnSpc>
          </a:pPr>
          <a:r>
            <a:rPr kumimoji="1" lang="ja-JP" altLang="en-US" sz="1600" b="1">
              <a:solidFill>
                <a:srgbClr val="FF0000"/>
              </a:solidFill>
            </a:rPr>
            <a:t>建築主の変更がある場合はこちらをクリックしてリンクする画面から変更してください。</a:t>
          </a:r>
          <a:endParaRPr kumimoji="1" lang="en-US" altLang="ja-JP" sz="16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34</xdr:col>
      <xdr:colOff>266700</xdr:colOff>
      <xdr:row>12</xdr:row>
      <xdr:rowOff>47625</xdr:rowOff>
    </xdr:from>
    <xdr:to>
      <xdr:col>36</xdr:col>
      <xdr:colOff>180975</xdr:colOff>
      <xdr:row>21</xdr:row>
      <xdr:rowOff>57151</xdr:rowOff>
    </xdr:to>
    <xdr:sp macro="" textlink="">
      <xdr:nvSpPr>
        <xdr:cNvPr id="3" name="吹き出し: 線 2">
          <a:extLst>
            <a:ext uri="{FF2B5EF4-FFF2-40B4-BE49-F238E27FC236}">
              <a16:creationId xmlns:a16="http://schemas.microsoft.com/office/drawing/2014/main" id="{EAEFDCC3-B2AB-8DF4-B013-4DA4325C541D}"/>
            </a:ext>
          </a:extLst>
        </xdr:cNvPr>
        <xdr:cNvSpPr/>
      </xdr:nvSpPr>
      <xdr:spPr bwMode="auto">
        <a:xfrm>
          <a:off x="10706100" y="2562225"/>
          <a:ext cx="1285875" cy="1895476"/>
        </a:xfrm>
        <a:prstGeom prst="borderCallout1">
          <a:avLst>
            <a:gd name="adj1" fmla="val 51439"/>
            <a:gd name="adj2" fmla="val 731"/>
            <a:gd name="adj3" fmla="val 54279"/>
            <a:gd name="adj4" fmla="val -2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33</xdr:col>
      <xdr:colOff>228600</xdr:colOff>
      <xdr:row>12</xdr:row>
      <xdr:rowOff>200025</xdr:rowOff>
    </xdr:from>
    <xdr:to>
      <xdr:col>33</xdr:col>
      <xdr:colOff>600075</xdr:colOff>
      <xdr:row>31</xdr:row>
      <xdr:rowOff>0</xdr:rowOff>
    </xdr:to>
    <xdr:sp macro="" textlink="">
      <xdr:nvSpPr>
        <xdr:cNvPr id="4" name="右中かっこ 3">
          <a:extLst>
            <a:ext uri="{FF2B5EF4-FFF2-40B4-BE49-F238E27FC236}">
              <a16:creationId xmlns:a16="http://schemas.microsoft.com/office/drawing/2014/main" id="{62D65426-DE68-2B0B-F3E5-9534E79DEB88}"/>
            </a:ext>
          </a:extLst>
        </xdr:cNvPr>
        <xdr:cNvSpPr/>
      </xdr:nvSpPr>
      <xdr:spPr bwMode="auto">
        <a:xfrm>
          <a:off x="9982200" y="2505075"/>
          <a:ext cx="371475" cy="4819650"/>
        </a:xfrm>
        <a:prstGeom prst="rightBrace">
          <a:avLst>
            <a:gd name="adj1" fmla="val 8333"/>
            <a:gd name="adj2" fmla="val 23912"/>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57150</xdr:colOff>
      <xdr:row>0</xdr:row>
      <xdr:rowOff>95250</xdr:rowOff>
    </xdr:from>
    <xdr:to>
      <xdr:col>33</xdr:col>
      <xdr:colOff>352425</xdr:colOff>
      <xdr:row>10</xdr:row>
      <xdr:rowOff>66675</xdr:rowOff>
    </xdr:to>
    <xdr:sp macro="" textlink="">
      <xdr:nvSpPr>
        <xdr:cNvPr id="6" name="吹き出し: 四角形 5">
          <a:extLst>
            <a:ext uri="{FF2B5EF4-FFF2-40B4-BE49-F238E27FC236}">
              <a16:creationId xmlns:a16="http://schemas.microsoft.com/office/drawing/2014/main" id="{860BD781-F9CC-6E60-99D2-C14C3DBDE4A0}"/>
            </a:ext>
          </a:extLst>
        </xdr:cNvPr>
        <xdr:cNvSpPr/>
      </xdr:nvSpPr>
      <xdr:spPr bwMode="auto">
        <a:xfrm>
          <a:off x="7067550" y="95250"/>
          <a:ext cx="3038475" cy="20669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t" anchorCtr="0"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白</a:t>
          </a:r>
          <a:r>
            <a:rPr kumimoji="1" lang="en-US" altLang="ja-JP" sz="1200" b="1">
              <a:solidFill>
                <a:sysClr val="windowText" lastClr="000000"/>
              </a:solidFill>
            </a:rPr>
            <a:t>】</a:t>
          </a:r>
          <a:r>
            <a:rPr kumimoji="1" lang="ja-JP" altLang="en-US" sz="1200" b="1">
              <a:solidFill>
                <a:sysClr val="windowText" lastClr="000000"/>
              </a:solidFill>
            </a:rPr>
            <a:t>のタブは入力をしてください。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緑</a:t>
          </a:r>
          <a:r>
            <a:rPr kumimoji="1" lang="en-US" altLang="ja-JP" sz="1200" b="1">
              <a:solidFill>
                <a:sysClr val="windowText" lastClr="000000"/>
              </a:solidFill>
            </a:rPr>
            <a:t>】</a:t>
          </a:r>
          <a:r>
            <a:rPr kumimoji="1" lang="ja-JP" altLang="en-US" sz="1200" b="1">
              <a:solidFill>
                <a:sysClr val="windowText" lastClr="000000"/>
              </a:solidFill>
            </a:rPr>
            <a:t>のタブは選択をしてください。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橙</a:t>
          </a:r>
          <a:r>
            <a:rPr kumimoji="1" lang="en-US" altLang="ja-JP" sz="1200" b="1">
              <a:solidFill>
                <a:sysClr val="windowText" lastClr="000000"/>
              </a:solidFill>
            </a:rPr>
            <a:t>】</a:t>
          </a:r>
          <a:r>
            <a:rPr kumimoji="1" lang="ja-JP" altLang="en-US" sz="1200" b="1">
              <a:solidFill>
                <a:sysClr val="windowText" lastClr="000000"/>
              </a:solidFill>
            </a:rPr>
            <a:t>のタブはＡＦのタブに入力してください。</a:t>
          </a:r>
          <a:endParaRPr kumimoji="1" lang="en-US" altLang="ja-JP" sz="1200" b="1">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灰色</a:t>
          </a:r>
          <a:r>
            <a:rPr kumimoji="1" lang="en-US" altLang="ja-JP" sz="1200" b="1">
              <a:solidFill>
                <a:sysClr val="windowText" lastClr="000000"/>
              </a:solidFill>
            </a:rPr>
            <a:t>】</a:t>
          </a:r>
          <a:r>
            <a:rPr kumimoji="1" lang="ja-JP" altLang="en-US" sz="1200" b="1">
              <a:solidFill>
                <a:sysClr val="windowText" lastClr="000000"/>
              </a:solidFill>
            </a:rPr>
            <a:t>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95250</xdr:colOff>
      <xdr:row>7</xdr:row>
      <xdr:rowOff>142876</xdr:rowOff>
    </xdr:from>
    <xdr:to>
      <xdr:col>36</xdr:col>
      <xdr:colOff>409574</xdr:colOff>
      <xdr:row>11</xdr:row>
      <xdr:rowOff>1</xdr:rowOff>
    </xdr:to>
    <xdr:sp macro="" textlink="">
      <xdr:nvSpPr>
        <xdr:cNvPr id="7" name="吹き出し: 四角形 6">
          <a:extLst>
            <a:ext uri="{FF2B5EF4-FFF2-40B4-BE49-F238E27FC236}">
              <a16:creationId xmlns:a16="http://schemas.microsoft.com/office/drawing/2014/main" id="{D1689D5E-21DA-3260-D258-E872F8E67D7B}"/>
            </a:ext>
          </a:extLst>
        </xdr:cNvPr>
        <xdr:cNvSpPr/>
      </xdr:nvSpPr>
      <xdr:spPr bwMode="auto">
        <a:xfrm>
          <a:off x="10534650" y="1609726"/>
          <a:ext cx="1685924" cy="695325"/>
        </a:xfrm>
        <a:prstGeom prst="wedgeRectCallout">
          <a:avLst>
            <a:gd name="adj1" fmla="val -255481"/>
            <a:gd name="adj2" fmla="val 6460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anchorCtr="0" upright="1"/>
        <a:lstStyle/>
        <a:p>
          <a:pPr algn="l">
            <a:lnSpc>
              <a:spcPts val="1300"/>
            </a:lnSpc>
          </a:pPr>
          <a:r>
            <a:rPr kumimoji="1" lang="ja-JP" altLang="en-US" sz="1100" b="1"/>
            <a:t>計画変更がある場合は、最新の計画変更の番号を明記ください。</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66</xdr:col>
      <xdr:colOff>133350</xdr:colOff>
      <xdr:row>2</xdr:row>
      <xdr:rowOff>19050</xdr:rowOff>
    </xdr:from>
    <xdr:to>
      <xdr:col>72</xdr:col>
      <xdr:colOff>9525</xdr:colOff>
      <xdr:row>36</xdr:row>
      <xdr:rowOff>19050</xdr:rowOff>
    </xdr:to>
    <xdr:sp macro="" textlink="">
      <xdr:nvSpPr>
        <xdr:cNvPr id="2" name="吹き出し: 四角形 1">
          <a:extLst>
            <a:ext uri="{FF2B5EF4-FFF2-40B4-BE49-F238E27FC236}">
              <a16:creationId xmlns:a16="http://schemas.microsoft.com/office/drawing/2014/main" id="{DE3E83F8-6991-FB7B-C2F8-1FD30415F3E4}"/>
            </a:ext>
          </a:extLst>
        </xdr:cNvPr>
        <xdr:cNvSpPr/>
      </xdr:nvSpPr>
      <xdr:spPr bwMode="auto">
        <a:xfrm>
          <a:off x="16649700" y="438150"/>
          <a:ext cx="1019175" cy="5505450"/>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2000"/>
            </a:lnSpc>
          </a:pPr>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4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31</xdr:col>
      <xdr:colOff>161925</xdr:colOff>
      <xdr:row>29</xdr:row>
      <xdr:rowOff>47625</xdr:rowOff>
    </xdr:from>
    <xdr:to>
      <xdr:col>31</xdr:col>
      <xdr:colOff>161925</xdr:colOff>
      <xdr:row>37</xdr:row>
      <xdr:rowOff>123825</xdr:rowOff>
    </xdr:to>
    <xdr:cxnSp macro="">
      <xdr:nvCxnSpPr>
        <xdr:cNvPr id="288877" name="直線矢印コネクタ 3">
          <a:extLst>
            <a:ext uri="{FF2B5EF4-FFF2-40B4-BE49-F238E27FC236}">
              <a16:creationId xmlns:a16="http://schemas.microsoft.com/office/drawing/2014/main" id="{769FA1CD-B941-9C50-BF73-7215D94D6817}"/>
            </a:ext>
          </a:extLst>
        </xdr:cNvPr>
        <xdr:cNvCxnSpPr>
          <a:cxnSpLocks noChangeShapeType="1"/>
        </xdr:cNvCxnSpPr>
      </xdr:nvCxnSpPr>
      <xdr:spPr bwMode="auto">
        <a:xfrm flipV="1">
          <a:off x="8039100" y="4838700"/>
          <a:ext cx="0" cy="1371600"/>
        </a:xfrm>
        <a:prstGeom prst="straightConnector1">
          <a:avLst/>
        </a:prstGeom>
        <a:noFill/>
        <a:ln w="9525" algn="ctr">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32</xdr:col>
      <xdr:colOff>85725</xdr:colOff>
      <xdr:row>25</xdr:row>
      <xdr:rowOff>57149</xdr:rowOff>
    </xdr:from>
    <xdr:to>
      <xdr:col>34</xdr:col>
      <xdr:colOff>47625</xdr:colOff>
      <xdr:row>37</xdr:row>
      <xdr:rowOff>114300</xdr:rowOff>
    </xdr:to>
    <xdr:sp macro="" textlink="">
      <xdr:nvSpPr>
        <xdr:cNvPr id="5" name="テキスト ボックス 4">
          <a:extLst>
            <a:ext uri="{FF2B5EF4-FFF2-40B4-BE49-F238E27FC236}">
              <a16:creationId xmlns:a16="http://schemas.microsoft.com/office/drawing/2014/main" id="{3033E7E4-6497-C87D-3775-94616D8F74C1}"/>
            </a:ext>
          </a:extLst>
        </xdr:cNvPr>
        <xdr:cNvSpPr txBox="1"/>
      </xdr:nvSpPr>
      <xdr:spPr>
        <a:xfrm>
          <a:off x="8153400" y="4200524"/>
          <a:ext cx="342900" cy="200025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vert="eaVert" wrap="none" rtlCol="0" anchor="t">
          <a:noAutofit/>
        </a:bodyPr>
        <a:lstStyle/>
        <a:p>
          <a:pPr algn="l"/>
          <a:r>
            <a:rPr kumimoji="1" lang="ja-JP" altLang="en-US" sz="1100" b="1">
              <a:solidFill>
                <a:srgbClr val="FF0000"/>
              </a:solidFill>
            </a:rPr>
            <a:t>中間検査はここから上のみ記入</a:t>
          </a:r>
          <a:endParaRPr kumimoji="1" lang="en-US" altLang="ja-JP" sz="1100" b="1">
            <a:solidFill>
              <a:srgbClr val="FF0000"/>
            </a:solidFill>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3</xdr:row>
      <xdr:rowOff>76200</xdr:rowOff>
    </xdr:from>
    <xdr:to>
      <xdr:col>25</xdr:col>
      <xdr:colOff>142876</xdr:colOff>
      <xdr:row>12</xdr:row>
      <xdr:rowOff>47625</xdr:rowOff>
    </xdr:to>
    <xdr:sp macro="" textlink="">
      <xdr:nvSpPr>
        <xdr:cNvPr id="2" name="テキスト ボックス 1">
          <a:extLst>
            <a:ext uri="{FF2B5EF4-FFF2-40B4-BE49-F238E27FC236}">
              <a16:creationId xmlns:a16="http://schemas.microsoft.com/office/drawing/2014/main" id="{8C4D33A9-C2E8-FAD7-196A-6984AD5F3F26}"/>
            </a:ext>
          </a:extLst>
        </xdr:cNvPr>
        <xdr:cNvSpPr txBox="1"/>
      </xdr:nvSpPr>
      <xdr:spPr>
        <a:xfrm>
          <a:off x="276225" y="933450"/>
          <a:ext cx="10610851" cy="2076450"/>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lnSpc>
              <a:spcPts val="4900"/>
            </a:lnSpc>
          </a:pPr>
          <a:r>
            <a:rPr kumimoji="1" lang="ja-JP" altLang="en-US" sz="4000">
              <a:solidFill>
                <a:srgbClr val="FF0000"/>
              </a:solidFill>
            </a:rPr>
            <a:t>物件の仮受と同時に提出される場合は、</a:t>
          </a:r>
          <a:endParaRPr kumimoji="1" lang="en-US" altLang="ja-JP" sz="4000">
            <a:solidFill>
              <a:srgbClr val="FF0000"/>
            </a:solidFill>
          </a:endParaRPr>
        </a:p>
        <a:p>
          <a:pPr algn="l">
            <a:lnSpc>
              <a:spcPts val="4800"/>
            </a:lnSpc>
          </a:pPr>
          <a:r>
            <a:rPr kumimoji="1" lang="ja-JP" altLang="en-US" sz="4000">
              <a:solidFill>
                <a:srgbClr val="FF0000"/>
              </a:solidFill>
            </a:rPr>
            <a:t>下記のみ記入してください。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447674</xdr:colOff>
      <xdr:row>12</xdr:row>
      <xdr:rowOff>186416</xdr:rowOff>
    </xdr:from>
    <xdr:to>
      <xdr:col>35</xdr:col>
      <xdr:colOff>163284</xdr:colOff>
      <xdr:row>22</xdr:row>
      <xdr:rowOff>36737</xdr:rowOff>
    </xdr:to>
    <xdr:sp macro="" textlink="">
      <xdr:nvSpPr>
        <xdr:cNvPr id="2" name="吹き出し: 四角形 1">
          <a:extLst>
            <a:ext uri="{FF2B5EF4-FFF2-40B4-BE49-F238E27FC236}">
              <a16:creationId xmlns:a16="http://schemas.microsoft.com/office/drawing/2014/main" id="{913B8902-B97A-8B2D-2124-9F6844E9C0B9}"/>
            </a:ext>
          </a:extLst>
        </xdr:cNvPr>
        <xdr:cNvSpPr/>
      </xdr:nvSpPr>
      <xdr:spPr bwMode="auto">
        <a:xfrm>
          <a:off x="14775995" y="4703987"/>
          <a:ext cx="5838825" cy="3796393"/>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rgbClr val="FF0000"/>
              </a:solidFill>
            </a:rPr>
            <a:t>入力方法</a:t>
          </a:r>
          <a:endParaRPr kumimoji="1" lang="en-US" altLang="ja-JP" sz="2000" b="1">
            <a:solidFill>
              <a:srgbClr val="FF0000"/>
            </a:solidFill>
          </a:endParaRPr>
        </a:p>
        <a:p>
          <a:pPr algn="l"/>
          <a:endParaRPr kumimoji="1" lang="en-US" altLang="ja-JP" sz="1200" b="1">
            <a:solidFill>
              <a:sysClr val="windowText" lastClr="000000"/>
            </a:solidFill>
          </a:endParaRPr>
        </a:p>
        <a:p>
          <a:pPr algn="l"/>
          <a:r>
            <a:rPr kumimoji="1" lang="ja-JP" altLang="en-US" sz="2000" b="1">
              <a:solidFill>
                <a:sysClr val="windowText" lastClr="000000"/>
              </a:solidFill>
            </a:rPr>
            <a:t>白のタブは入力をしてください。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緑のタブは選択をしてください。</a:t>
          </a:r>
          <a:endParaRPr kumimoji="1" lang="en-US" altLang="ja-JP" sz="2000" b="1">
            <a:solidFill>
              <a:sysClr val="windowText" lastClr="000000"/>
            </a:solidFill>
          </a:endParaRPr>
        </a:p>
        <a:p>
          <a:pPr algn="l"/>
          <a:r>
            <a:rPr kumimoji="1" lang="ja-JP" altLang="en-US" sz="2000" b="1">
              <a:solidFill>
                <a:sysClr val="windowText" lastClr="000000"/>
              </a:solidFill>
            </a:rPr>
            <a:t>灰色のタブは基本的には変更しないでください。</a:t>
          </a:r>
          <a:endParaRPr kumimoji="1" lang="en-US" altLang="ja-JP" sz="2000" b="1">
            <a:solidFill>
              <a:sysClr val="windowText" lastClr="000000"/>
            </a:solidFill>
          </a:endParaRPr>
        </a:p>
        <a:p>
          <a:pPr algn="l"/>
          <a:r>
            <a:rPr kumimoji="1" lang="ja-JP" altLang="en-US" sz="2000" b="1">
              <a:solidFill>
                <a:sysClr val="windowText" lastClr="000000"/>
              </a:solidFill>
            </a:rPr>
            <a:t>印刷範囲外にある太囲み箇所も入力、または選択をしてください。</a:t>
          </a:r>
          <a:endParaRPr kumimoji="1" lang="en-US" altLang="ja-JP" sz="2000" b="1">
            <a:solidFill>
              <a:sysClr val="windowText" lastClr="000000"/>
            </a:solidFill>
          </a:endParaRPr>
        </a:p>
      </xdr:txBody>
    </xdr:sp>
    <xdr:clientData/>
  </xdr:twoCellAnchor>
  <xdr:twoCellAnchor>
    <xdr:from>
      <xdr:col>31</xdr:col>
      <xdr:colOff>583746</xdr:colOff>
      <xdr:row>1</xdr:row>
      <xdr:rowOff>163285</xdr:rowOff>
    </xdr:from>
    <xdr:to>
      <xdr:col>35</xdr:col>
      <xdr:colOff>435428</xdr:colOff>
      <xdr:row>11</xdr:row>
      <xdr:rowOff>77560</xdr:rowOff>
    </xdr:to>
    <xdr:sp macro="" textlink="">
      <xdr:nvSpPr>
        <xdr:cNvPr id="3" name="吹き出し: 線 2">
          <a:extLst>
            <a:ext uri="{FF2B5EF4-FFF2-40B4-BE49-F238E27FC236}">
              <a16:creationId xmlns:a16="http://schemas.microsoft.com/office/drawing/2014/main" id="{B107972A-5256-3498-393F-FB5BE9C57C41}"/>
            </a:ext>
          </a:extLst>
        </xdr:cNvPr>
        <xdr:cNvSpPr/>
      </xdr:nvSpPr>
      <xdr:spPr bwMode="auto">
        <a:xfrm>
          <a:off x="18313853" y="340178"/>
          <a:ext cx="2573111" cy="3860346"/>
        </a:xfrm>
        <a:prstGeom prst="borderCallout1">
          <a:avLst>
            <a:gd name="adj1" fmla="val 21628"/>
            <a:gd name="adj2" fmla="val -1491"/>
            <a:gd name="adj3" fmla="val 6446"/>
            <a:gd name="adj4" fmla="val -98988"/>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2000" b="1">
              <a:solidFill>
                <a:srgbClr val="0070C0"/>
              </a:solidFill>
            </a:rPr>
            <a:t>日付をこちらに入力してください。自動で反映されます。</a:t>
          </a:r>
          <a:endParaRPr kumimoji="1" lang="en-US" altLang="ja-JP" sz="2000" b="1">
            <a:solidFill>
              <a:srgbClr val="0070C0"/>
            </a:solidFill>
          </a:endParaRPr>
        </a:p>
        <a:p>
          <a:pPr algn="l"/>
          <a:endParaRPr kumimoji="1" lang="en-US" altLang="ja-JP" sz="2000" b="1" i="0" u="none" strike="noStrike">
            <a:effectLst/>
            <a:latin typeface="+mn-lt"/>
            <a:ea typeface="+mn-ea"/>
            <a:cs typeface="+mn-cs"/>
          </a:endParaRPr>
        </a:p>
        <a:p>
          <a:pPr algn="l">
            <a:lnSpc>
              <a:spcPts val="2500"/>
            </a:lnSpc>
          </a:pPr>
          <a:r>
            <a:rPr kumimoji="0" lang="ja-JP" altLang="en-US" sz="2000" b="1" i="0" u="none" strike="noStrike">
              <a:solidFill>
                <a:srgbClr val="FF0000"/>
              </a:solidFill>
              <a:effectLst/>
              <a:latin typeface="+mn-lt"/>
              <a:ea typeface="+mn-ea"/>
              <a:cs typeface="+mn-cs"/>
            </a:rPr>
            <a:t>入力例：</a:t>
          </a:r>
          <a:r>
            <a:rPr kumimoji="0" lang="en-US" altLang="ja-JP" sz="2000" b="1" i="0" u="none" strike="noStrike">
              <a:solidFill>
                <a:srgbClr val="FF0000"/>
              </a:solidFill>
              <a:effectLst/>
              <a:latin typeface="+mn-lt"/>
              <a:ea typeface="+mn-ea"/>
              <a:cs typeface="+mn-cs"/>
            </a:rPr>
            <a:t>2017/01/01</a:t>
          </a:r>
          <a:endParaRPr kumimoji="1" lang="ja-JP" altLang="en-US" sz="2000" b="1">
            <a:solidFill>
              <a:srgbClr val="FF0000"/>
            </a:solidFill>
          </a:endParaRPr>
        </a:p>
      </xdr:txBody>
    </xdr:sp>
    <xdr:clientData/>
  </xdr:twoCellAnchor>
  <xdr:twoCellAnchor>
    <xdr:from>
      <xdr:col>26</xdr:col>
      <xdr:colOff>464004</xdr:colOff>
      <xdr:row>6</xdr:row>
      <xdr:rowOff>66674</xdr:rowOff>
    </xdr:from>
    <xdr:to>
      <xdr:col>31</xdr:col>
      <xdr:colOff>462641</xdr:colOff>
      <xdr:row>11</xdr:row>
      <xdr:rowOff>91167</xdr:rowOff>
    </xdr:to>
    <xdr:sp macro="" textlink="">
      <xdr:nvSpPr>
        <xdr:cNvPr id="4" name="吹き出し: 四角形 3">
          <a:extLst>
            <a:ext uri="{FF2B5EF4-FFF2-40B4-BE49-F238E27FC236}">
              <a16:creationId xmlns:a16="http://schemas.microsoft.com/office/drawing/2014/main" id="{9E0F694E-3590-1C57-EDE5-5E15D4FBBF31}"/>
            </a:ext>
          </a:extLst>
        </xdr:cNvPr>
        <xdr:cNvSpPr/>
      </xdr:nvSpPr>
      <xdr:spPr bwMode="auto">
        <a:xfrm>
          <a:off x="14792325" y="2216603"/>
          <a:ext cx="3400423" cy="1997528"/>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000" b="1">
              <a:solidFill>
                <a:sysClr val="windowText" lastClr="000000"/>
              </a:solidFill>
            </a:rPr>
            <a:t>担当者が二名いる場合は</a:t>
          </a:r>
          <a:r>
            <a:rPr kumimoji="1" lang="ja-JP" altLang="en-US" sz="2400" b="1">
              <a:solidFill>
                <a:srgbClr val="FF0000"/>
              </a:solidFill>
            </a:rPr>
            <a:t>主に</a:t>
          </a:r>
          <a:r>
            <a:rPr kumimoji="1" lang="ja-JP" altLang="en-US" sz="2000" b="1">
              <a:solidFill>
                <a:sysClr val="windowText" lastClr="000000"/>
              </a:solidFill>
            </a:rPr>
            <a:t>連絡をされる方を欄の破線の</a:t>
          </a:r>
          <a:r>
            <a:rPr kumimoji="1" lang="ja-JP" altLang="en-US" sz="2400" b="1">
              <a:solidFill>
                <a:srgbClr val="FF0000"/>
              </a:solidFill>
            </a:rPr>
            <a:t>左側</a:t>
          </a:r>
          <a:r>
            <a:rPr kumimoji="1" lang="ja-JP" altLang="en-US" sz="2000" b="1">
              <a:solidFill>
                <a:sysClr val="windowText" lastClr="000000"/>
              </a:solidFill>
            </a:rPr>
            <a:t>に明記ください。</a:t>
          </a:r>
          <a:endParaRPr kumimoji="1" lang="en-US" altLang="ja-JP" sz="2000" b="1">
            <a:solidFill>
              <a:sysClr val="windowText" lastClr="000000"/>
            </a:solidFill>
          </a:endParaRPr>
        </a:p>
      </xdr:txBody>
    </xdr:sp>
    <xdr:clientData/>
  </xdr:twoCellAnchor>
  <xdr:twoCellAnchor>
    <xdr:from>
      <xdr:col>25</xdr:col>
      <xdr:colOff>163286</xdr:colOff>
      <xdr:row>7</xdr:row>
      <xdr:rowOff>200024</xdr:rowOff>
    </xdr:from>
    <xdr:to>
      <xdr:col>26</xdr:col>
      <xdr:colOff>258535</xdr:colOff>
      <xdr:row>8</xdr:row>
      <xdr:rowOff>349702</xdr:rowOff>
    </xdr:to>
    <xdr:cxnSp macro="">
      <xdr:nvCxnSpPr>
        <xdr:cNvPr id="5" name="直線矢印コネクタ 4">
          <a:extLst>
            <a:ext uri="{FF2B5EF4-FFF2-40B4-BE49-F238E27FC236}">
              <a16:creationId xmlns:a16="http://schemas.microsoft.com/office/drawing/2014/main" id="{5DE43915-29CC-C40F-04DB-F2D98ACDAFFD}"/>
            </a:ext>
          </a:extLst>
        </xdr:cNvPr>
        <xdr:cNvCxnSpPr/>
      </xdr:nvCxnSpPr>
      <xdr:spPr>
        <a:xfrm flipH="1" flipV="1">
          <a:off x="13811250" y="2744560"/>
          <a:ext cx="775606" cy="544285"/>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179615</xdr:colOff>
      <xdr:row>9</xdr:row>
      <xdr:rowOff>118381</xdr:rowOff>
    </xdr:from>
    <xdr:to>
      <xdr:col>26</xdr:col>
      <xdr:colOff>285749</xdr:colOff>
      <xdr:row>11</xdr:row>
      <xdr:rowOff>229960</xdr:rowOff>
    </xdr:to>
    <xdr:cxnSp macro="">
      <xdr:nvCxnSpPr>
        <xdr:cNvPr id="6" name="直線矢印コネクタ 5">
          <a:extLst>
            <a:ext uri="{FF2B5EF4-FFF2-40B4-BE49-F238E27FC236}">
              <a16:creationId xmlns:a16="http://schemas.microsoft.com/office/drawing/2014/main" id="{14EA14BA-B438-DA82-D8EE-2A65C807994D}"/>
            </a:ext>
          </a:extLst>
        </xdr:cNvPr>
        <xdr:cNvCxnSpPr/>
      </xdr:nvCxnSpPr>
      <xdr:spPr>
        <a:xfrm flipH="1">
          <a:off x="13827579" y="3452131"/>
          <a:ext cx="786491" cy="900793"/>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168728</xdr:colOff>
      <xdr:row>10</xdr:row>
      <xdr:rowOff>227238</xdr:rowOff>
    </xdr:from>
    <xdr:to>
      <xdr:col>26</xdr:col>
      <xdr:colOff>353785</xdr:colOff>
      <xdr:row>15</xdr:row>
      <xdr:rowOff>191860</xdr:rowOff>
    </xdr:to>
    <xdr:cxnSp macro="">
      <xdr:nvCxnSpPr>
        <xdr:cNvPr id="7" name="直線矢印コネクタ 6">
          <a:extLst>
            <a:ext uri="{FF2B5EF4-FFF2-40B4-BE49-F238E27FC236}">
              <a16:creationId xmlns:a16="http://schemas.microsoft.com/office/drawing/2014/main" id="{FBC74F9C-D68D-5855-5535-6E221CA2C96E}"/>
            </a:ext>
          </a:extLst>
        </xdr:cNvPr>
        <xdr:cNvCxnSpPr/>
      </xdr:nvCxnSpPr>
      <xdr:spPr>
        <a:xfrm flipH="1">
          <a:off x="13816692" y="3955595"/>
          <a:ext cx="865414" cy="1937658"/>
        </a:xfrm>
        <a:prstGeom prst="straightConnector1">
          <a:avLst/>
        </a:prstGeom>
        <a:ln>
          <a:solidFill>
            <a:srgbClr val="FF0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3" name="吹き出し: 線 2">
          <a:extLst>
            <a:ext uri="{FF2B5EF4-FFF2-40B4-BE49-F238E27FC236}">
              <a16:creationId xmlns:a16="http://schemas.microsoft.com/office/drawing/2014/main" id="{7C431E4B-1A28-184A-707E-F955E9D1CBF5}"/>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4" name="吹き出し: 四角形 3">
          <a:extLst>
            <a:ext uri="{FF2B5EF4-FFF2-40B4-BE49-F238E27FC236}">
              <a16:creationId xmlns:a16="http://schemas.microsoft.com/office/drawing/2014/main" id="{737AE885-4690-92EB-101F-0D68DB97C5C3}"/>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30</xdr:col>
      <xdr:colOff>638175</xdr:colOff>
      <xdr:row>24</xdr:row>
      <xdr:rowOff>28576</xdr:rowOff>
    </xdr:from>
    <xdr:to>
      <xdr:col>34</xdr:col>
      <xdr:colOff>647700</xdr:colOff>
      <xdr:row>31</xdr:row>
      <xdr:rowOff>47626</xdr:rowOff>
    </xdr:to>
    <xdr:sp macro="" textlink="">
      <xdr:nvSpPr>
        <xdr:cNvPr id="5" name="吹き出し: 四角形 4">
          <a:extLst>
            <a:ext uri="{FF2B5EF4-FFF2-40B4-BE49-F238E27FC236}">
              <a16:creationId xmlns:a16="http://schemas.microsoft.com/office/drawing/2014/main" id="{91FACAD6-4DEB-F87D-EDFC-BB036E85D33A}"/>
            </a:ext>
          </a:extLst>
        </xdr:cNvPr>
        <xdr:cNvSpPr/>
      </xdr:nvSpPr>
      <xdr:spPr bwMode="auto">
        <a:xfrm>
          <a:off x="7972425" y="4972051"/>
          <a:ext cx="2752725" cy="1485900"/>
        </a:xfrm>
        <a:prstGeom prst="wedgeRectCallout">
          <a:avLst>
            <a:gd name="adj1" fmla="val -91976"/>
            <a:gd name="adj2" fmla="val -8176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築造主名を記入してください。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築造主が複数の場合は全員の氏名を記入してください。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6" name="吹き出し: 四角形 5">
          <a:extLst>
            <a:ext uri="{FF2B5EF4-FFF2-40B4-BE49-F238E27FC236}">
              <a16:creationId xmlns:a16="http://schemas.microsoft.com/office/drawing/2014/main" id="{DECCE9C6-7BE1-AB3D-9B6C-BAE5B460D424}"/>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28575</xdr:colOff>
      <xdr:row>12</xdr:row>
      <xdr:rowOff>190500</xdr:rowOff>
    </xdr:from>
    <xdr:to>
      <xdr:col>34</xdr:col>
      <xdr:colOff>628650</xdr:colOff>
      <xdr:row>22</xdr:row>
      <xdr:rowOff>85725</xdr:rowOff>
    </xdr:to>
    <xdr:sp macro="" textlink="">
      <xdr:nvSpPr>
        <xdr:cNvPr id="2" name="吹き出し: 線 1">
          <a:extLst>
            <a:ext uri="{FF2B5EF4-FFF2-40B4-BE49-F238E27FC236}">
              <a16:creationId xmlns:a16="http://schemas.microsoft.com/office/drawing/2014/main" id="{27DAD406-C3E8-3000-D270-B86928604A47}"/>
            </a:ext>
          </a:extLst>
        </xdr:cNvPr>
        <xdr:cNvSpPr/>
      </xdr:nvSpPr>
      <xdr:spPr bwMode="auto">
        <a:xfrm>
          <a:off x="9420225" y="2924175"/>
          <a:ext cx="1285875" cy="1838325"/>
        </a:xfrm>
        <a:prstGeom prst="borderCallout1">
          <a:avLst>
            <a:gd name="adj1" fmla="val 21628"/>
            <a:gd name="adj2" fmla="val -1491"/>
            <a:gd name="adj3" fmla="val 51774"/>
            <a:gd name="adj4" fmla="val -5041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30</xdr:col>
      <xdr:colOff>600075</xdr:colOff>
      <xdr:row>10</xdr:row>
      <xdr:rowOff>9525</xdr:rowOff>
    </xdr:from>
    <xdr:to>
      <xdr:col>34</xdr:col>
      <xdr:colOff>609600</xdr:colOff>
      <xdr:row>11</xdr:row>
      <xdr:rowOff>152400</xdr:rowOff>
    </xdr:to>
    <xdr:sp macro="" textlink="">
      <xdr:nvSpPr>
        <xdr:cNvPr id="3" name="吹き出し: 四角形 2">
          <a:extLst>
            <a:ext uri="{FF2B5EF4-FFF2-40B4-BE49-F238E27FC236}">
              <a16:creationId xmlns:a16="http://schemas.microsoft.com/office/drawing/2014/main" id="{EF57B85D-0AF8-C5AA-142C-A68C7F7FBA6D}"/>
            </a:ext>
          </a:extLst>
        </xdr:cNvPr>
        <xdr:cNvSpPr/>
      </xdr:nvSpPr>
      <xdr:spPr bwMode="auto">
        <a:xfrm>
          <a:off x="7934325" y="2324100"/>
          <a:ext cx="2752725" cy="352425"/>
        </a:xfrm>
        <a:prstGeom prst="wedgeRectCallout">
          <a:avLst>
            <a:gd name="adj1" fmla="val -84710"/>
            <a:gd name="adj2" fmla="val 384860"/>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日付は仮受付時には未記入でよいです。</a:t>
          </a:r>
          <a:endParaRPr kumimoji="1" lang="ja-JP" altLang="en-US" sz="1100"/>
        </a:p>
      </xdr:txBody>
    </xdr:sp>
    <xdr:clientData/>
  </xdr:twoCellAnchor>
  <xdr:twoCellAnchor>
    <xdr:from>
      <xdr:col>35</xdr:col>
      <xdr:colOff>152400</xdr:colOff>
      <xdr:row>19</xdr:row>
      <xdr:rowOff>142876</xdr:rowOff>
    </xdr:from>
    <xdr:to>
      <xdr:col>39</xdr:col>
      <xdr:colOff>161925</xdr:colOff>
      <xdr:row>28</xdr:row>
      <xdr:rowOff>66676</xdr:rowOff>
    </xdr:to>
    <xdr:sp macro="" textlink="">
      <xdr:nvSpPr>
        <xdr:cNvPr id="4" name="吹き出し: 四角形 3">
          <a:extLst>
            <a:ext uri="{FF2B5EF4-FFF2-40B4-BE49-F238E27FC236}">
              <a16:creationId xmlns:a16="http://schemas.microsoft.com/office/drawing/2014/main" id="{5FFB50E6-1EEE-63EB-A567-6FECEAFFD812}"/>
            </a:ext>
          </a:extLst>
        </xdr:cNvPr>
        <xdr:cNvSpPr/>
      </xdr:nvSpPr>
      <xdr:spPr bwMode="auto">
        <a:xfrm>
          <a:off x="10915650" y="4343401"/>
          <a:ext cx="2752725" cy="1504950"/>
        </a:xfrm>
        <a:prstGeom prst="wedgeRectCallout">
          <a:avLst>
            <a:gd name="adj1" fmla="val -200972"/>
            <a:gd name="adj2" fmla="val -50119"/>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築造主名を記入してください。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法人、団体等の場合はその代表職名および代表者氏名を記入してください。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築造主が複数の場合は全員の氏名を記入してください。</a:t>
          </a:r>
          <a:endParaRPr kumimoji="1" lang="ja-JP" altLang="en-US" sz="1100"/>
        </a:p>
      </xdr:txBody>
    </xdr:sp>
    <xdr:clientData/>
  </xdr:twoCellAnchor>
  <xdr:twoCellAnchor>
    <xdr:from>
      <xdr:col>29</xdr:col>
      <xdr:colOff>209550</xdr:colOff>
      <xdr:row>0</xdr:row>
      <xdr:rowOff>123825</xdr:rowOff>
    </xdr:from>
    <xdr:to>
      <xdr:col>33</xdr:col>
      <xdr:colOff>504825</xdr:colOff>
      <xdr:row>7</xdr:row>
      <xdr:rowOff>142875</xdr:rowOff>
    </xdr:to>
    <xdr:sp macro="" textlink="">
      <xdr:nvSpPr>
        <xdr:cNvPr id="5" name="吹き出し: 四角形 4">
          <a:extLst>
            <a:ext uri="{FF2B5EF4-FFF2-40B4-BE49-F238E27FC236}">
              <a16:creationId xmlns:a16="http://schemas.microsoft.com/office/drawing/2014/main" id="{0884FAC4-21F9-1691-64E8-FCF2D5ADDF1E}"/>
            </a:ext>
          </a:extLst>
        </xdr:cNvPr>
        <xdr:cNvSpPr/>
      </xdr:nvSpPr>
      <xdr:spPr bwMode="auto">
        <a:xfrm>
          <a:off x="6858000" y="1238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灰色のタブは基本的には触らないでください。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47625</xdr:colOff>
      <xdr:row>24</xdr:row>
      <xdr:rowOff>57150</xdr:rowOff>
    </xdr:from>
    <xdr:to>
      <xdr:col>34</xdr:col>
      <xdr:colOff>647700</xdr:colOff>
      <xdr:row>33</xdr:row>
      <xdr:rowOff>200025</xdr:rowOff>
    </xdr:to>
    <xdr:sp macro="" textlink="">
      <xdr:nvSpPr>
        <xdr:cNvPr id="6" name="吹き出し: 線 5">
          <a:extLst>
            <a:ext uri="{FF2B5EF4-FFF2-40B4-BE49-F238E27FC236}">
              <a16:creationId xmlns:a16="http://schemas.microsoft.com/office/drawing/2014/main" id="{249D3BB9-A108-9837-9C09-3CA18690EA34}"/>
            </a:ext>
          </a:extLst>
        </xdr:cNvPr>
        <xdr:cNvSpPr/>
      </xdr:nvSpPr>
      <xdr:spPr bwMode="auto">
        <a:xfrm>
          <a:off x="9439275" y="5000625"/>
          <a:ext cx="1285875" cy="1838325"/>
        </a:xfrm>
        <a:prstGeom prst="borderCallout1">
          <a:avLst>
            <a:gd name="adj1" fmla="val 21628"/>
            <a:gd name="adj2" fmla="val -1491"/>
            <a:gd name="adj3" fmla="val 58509"/>
            <a:gd name="adj4" fmla="val -51152"/>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twoCellAnchor>
    <xdr:from>
      <xdr:col>35</xdr:col>
      <xdr:colOff>266700</xdr:colOff>
      <xdr:row>3</xdr:row>
      <xdr:rowOff>142875</xdr:rowOff>
    </xdr:from>
    <xdr:to>
      <xdr:col>43</xdr:col>
      <xdr:colOff>285750</xdr:colOff>
      <xdr:row>10</xdr:row>
      <xdr:rowOff>161925</xdr:rowOff>
    </xdr:to>
    <xdr:sp macro="" textlink="">
      <xdr:nvSpPr>
        <xdr:cNvPr id="7" name="吹き出し: 四角形 6">
          <a:extLst>
            <a:ext uri="{FF2B5EF4-FFF2-40B4-BE49-F238E27FC236}">
              <a16:creationId xmlns:a16="http://schemas.microsoft.com/office/drawing/2014/main" id="{05DE6ED9-887D-4320-D54F-2910D915D7E3}"/>
            </a:ext>
          </a:extLst>
        </xdr:cNvPr>
        <xdr:cNvSpPr/>
      </xdr:nvSpPr>
      <xdr:spPr bwMode="auto">
        <a:xfrm>
          <a:off x="11029950" y="771525"/>
          <a:ext cx="5505450" cy="170497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2400" b="1">
              <a:solidFill>
                <a:srgbClr val="FF0000"/>
              </a:solidFill>
            </a:rPr>
            <a:t>計変はこちらの第一面を使用してください。</a:t>
          </a:r>
          <a:endParaRPr kumimoji="1" lang="en-US" altLang="ja-JP" sz="2400" b="1">
            <a:solidFill>
              <a:srgbClr val="FF0000"/>
            </a:solidFill>
          </a:endParaRPr>
        </a:p>
      </xdr:txBody>
    </xdr:sp>
    <xdr:clientData/>
  </xdr:twoCellAnchor>
  <xdr:twoCellAnchor>
    <xdr:from>
      <xdr:col>33</xdr:col>
      <xdr:colOff>38100</xdr:colOff>
      <xdr:row>34</xdr:row>
      <xdr:rowOff>76200</xdr:rowOff>
    </xdr:from>
    <xdr:to>
      <xdr:col>37</xdr:col>
      <xdr:colOff>47625</xdr:colOff>
      <xdr:row>37</xdr:row>
      <xdr:rowOff>180975</xdr:rowOff>
    </xdr:to>
    <xdr:sp macro="" textlink="">
      <xdr:nvSpPr>
        <xdr:cNvPr id="8" name="吹き出し: 四角形 7">
          <a:extLst>
            <a:ext uri="{FF2B5EF4-FFF2-40B4-BE49-F238E27FC236}">
              <a16:creationId xmlns:a16="http://schemas.microsoft.com/office/drawing/2014/main" id="{10D6C624-1E9D-140E-166F-0DD6505EEB8A}"/>
            </a:ext>
          </a:extLst>
        </xdr:cNvPr>
        <xdr:cNvSpPr/>
      </xdr:nvSpPr>
      <xdr:spPr bwMode="auto">
        <a:xfrm>
          <a:off x="9429750" y="6924675"/>
          <a:ext cx="2752725" cy="733425"/>
        </a:xfrm>
        <a:prstGeom prst="wedgeRectCallout">
          <a:avLst>
            <a:gd name="adj1" fmla="val -125885"/>
            <a:gd name="adj2" fmla="val -13221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直前の確認申請について、確認済証どおりに記入してください。</a:t>
          </a:r>
          <a:endParaRPr kumimoji="1" lang="en-US" altLang="ja-JP" sz="1200" b="1">
            <a:solidFill>
              <a:sysClr val="windowText" lastClr="000000"/>
            </a:solidFill>
          </a:endParaRPr>
        </a:p>
      </xdr:txBody>
    </xdr:sp>
    <xdr:clientData/>
  </xdr:twoCellAnchor>
  <xdr:twoCellAnchor>
    <xdr:from>
      <xdr:col>29</xdr:col>
      <xdr:colOff>238125</xdr:colOff>
      <xdr:row>28</xdr:row>
      <xdr:rowOff>1</xdr:rowOff>
    </xdr:from>
    <xdr:to>
      <xdr:col>29</xdr:col>
      <xdr:colOff>647700</xdr:colOff>
      <xdr:row>32</xdr:row>
      <xdr:rowOff>28575</xdr:rowOff>
    </xdr:to>
    <xdr:sp macro="" textlink="">
      <xdr:nvSpPr>
        <xdr:cNvPr id="9" name="右中かっこ 8">
          <a:extLst>
            <a:ext uri="{FF2B5EF4-FFF2-40B4-BE49-F238E27FC236}">
              <a16:creationId xmlns:a16="http://schemas.microsoft.com/office/drawing/2014/main" id="{3692DAD4-3FF0-458D-3B96-CEA15529FB54}"/>
            </a:ext>
          </a:extLst>
        </xdr:cNvPr>
        <xdr:cNvSpPr/>
      </xdr:nvSpPr>
      <xdr:spPr bwMode="auto">
        <a:xfrm>
          <a:off x="6886575" y="5781676"/>
          <a:ext cx="409575" cy="676274"/>
        </a:xfrm>
        <a:prstGeom prst="rightBrace">
          <a:avLst>
            <a:gd name="adj1" fmla="val 17635"/>
            <a:gd name="adj2" fmla="val 79596"/>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29</xdr:col>
      <xdr:colOff>600075</xdr:colOff>
      <xdr:row>40</xdr:row>
      <xdr:rowOff>57150</xdr:rowOff>
    </xdr:from>
    <xdr:to>
      <xdr:col>33</xdr:col>
      <xdr:colOff>609600</xdr:colOff>
      <xdr:row>43</xdr:row>
      <xdr:rowOff>161925</xdr:rowOff>
    </xdr:to>
    <xdr:sp macro="" textlink="">
      <xdr:nvSpPr>
        <xdr:cNvPr id="10" name="吹き出し: 四角形 9">
          <a:extLst>
            <a:ext uri="{FF2B5EF4-FFF2-40B4-BE49-F238E27FC236}">
              <a16:creationId xmlns:a16="http://schemas.microsoft.com/office/drawing/2014/main" id="{9F2DEC51-00F6-3A3C-8CF3-379F695A4C8C}"/>
            </a:ext>
          </a:extLst>
        </xdr:cNvPr>
        <xdr:cNvSpPr/>
      </xdr:nvSpPr>
      <xdr:spPr bwMode="auto">
        <a:xfrm>
          <a:off x="7248525" y="8162925"/>
          <a:ext cx="2752725" cy="733425"/>
        </a:xfrm>
        <a:prstGeom prst="wedgeRectCallout">
          <a:avLst>
            <a:gd name="adj1" fmla="val -66369"/>
            <a:gd name="adj2" fmla="val -254295"/>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ja-JP" altLang="en-US" sz="1200" b="1">
              <a:solidFill>
                <a:sysClr val="windowText" lastClr="000000"/>
              </a:solidFill>
            </a:rPr>
            <a:t>変更の概要を記入してください。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記入しきれない場合は</a:t>
          </a:r>
          <a:r>
            <a:rPr kumimoji="1" lang="ja-JP" altLang="en-US" sz="1200" b="1">
              <a:solidFill>
                <a:srgbClr val="FF0000"/>
              </a:solidFill>
            </a:rPr>
            <a:t>「別紙による」</a:t>
          </a:r>
          <a:r>
            <a:rPr kumimoji="1" lang="ja-JP" altLang="en-US" sz="1200" b="1">
              <a:solidFill>
                <a:sysClr val="windowText" lastClr="000000"/>
              </a:solidFill>
            </a:rPr>
            <a:t>とし、別紙を添付してください。</a:t>
          </a:r>
          <a:endParaRPr kumimoji="1" lang="en-US" altLang="ja-JP" sz="1200" b="1">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314325</xdr:colOff>
      <xdr:row>0</xdr:row>
      <xdr:rowOff>171449</xdr:rowOff>
    </xdr:from>
    <xdr:to>
      <xdr:col>37</xdr:col>
      <xdr:colOff>400050</xdr:colOff>
      <xdr:row>8</xdr:row>
      <xdr:rowOff>104774</xdr:rowOff>
    </xdr:to>
    <xdr:sp macro="" textlink="">
      <xdr:nvSpPr>
        <xdr:cNvPr id="6" name="吹き出し: 四角形 5">
          <a:extLst>
            <a:ext uri="{FF2B5EF4-FFF2-40B4-BE49-F238E27FC236}">
              <a16:creationId xmlns:a16="http://schemas.microsoft.com/office/drawing/2014/main" id="{CF6DD3AF-DBFA-E073-0D94-E81EA2AA98C4}"/>
            </a:ext>
          </a:extLst>
        </xdr:cNvPr>
        <xdr:cNvSpPr/>
      </xdr:nvSpPr>
      <xdr:spPr bwMode="auto">
        <a:xfrm>
          <a:off x="8239125" y="171449"/>
          <a:ext cx="2828925" cy="1533525"/>
        </a:xfrm>
        <a:prstGeom prst="wedgeRectCallout">
          <a:avLst>
            <a:gd name="adj1" fmla="val -48421"/>
            <a:gd name="adj2" fmla="val -18635"/>
          </a:avLst>
        </a:prstGeom>
        <a:solidFill>
          <a:srgbClr val="FFFF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第二面の代理者、設計者、工事監理者等は重複することが多く、データも重複入力になっていました。</a:t>
          </a:r>
          <a:endParaRPr kumimoji="1" lang="en-US" altLang="ja-JP" sz="1200" b="1">
            <a:solidFill>
              <a:sysClr val="windowText" lastClr="000000"/>
            </a:solidFill>
          </a:endParaRPr>
        </a:p>
        <a:p>
          <a:pPr algn="l"/>
          <a:r>
            <a:rPr kumimoji="1" lang="ja-JP" altLang="en-US" sz="1200" b="1">
              <a:solidFill>
                <a:sysClr val="windowText" lastClr="000000"/>
              </a:solidFill>
            </a:rPr>
            <a:t>こちらのページで一括入力し、第二面で選択をすると重複入力を省くことができます。</a:t>
          </a:r>
          <a:endParaRPr kumimoji="1" lang="en-US" altLang="ja-JP" sz="1200" b="1">
            <a:solidFill>
              <a:sysClr val="windowText" lastClr="000000"/>
            </a:solidFill>
          </a:endParaRPr>
        </a:p>
        <a:p>
          <a:pPr algn="l"/>
          <a:r>
            <a:rPr kumimoji="1" lang="en-US" altLang="ja-JP" sz="1200" b="1">
              <a:solidFill>
                <a:sysClr val="windowText" lastClr="000000"/>
              </a:solidFill>
            </a:rPr>
            <a:t>10</a:t>
          </a:r>
          <a:r>
            <a:rPr kumimoji="1" lang="ja-JP" altLang="en-US" sz="1200" b="1">
              <a:solidFill>
                <a:sysClr val="windowText" lastClr="000000"/>
              </a:solidFill>
            </a:rPr>
            <a:t>名まで入力可能です。</a:t>
          </a:r>
          <a:endParaRPr kumimoji="1" lang="en-US" altLang="ja-JP" sz="1200" b="1">
            <a:solidFill>
              <a:sysClr val="windowText" lastClr="000000"/>
            </a:solidFill>
          </a:endParaRPr>
        </a:p>
      </xdr:txBody>
    </xdr:sp>
    <xdr:clientData/>
  </xdr:twoCellAnchor>
  <xdr:twoCellAnchor>
    <xdr:from>
      <xdr:col>38</xdr:col>
      <xdr:colOff>9525</xdr:colOff>
      <xdr:row>0</xdr:row>
      <xdr:rowOff>104775</xdr:rowOff>
    </xdr:from>
    <xdr:to>
      <xdr:col>42</xdr:col>
      <xdr:colOff>304800</xdr:colOff>
      <xdr:row>9</xdr:row>
      <xdr:rowOff>9525</xdr:rowOff>
    </xdr:to>
    <xdr:sp macro="" textlink="">
      <xdr:nvSpPr>
        <xdr:cNvPr id="7" name="吹き出し: 四角形 6">
          <a:extLst>
            <a:ext uri="{FF2B5EF4-FFF2-40B4-BE49-F238E27FC236}">
              <a16:creationId xmlns:a16="http://schemas.microsoft.com/office/drawing/2014/main" id="{7F10330A-63D2-C537-AAEC-2434C401EEFB}"/>
            </a:ext>
          </a:extLst>
        </xdr:cNvPr>
        <xdr:cNvSpPr/>
      </xdr:nvSpPr>
      <xdr:spPr bwMode="auto">
        <a:xfrm>
          <a:off x="11363325" y="10477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33</xdr:col>
      <xdr:colOff>323850</xdr:colOff>
      <xdr:row>9</xdr:row>
      <xdr:rowOff>9525</xdr:rowOff>
    </xdr:from>
    <xdr:to>
      <xdr:col>37</xdr:col>
      <xdr:colOff>409575</xdr:colOff>
      <xdr:row>13</xdr:row>
      <xdr:rowOff>38100</xdr:rowOff>
    </xdr:to>
    <xdr:sp macro="" textlink="">
      <xdr:nvSpPr>
        <xdr:cNvPr id="4" name="吹き出し: 四角形 3">
          <a:extLst>
            <a:ext uri="{FF2B5EF4-FFF2-40B4-BE49-F238E27FC236}">
              <a16:creationId xmlns:a16="http://schemas.microsoft.com/office/drawing/2014/main" id="{8F662445-4E82-9192-1B02-6D605113BC64}"/>
            </a:ext>
          </a:extLst>
        </xdr:cNvPr>
        <xdr:cNvSpPr/>
      </xdr:nvSpPr>
      <xdr:spPr bwMode="auto">
        <a:xfrm>
          <a:off x="8248650" y="1809750"/>
          <a:ext cx="2828925" cy="828675"/>
        </a:xfrm>
        <a:prstGeom prst="wedgeRectCallout">
          <a:avLst>
            <a:gd name="adj1" fmla="val -70644"/>
            <a:gd name="adj2" fmla="val -36247"/>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構造設計１級建築士、設備設計１級建築士、建築設備士の場合は資格番号を入力してください。</a:t>
          </a:r>
          <a:endParaRPr kumimoji="1" lang="en-US" altLang="ja-JP" sz="1200" b="1">
            <a:solidFill>
              <a:sysClr val="windowText" lastClr="000000"/>
            </a:solidFill>
          </a:endParaRPr>
        </a:p>
      </xdr:txBody>
    </xdr:sp>
    <xdr:clientData/>
  </xdr:twoCellAnchor>
  <xdr:twoCellAnchor>
    <xdr:from>
      <xdr:col>38</xdr:col>
      <xdr:colOff>38099</xdr:colOff>
      <xdr:row>9</xdr:row>
      <xdr:rowOff>95250</xdr:rowOff>
    </xdr:from>
    <xdr:to>
      <xdr:col>42</xdr:col>
      <xdr:colOff>314324</xdr:colOff>
      <xdr:row>15</xdr:row>
      <xdr:rowOff>76200</xdr:rowOff>
    </xdr:to>
    <xdr:sp macro="" textlink="">
      <xdr:nvSpPr>
        <xdr:cNvPr id="5" name="吹き出し: 四角形 4">
          <a:extLst>
            <a:ext uri="{FF2B5EF4-FFF2-40B4-BE49-F238E27FC236}">
              <a16:creationId xmlns:a16="http://schemas.microsoft.com/office/drawing/2014/main" id="{54C864F5-EEE7-CF04-14C0-4BFF55E3021A}"/>
            </a:ext>
          </a:extLst>
        </xdr:cNvPr>
        <xdr:cNvSpPr/>
      </xdr:nvSpPr>
      <xdr:spPr bwMode="auto">
        <a:xfrm>
          <a:off x="11391899" y="1895475"/>
          <a:ext cx="3019425" cy="1181100"/>
        </a:xfrm>
        <a:prstGeom prst="wedgeRectCallout">
          <a:avLst>
            <a:gd name="adj1" fmla="val -48421"/>
            <a:gd name="adj2" fmla="val -18635"/>
          </a:avLst>
        </a:prstGeom>
        <a:solidFill>
          <a:srgbClr val="CCCCFF"/>
        </a:solidFill>
        <a:ln w="28575" cap="flat" cmpd="dbl"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solidFill>
                <a:sysClr val="windowText" lastClr="000000"/>
              </a:solidFill>
            </a:rPr>
            <a:t>違う物件の申請書を作成する際には、このページをコピーして新しい申請書の同ページに貼付をすればデータを流用することができます。</a:t>
          </a:r>
          <a:endParaRPr kumimoji="1" lang="en-US" altLang="ja-JP" sz="12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34</xdr:col>
      <xdr:colOff>247650</xdr:colOff>
      <xdr:row>2</xdr:row>
      <xdr:rowOff>38100</xdr:rowOff>
    </xdr:from>
    <xdr:to>
      <xdr:col>38</xdr:col>
      <xdr:colOff>200025</xdr:colOff>
      <xdr:row>6</xdr:row>
      <xdr:rowOff>28575</xdr:rowOff>
    </xdr:to>
    <xdr:sp macro="" textlink="">
      <xdr:nvSpPr>
        <xdr:cNvPr id="2" name="吹き出し: 四角形 1">
          <a:hlinkClick xmlns:r="http://schemas.openxmlformats.org/officeDocument/2006/relationships" r:id="rId1"/>
          <a:extLst>
            <a:ext uri="{FF2B5EF4-FFF2-40B4-BE49-F238E27FC236}">
              <a16:creationId xmlns:a16="http://schemas.microsoft.com/office/drawing/2014/main" id="{EC0B6C0D-088B-6703-4EAF-57A01B7B5269}"/>
            </a:ext>
          </a:extLst>
        </xdr:cNvPr>
        <xdr:cNvSpPr/>
      </xdr:nvSpPr>
      <xdr:spPr bwMode="auto">
        <a:xfrm>
          <a:off x="8858250" y="438150"/>
          <a:ext cx="2771775" cy="790575"/>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築造主が複数の場合は代表の１名を記入し、他の建築主は「</a:t>
          </a:r>
          <a:r>
            <a:rPr kumimoji="1" lang="ja-JP" altLang="en-US" sz="1200" b="1">
              <a:solidFill>
                <a:srgbClr val="00B0F0"/>
              </a:solidFill>
            </a:rPr>
            <a:t>第ニ面</a:t>
          </a:r>
          <a:r>
            <a:rPr kumimoji="1" lang="en-US" altLang="ja-JP" sz="1200" b="1">
              <a:solidFill>
                <a:srgbClr val="00B0F0"/>
              </a:solidFill>
            </a:rPr>
            <a:t>‐</a:t>
          </a:r>
          <a:r>
            <a:rPr kumimoji="1" lang="ja-JP" altLang="en-US" sz="1200" b="1">
              <a:solidFill>
                <a:srgbClr val="00B0F0"/>
              </a:solidFill>
            </a:rPr>
            <a:t>２</a:t>
          </a:r>
          <a:r>
            <a:rPr kumimoji="1" lang="ja-JP" altLang="en-US" sz="1200" b="1">
              <a:solidFill>
                <a:sysClr val="windowText" lastClr="000000"/>
              </a:solidFill>
            </a:rPr>
            <a:t>」に記入してください。</a:t>
          </a:r>
          <a:endParaRPr kumimoji="1" lang="en-US" altLang="ja-JP" sz="1200" b="1">
            <a:solidFill>
              <a:sysClr val="windowText" lastClr="000000"/>
            </a:solidFill>
          </a:endParaRPr>
        </a:p>
      </xdr:txBody>
    </xdr:sp>
    <xdr:clientData/>
  </xdr:twoCellAnchor>
  <xdr:twoCellAnchor>
    <xdr:from>
      <xdr:col>34</xdr:col>
      <xdr:colOff>304800</xdr:colOff>
      <xdr:row>57</xdr:row>
      <xdr:rowOff>0</xdr:rowOff>
    </xdr:from>
    <xdr:to>
      <xdr:col>38</xdr:col>
      <xdr:colOff>314325</xdr:colOff>
      <xdr:row>63</xdr:row>
      <xdr:rowOff>123825</xdr:rowOff>
    </xdr:to>
    <xdr:sp macro="" textlink="">
      <xdr:nvSpPr>
        <xdr:cNvPr id="3" name="吹き出し: 四角形 2">
          <a:extLst>
            <a:ext uri="{FF2B5EF4-FFF2-40B4-BE49-F238E27FC236}">
              <a16:creationId xmlns:a16="http://schemas.microsoft.com/office/drawing/2014/main" id="{A2DE275B-BAC2-33FD-8A0A-3FB66D68F5D6}"/>
            </a:ext>
          </a:extLst>
        </xdr:cNvPr>
        <xdr:cNvSpPr/>
      </xdr:nvSpPr>
      <xdr:spPr bwMode="auto">
        <a:xfrm>
          <a:off x="8915400" y="29908500"/>
          <a:ext cx="2752725" cy="1390650"/>
        </a:xfrm>
        <a:prstGeom prst="wedgeRectCallout">
          <a:avLst>
            <a:gd name="adj1" fmla="val -87478"/>
            <a:gd name="adj2" fmla="val -13816"/>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500"/>
            </a:lnSpc>
          </a:pPr>
          <a:r>
            <a:rPr kumimoji="1" lang="en-US" altLang="ja-JP" sz="1200" b="1">
              <a:solidFill>
                <a:sysClr val="windowText" lastClr="000000"/>
              </a:solidFill>
            </a:rPr>
            <a:t>【</a:t>
          </a:r>
          <a:r>
            <a:rPr kumimoji="1" lang="ja-JP" altLang="en-US" sz="1200" b="1">
              <a:solidFill>
                <a:sysClr val="windowText" lastClr="000000"/>
              </a:solidFill>
            </a:rPr>
            <a:t>６．工事施工者</a:t>
          </a:r>
          <a:r>
            <a:rPr kumimoji="1" lang="en-US" altLang="ja-JP" sz="1200" b="1">
              <a:solidFill>
                <a:sysClr val="windowText" lastClr="000000"/>
              </a:solidFill>
            </a:rPr>
            <a:t>】</a:t>
          </a:r>
        </a:p>
        <a:p>
          <a:pPr algn="l">
            <a:lnSpc>
              <a:spcPts val="1500"/>
            </a:lnSpc>
          </a:pPr>
          <a:r>
            <a:rPr kumimoji="1" lang="ja-JP" altLang="en-US" sz="1200" b="1">
              <a:solidFill>
                <a:sysClr val="windowText" lastClr="000000"/>
              </a:solidFill>
            </a:rPr>
            <a:t>施工者が未定の場合は“未定”のままにしておいてください。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未定の場合は決まり次第届出をしてください。</a:t>
          </a:r>
          <a:endParaRPr kumimoji="1" lang="en-US" altLang="ja-JP" sz="1200" b="1">
            <a:solidFill>
              <a:sysClr val="windowText" lastClr="000000"/>
            </a:solidFill>
          </a:endParaRPr>
        </a:p>
      </xdr:txBody>
    </xdr:sp>
    <xdr:clientData/>
  </xdr:twoCellAnchor>
  <xdr:twoCellAnchor>
    <xdr:from>
      <xdr:col>34</xdr:col>
      <xdr:colOff>352425</xdr:colOff>
      <xdr:row>85</xdr:row>
      <xdr:rowOff>0</xdr:rowOff>
    </xdr:from>
    <xdr:to>
      <xdr:col>38</xdr:col>
      <xdr:colOff>361950</xdr:colOff>
      <xdr:row>86</xdr:row>
      <xdr:rowOff>190500</xdr:rowOff>
    </xdr:to>
    <xdr:sp macro="" textlink="">
      <xdr:nvSpPr>
        <xdr:cNvPr id="4" name="吹き出し: 四角形 3">
          <a:extLst>
            <a:ext uri="{FF2B5EF4-FFF2-40B4-BE49-F238E27FC236}">
              <a16:creationId xmlns:a16="http://schemas.microsoft.com/office/drawing/2014/main" id="{F308E617-FF22-5D11-CEAB-3190C767CD64}"/>
            </a:ext>
          </a:extLst>
        </xdr:cNvPr>
        <xdr:cNvSpPr/>
      </xdr:nvSpPr>
      <xdr:spPr bwMode="auto">
        <a:xfrm>
          <a:off x="8963025" y="32508825"/>
          <a:ext cx="2828925" cy="1038225"/>
        </a:xfrm>
        <a:prstGeom prst="wedgeRectCallout">
          <a:avLst>
            <a:gd name="adj1" fmla="val -93014"/>
            <a:gd name="adj2" fmla="val 41663"/>
          </a:avLst>
        </a:prstGeom>
        <a:solidFill>
          <a:srgbClr xmlns:mc="http://schemas.openxmlformats.org/markup-compatibility/2006" xmlns:a14="http://schemas.microsoft.com/office/drawing/2010/main" val="FFFFFF" mc:Ignorable="a14" a14:legacySpreadsheetColorIndex="9"/>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200" b="1">
              <a:solidFill>
                <a:sysClr val="windowText" lastClr="000000"/>
              </a:solidFill>
            </a:rPr>
            <a:t>【</a:t>
          </a:r>
          <a:r>
            <a:rPr kumimoji="1" lang="ja-JP" altLang="en-US" sz="1200" b="1">
              <a:solidFill>
                <a:sysClr val="windowText" lastClr="000000"/>
              </a:solidFill>
            </a:rPr>
            <a:t>９．備考</a:t>
          </a:r>
          <a:r>
            <a:rPr kumimoji="1" lang="en-US" altLang="ja-JP" sz="1200" b="1">
              <a:solidFill>
                <a:sysClr val="windowText" lastClr="000000"/>
              </a:solidFill>
            </a:rPr>
            <a:t>】</a:t>
          </a:r>
        </a:p>
        <a:p>
          <a:pPr algn="l"/>
          <a:r>
            <a:rPr kumimoji="1" lang="ja-JP" altLang="en-US" sz="1200" b="1">
              <a:solidFill>
                <a:sysClr val="windowText" lastClr="000000"/>
              </a:solidFill>
            </a:rPr>
            <a:t>こちらに物件名を記入してください。</a:t>
          </a:r>
          <a:endParaRPr kumimoji="1" lang="en-US" altLang="ja-JP" sz="1200" b="1">
            <a:solidFill>
              <a:sysClr val="windowText" lastClr="000000"/>
            </a:solidFill>
          </a:endParaRPr>
        </a:p>
        <a:p>
          <a:pPr algn="l"/>
          <a:r>
            <a:rPr kumimoji="1" lang="ja-JP" altLang="en-US" sz="1200" b="1">
              <a:solidFill>
                <a:sysClr val="windowText" lastClr="000000"/>
              </a:solidFill>
            </a:rPr>
            <a:t>他の箇所に連動しているので必ず記入してください。</a:t>
          </a:r>
          <a:endParaRPr kumimoji="1" lang="en-US" altLang="ja-JP" sz="1200" b="1">
            <a:solidFill>
              <a:sysClr val="windowText" lastClr="000000"/>
            </a:solidFill>
          </a:endParaRPr>
        </a:p>
        <a:p>
          <a:pPr algn="l"/>
          <a:endParaRPr kumimoji="1" lang="en-US" altLang="ja-JP" sz="1200" b="1">
            <a:solidFill>
              <a:sysClr val="windowText" lastClr="000000"/>
            </a:solidFill>
          </a:endParaRPr>
        </a:p>
      </xdr:txBody>
    </xdr:sp>
    <xdr:clientData/>
  </xdr:twoCellAnchor>
  <xdr:twoCellAnchor>
    <xdr:from>
      <xdr:col>35</xdr:col>
      <xdr:colOff>514350</xdr:colOff>
      <xdr:row>25</xdr:row>
      <xdr:rowOff>66675</xdr:rowOff>
    </xdr:from>
    <xdr:to>
      <xdr:col>39</xdr:col>
      <xdr:colOff>428625</xdr:colOff>
      <xdr:row>28</xdr:row>
      <xdr:rowOff>95250</xdr:rowOff>
    </xdr:to>
    <xdr:sp macro="" textlink="">
      <xdr:nvSpPr>
        <xdr:cNvPr id="8" name="吹き出し: 四角形 7">
          <a:extLst>
            <a:ext uri="{FF2B5EF4-FFF2-40B4-BE49-F238E27FC236}">
              <a16:creationId xmlns:a16="http://schemas.microsoft.com/office/drawing/2014/main" id="{DDB1072B-50D9-74CE-7BB6-34DA9E7F8B91}"/>
            </a:ext>
          </a:extLst>
        </xdr:cNvPr>
        <xdr:cNvSpPr/>
      </xdr:nvSpPr>
      <xdr:spPr bwMode="auto">
        <a:xfrm>
          <a:off x="9810750" y="5067300"/>
          <a:ext cx="2828925" cy="628650"/>
        </a:xfrm>
        <a:prstGeom prst="wedgeRectCallout">
          <a:avLst>
            <a:gd name="adj1" fmla="val -70306"/>
            <a:gd name="adj2" fmla="val -22907"/>
          </a:avLst>
        </a:prstGeom>
        <a:solidFill>
          <a:srgbClr val="CCFFCC"/>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lnSpc>
              <a:spcPts val="1400"/>
            </a:lnSpc>
          </a:pPr>
          <a:r>
            <a:rPr kumimoji="1" lang="ja-JP" altLang="en-US" sz="1200" b="1">
              <a:solidFill>
                <a:sysClr val="windowText" lastClr="000000"/>
              </a:solidFill>
            </a:rPr>
            <a:t>第二面（入力）で入力したデータを選択してください。</a:t>
          </a:r>
          <a:endParaRPr kumimoji="1" lang="en-US" altLang="ja-JP" sz="1200" b="1">
            <a:solidFill>
              <a:sysClr val="windowText" lastClr="000000"/>
            </a:solidFill>
          </a:endParaRPr>
        </a:p>
      </xdr:txBody>
    </xdr:sp>
    <xdr:clientData/>
  </xdr:twoCellAnchor>
  <xdr:twoCellAnchor>
    <xdr:from>
      <xdr:col>38</xdr:col>
      <xdr:colOff>466726</xdr:colOff>
      <xdr:row>0</xdr:row>
      <xdr:rowOff>66675</xdr:rowOff>
    </xdr:from>
    <xdr:to>
      <xdr:col>42</xdr:col>
      <xdr:colOff>447676</xdr:colOff>
      <xdr:row>8</xdr:row>
      <xdr:rowOff>180974</xdr:rowOff>
    </xdr:to>
    <xdr:sp macro="" textlink="">
      <xdr:nvSpPr>
        <xdr:cNvPr id="17" name="吹き出し: 四角形 16">
          <a:extLst>
            <a:ext uri="{FF2B5EF4-FFF2-40B4-BE49-F238E27FC236}">
              <a16:creationId xmlns:a16="http://schemas.microsoft.com/office/drawing/2014/main" id="{C53736AB-1CDC-545A-B4B4-C0ED7C2DD4A7}"/>
            </a:ext>
          </a:extLst>
        </xdr:cNvPr>
        <xdr:cNvSpPr/>
      </xdr:nvSpPr>
      <xdr:spPr bwMode="auto">
        <a:xfrm>
          <a:off x="11896726" y="66675"/>
          <a:ext cx="2781300" cy="1714499"/>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twoCellAnchor>
    <xdr:from>
      <xdr:col>34</xdr:col>
      <xdr:colOff>133350</xdr:colOff>
      <xdr:row>9</xdr:row>
      <xdr:rowOff>180975</xdr:rowOff>
    </xdr:from>
    <xdr:to>
      <xdr:col>34</xdr:col>
      <xdr:colOff>542925</xdr:colOff>
      <xdr:row>49</xdr:row>
      <xdr:rowOff>19050</xdr:rowOff>
    </xdr:to>
    <xdr:sp macro="" textlink="">
      <xdr:nvSpPr>
        <xdr:cNvPr id="22" name="右中かっこ 21">
          <a:extLst>
            <a:ext uri="{FF2B5EF4-FFF2-40B4-BE49-F238E27FC236}">
              <a16:creationId xmlns:a16="http://schemas.microsoft.com/office/drawing/2014/main" id="{650ED154-5552-3142-D7EB-51954B269370}"/>
            </a:ext>
          </a:extLst>
        </xdr:cNvPr>
        <xdr:cNvSpPr/>
      </xdr:nvSpPr>
      <xdr:spPr bwMode="auto">
        <a:xfrm>
          <a:off x="8743950" y="1981200"/>
          <a:ext cx="409575" cy="7839075"/>
        </a:xfrm>
        <a:prstGeom prst="rightBrace">
          <a:avLst>
            <a:gd name="adj1" fmla="val 8333"/>
            <a:gd name="adj2" fmla="val 41501"/>
          </a:avLst>
        </a:prstGeom>
        <a:solidFill>
          <a:schemeClr val="bg1">
            <a:lumMod val="75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38</xdr:col>
      <xdr:colOff>85725</xdr:colOff>
      <xdr:row>78</xdr:row>
      <xdr:rowOff>171450</xdr:rowOff>
    </xdr:from>
    <xdr:to>
      <xdr:col>38</xdr:col>
      <xdr:colOff>619125</xdr:colOff>
      <xdr:row>79</xdr:row>
      <xdr:rowOff>200025</xdr:rowOff>
    </xdr:to>
    <xdr:cxnSp macro="">
      <xdr:nvCxnSpPr>
        <xdr:cNvPr id="285038" name="直線矢印コネクタ 7">
          <a:extLst>
            <a:ext uri="{FF2B5EF4-FFF2-40B4-BE49-F238E27FC236}">
              <a16:creationId xmlns:a16="http://schemas.microsoft.com/office/drawing/2014/main" id="{D4312667-D701-7376-9A24-D88B54D307C9}"/>
            </a:ext>
          </a:extLst>
        </xdr:cNvPr>
        <xdr:cNvCxnSpPr>
          <a:cxnSpLocks noChangeShapeType="1"/>
        </xdr:cNvCxnSpPr>
      </xdr:nvCxnSpPr>
      <xdr:spPr bwMode="auto">
        <a:xfrm flipH="1">
          <a:off x="11515725" y="15497175"/>
          <a:ext cx="533400" cy="238125"/>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95250</xdr:colOff>
      <xdr:row>78</xdr:row>
      <xdr:rowOff>190500</xdr:rowOff>
    </xdr:from>
    <xdr:to>
      <xdr:col>38</xdr:col>
      <xdr:colOff>619125</xdr:colOff>
      <xdr:row>82</xdr:row>
      <xdr:rowOff>76200</xdr:rowOff>
    </xdr:to>
    <xdr:cxnSp macro="">
      <xdr:nvCxnSpPr>
        <xdr:cNvPr id="285039" name="直線矢印コネクタ 8">
          <a:extLst>
            <a:ext uri="{FF2B5EF4-FFF2-40B4-BE49-F238E27FC236}">
              <a16:creationId xmlns:a16="http://schemas.microsoft.com/office/drawing/2014/main" id="{8867CACE-E903-885A-3579-25C25B4BDC51}"/>
            </a:ext>
          </a:extLst>
        </xdr:cNvPr>
        <xdr:cNvCxnSpPr>
          <a:cxnSpLocks noChangeShapeType="1"/>
        </xdr:cNvCxnSpPr>
      </xdr:nvCxnSpPr>
      <xdr:spPr bwMode="auto">
        <a:xfrm flipH="1">
          <a:off x="11525250" y="15516225"/>
          <a:ext cx="523875" cy="723900"/>
        </a:xfrm>
        <a:prstGeom prst="straightConnector1">
          <a:avLst/>
        </a:prstGeom>
        <a:noFill/>
        <a:ln w="9525" algn="ctr">
          <a:solidFill>
            <a:srgbClr val="FF0000"/>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38</xdr:col>
      <xdr:colOff>619125</xdr:colOff>
      <xdr:row>76</xdr:row>
      <xdr:rowOff>76200</xdr:rowOff>
    </xdr:from>
    <xdr:to>
      <xdr:col>40</xdr:col>
      <xdr:colOff>438150</xdr:colOff>
      <xdr:row>86</xdr:row>
      <xdr:rowOff>19050</xdr:rowOff>
    </xdr:to>
    <xdr:sp macro="" textlink="">
      <xdr:nvSpPr>
        <xdr:cNvPr id="5" name="吹き出し: 線 4">
          <a:extLst>
            <a:ext uri="{FF2B5EF4-FFF2-40B4-BE49-F238E27FC236}">
              <a16:creationId xmlns:a16="http://schemas.microsoft.com/office/drawing/2014/main" id="{7377054D-5353-42F1-1AF0-E72BA37EFFEA}"/>
            </a:ext>
          </a:extLst>
        </xdr:cNvPr>
        <xdr:cNvSpPr/>
      </xdr:nvSpPr>
      <xdr:spPr bwMode="auto">
        <a:xfrm>
          <a:off x="12049125" y="15611475"/>
          <a:ext cx="1285875" cy="1838325"/>
        </a:xfrm>
        <a:prstGeom prst="borderCallout1">
          <a:avLst>
            <a:gd name="adj1" fmla="val 21628"/>
            <a:gd name="adj2" fmla="val -1491"/>
            <a:gd name="adj3" fmla="val 12396"/>
            <a:gd name="adj4" fmla="val -40781"/>
          </a:avLst>
        </a:prstGeom>
        <a:solidFill>
          <a:srgbClr val="CCFFCC"/>
        </a:solidFill>
        <a:ln w="9525" cap="flat" cmpd="sng" algn="ctr">
          <a:solidFill>
            <a:srgbClr val="FF0000"/>
          </a:solidFill>
          <a:prstDash val="solid"/>
          <a:round/>
          <a:headEnd type="none" w="med" len="med"/>
          <a:tailEnd type="stealth" w="med" len="med"/>
        </a:ln>
        <a:effectLst/>
      </xdr:spPr>
      <xdr:txBody>
        <a:bodyPr vertOverflow="clip" wrap="square" lIns="18288" tIns="0" rIns="0" bIns="0" rtlCol="0" anchor="ctr" upright="1"/>
        <a:lstStyle/>
        <a:p>
          <a:pPr algn="l"/>
          <a:r>
            <a:rPr kumimoji="1" lang="ja-JP" altLang="en-US" sz="1100" b="1">
              <a:solidFill>
                <a:srgbClr val="0070C0"/>
              </a:solidFill>
            </a:rPr>
            <a:t>それぞれ日付をこちらに入力してください。自動で反映されます。</a:t>
          </a:r>
          <a:endParaRPr kumimoji="1" lang="en-US" altLang="ja-JP" sz="1100" b="1">
            <a:solidFill>
              <a:srgbClr val="0070C0"/>
            </a:solidFill>
          </a:endParaRPr>
        </a:p>
        <a:p>
          <a:pPr algn="l"/>
          <a:endParaRPr kumimoji="1" lang="en-US" altLang="ja-JP" sz="1100" b="1" i="0" u="none" strike="noStrike">
            <a:effectLst/>
            <a:latin typeface="+mn-lt"/>
            <a:ea typeface="+mn-ea"/>
            <a:cs typeface="+mn-cs"/>
          </a:endParaRPr>
        </a:p>
        <a:p>
          <a:pPr algn="l"/>
          <a:r>
            <a:rPr kumimoji="0" lang="ja-JP" altLang="en-US" sz="1100" b="1" i="0" u="none" strike="noStrike">
              <a:solidFill>
                <a:srgbClr val="FF0000"/>
              </a:solidFill>
              <a:effectLst/>
              <a:latin typeface="+mn-lt"/>
              <a:ea typeface="+mn-ea"/>
              <a:cs typeface="+mn-cs"/>
            </a:rPr>
            <a:t>入力例：</a:t>
          </a:r>
          <a:r>
            <a:rPr kumimoji="0" lang="en-US" altLang="ja-JP" sz="1100" b="1" i="0" u="none" strike="noStrike">
              <a:solidFill>
                <a:srgbClr val="FF0000"/>
              </a:solidFill>
              <a:effectLst/>
              <a:latin typeface="+mn-lt"/>
              <a:ea typeface="+mn-ea"/>
              <a:cs typeface="+mn-cs"/>
            </a:rPr>
            <a:t>2017/01/01</a:t>
          </a:r>
          <a:endParaRPr kumimoji="1" lang="ja-JP" altLang="en-US" sz="11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29</xdr:col>
      <xdr:colOff>276225</xdr:colOff>
      <xdr:row>0</xdr:row>
      <xdr:rowOff>200025</xdr:rowOff>
    </xdr:from>
    <xdr:to>
      <xdr:col>34</xdr:col>
      <xdr:colOff>219075</xdr:colOff>
      <xdr:row>9</xdr:row>
      <xdr:rowOff>19050</xdr:rowOff>
    </xdr:to>
    <xdr:sp macro="" textlink="">
      <xdr:nvSpPr>
        <xdr:cNvPr id="3" name="吹き出し: 四角形 2">
          <a:extLst>
            <a:ext uri="{FF2B5EF4-FFF2-40B4-BE49-F238E27FC236}">
              <a16:creationId xmlns:a16="http://schemas.microsoft.com/office/drawing/2014/main" id="{FE9BD87C-3CF6-2FF0-2EF5-1885DF9C0D3B}"/>
            </a:ext>
          </a:extLst>
        </xdr:cNvPr>
        <xdr:cNvSpPr/>
      </xdr:nvSpPr>
      <xdr:spPr bwMode="auto">
        <a:xfrm>
          <a:off x="7162800" y="200025"/>
          <a:ext cx="3038475" cy="170497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endParaRPr kumimoji="1" lang="en-US" altLang="ja-JP" sz="1200" b="1">
            <a:solidFill>
              <a:sysClr val="windowText" lastClr="000000"/>
            </a:solidFill>
          </a:endParaRPr>
        </a:p>
        <a:p>
          <a:pPr algn="l"/>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33</xdr:col>
      <xdr:colOff>561975</xdr:colOff>
      <xdr:row>1</xdr:row>
      <xdr:rowOff>66675</xdr:rowOff>
    </xdr:from>
    <xdr:to>
      <xdr:col>37</xdr:col>
      <xdr:colOff>647700</xdr:colOff>
      <xdr:row>9</xdr:row>
      <xdr:rowOff>0</xdr:rowOff>
    </xdr:to>
    <xdr:sp macro="" textlink="">
      <xdr:nvSpPr>
        <xdr:cNvPr id="2" name="吹き出し: 四角形 1">
          <a:extLst>
            <a:ext uri="{FF2B5EF4-FFF2-40B4-BE49-F238E27FC236}">
              <a16:creationId xmlns:a16="http://schemas.microsoft.com/office/drawing/2014/main" id="{1CDA58F5-AA18-E14C-D494-D0D094407991}"/>
            </a:ext>
          </a:extLst>
        </xdr:cNvPr>
        <xdr:cNvSpPr/>
      </xdr:nvSpPr>
      <xdr:spPr bwMode="auto">
        <a:xfrm>
          <a:off x="8820150" y="276225"/>
          <a:ext cx="2828925" cy="1800225"/>
        </a:xfrm>
        <a:prstGeom prst="wedgeRectCallout">
          <a:avLst>
            <a:gd name="adj1" fmla="val -48421"/>
            <a:gd name="adj2" fmla="val -18635"/>
          </a:avLst>
        </a:prstGeom>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600" b="1">
              <a:solidFill>
                <a:srgbClr val="FF0000"/>
              </a:solidFill>
            </a:rPr>
            <a:t>入力方法</a:t>
          </a:r>
          <a:endParaRPr kumimoji="1" lang="en-US" altLang="ja-JP" sz="1600" b="1">
            <a:solidFill>
              <a:srgbClr val="FF0000"/>
            </a:solidFill>
          </a:endParaRPr>
        </a:p>
        <a:p>
          <a:pPr algn="l">
            <a:lnSpc>
              <a:spcPts val="1400"/>
            </a:lnSpc>
          </a:pP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白のタブは入力をしてください。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緑のタブは選択をしてください。</a:t>
          </a:r>
          <a:endParaRPr kumimoji="1" lang="en-US" altLang="ja-JP" sz="1200" b="1">
            <a:solidFill>
              <a:sysClr val="windowText" lastClr="000000"/>
            </a:solidFill>
          </a:endParaRPr>
        </a:p>
        <a:p>
          <a:pPr algn="l"/>
          <a:r>
            <a:rPr kumimoji="1" lang="ja-JP" altLang="en-US" sz="1200" b="1">
              <a:solidFill>
                <a:sysClr val="windowText" lastClr="000000"/>
              </a:solidFill>
            </a:rPr>
            <a:t>灰色のタブは基本的には変更しないでください。</a:t>
          </a:r>
          <a:endParaRPr kumimoji="1" lang="en-US" altLang="ja-JP" sz="1200" b="1">
            <a:solidFill>
              <a:sysClr val="windowText" lastClr="000000"/>
            </a:solidFill>
          </a:endParaRPr>
        </a:p>
        <a:p>
          <a:pPr algn="l">
            <a:lnSpc>
              <a:spcPts val="1500"/>
            </a:lnSpc>
          </a:pPr>
          <a:r>
            <a:rPr kumimoji="1" lang="ja-JP" altLang="en-US" sz="1200" b="1">
              <a:solidFill>
                <a:sysClr val="windowText" lastClr="000000"/>
              </a:solidFill>
            </a:rPr>
            <a:t>印刷範囲外にある太囲み箇所も入力、または選択をしてください。</a:t>
          </a:r>
          <a:endParaRPr kumimoji="1" lang="en-US" altLang="ja-JP" sz="1200" b="1">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lnDef>
    <a:txDef>
      <a:spPr>
        <a:noFill/>
      </a:spPr>
      <a:bodyPr vertOverflow="clip" horzOverflow="clip" wrap="none" rtlCol="0" anchor="t">
        <a:noAutofit/>
      </a:bodyPr>
      <a:lstStyle>
        <a:defPPr algn="l">
          <a:defRPr kumimoji="1" sz="1100"/>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akunin@t-kkc.co.jp" TargetMode="External"/><Relationship Id="rId1" Type="http://schemas.openxmlformats.org/officeDocument/2006/relationships/hyperlink" Target="mailto:kakunin@t-kkc.co.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58"/>
  <sheetViews>
    <sheetView tabSelected="1" view="pageBreakPreview" zoomScaleNormal="100" zoomScaleSheetLayoutView="100" workbookViewId="0"/>
  </sheetViews>
  <sheetFormatPr defaultRowHeight="13.5"/>
  <cols>
    <col min="1" max="27" width="3" customWidth="1"/>
  </cols>
  <sheetData>
    <row r="1" spans="1:39" ht="15" customHeight="1" thickBot="1">
      <c r="AC1" s="261"/>
      <c r="AD1" s="262" t="s">
        <v>991</v>
      </c>
      <c r="AE1" s="261"/>
      <c r="AF1" s="261" t="s">
        <v>680</v>
      </c>
    </row>
    <row r="2" spans="1:39" ht="15" customHeight="1" thickBot="1">
      <c r="AC2" s="263" t="s">
        <v>992</v>
      </c>
      <c r="AD2" s="263" t="s">
        <v>993</v>
      </c>
      <c r="AE2" s="264" t="s">
        <v>583</v>
      </c>
      <c r="AF2" s="263" t="s">
        <v>993</v>
      </c>
    </row>
    <row r="3" spans="1:39" ht="15" customHeight="1">
      <c r="A3" s="282" t="s">
        <v>918</v>
      </c>
      <c r="B3" s="282"/>
      <c r="C3" s="282"/>
      <c r="D3" s="282"/>
      <c r="E3" s="282"/>
      <c r="F3" s="282"/>
      <c r="G3" s="282"/>
      <c r="H3" s="282"/>
      <c r="I3" s="282"/>
      <c r="J3" s="282"/>
      <c r="K3" s="282"/>
      <c r="L3" s="282"/>
      <c r="M3" s="282"/>
      <c r="N3" s="282"/>
      <c r="O3" s="282"/>
      <c r="P3" s="282"/>
      <c r="Q3" s="282"/>
      <c r="R3" s="282"/>
      <c r="S3" s="282"/>
      <c r="T3" s="282"/>
      <c r="U3" s="282"/>
      <c r="V3" s="282"/>
      <c r="W3" s="282"/>
      <c r="X3" s="282"/>
      <c r="Y3" s="282"/>
      <c r="Z3" s="282"/>
      <c r="AA3" s="282"/>
    </row>
    <row r="4" spans="1:39" ht="15" customHeight="1">
      <c r="A4" s="282"/>
      <c r="B4" s="282"/>
      <c r="C4" s="282"/>
      <c r="D4" s="282"/>
      <c r="E4" s="282"/>
      <c r="F4" s="282"/>
      <c r="G4" s="282"/>
      <c r="H4" s="282"/>
      <c r="I4" s="282"/>
      <c r="J4" s="282"/>
      <c r="K4" s="282"/>
      <c r="L4" s="282"/>
      <c r="M4" s="282"/>
      <c r="N4" s="282"/>
      <c r="O4" s="282"/>
      <c r="P4" s="282"/>
      <c r="Q4" s="282"/>
      <c r="R4" s="282"/>
      <c r="S4" s="282"/>
      <c r="T4" s="282"/>
      <c r="U4" s="282"/>
      <c r="V4" s="282"/>
      <c r="W4" s="282"/>
      <c r="X4" s="282"/>
      <c r="Y4" s="282"/>
      <c r="Z4" s="282"/>
      <c r="AA4" s="282"/>
    </row>
    <row r="5" spans="1:39" ht="15" customHeight="1">
      <c r="A5" s="282"/>
      <c r="B5" s="282"/>
      <c r="C5" s="282"/>
      <c r="D5" s="282"/>
      <c r="E5" s="282"/>
      <c r="F5" s="282"/>
      <c r="G5" s="282"/>
      <c r="H5" s="282"/>
      <c r="I5" s="282"/>
      <c r="J5" s="282"/>
      <c r="K5" s="282"/>
      <c r="L5" s="282"/>
      <c r="M5" s="282"/>
      <c r="N5" s="282"/>
      <c r="O5" s="282"/>
      <c r="P5" s="282"/>
      <c r="Q5" s="282"/>
      <c r="R5" s="282"/>
      <c r="S5" s="282"/>
      <c r="T5" s="282"/>
      <c r="U5" s="282"/>
      <c r="V5" s="282"/>
      <c r="W5" s="282"/>
      <c r="X5" s="282"/>
      <c r="Y5" s="282"/>
      <c r="Z5" s="282"/>
      <c r="AA5" s="282"/>
    </row>
    <row r="6" spans="1:39" ht="15" customHeight="1">
      <c r="A6" s="282"/>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row>
    <row r="7" spans="1:39" ht="15" customHeight="1">
      <c r="A7" s="43"/>
      <c r="B7" s="43"/>
      <c r="C7" s="43"/>
      <c r="D7" s="43"/>
      <c r="E7" s="43"/>
      <c r="F7" s="43"/>
      <c r="G7" s="43"/>
      <c r="H7" s="43"/>
      <c r="I7" s="43"/>
      <c r="J7" s="283" t="s">
        <v>1032</v>
      </c>
      <c r="K7" s="283"/>
      <c r="L7" s="283"/>
      <c r="M7" s="283"/>
      <c r="N7" s="283"/>
      <c r="O7" s="283"/>
      <c r="P7" s="283"/>
      <c r="Q7" s="283"/>
      <c r="R7" s="283"/>
      <c r="S7" s="43"/>
      <c r="T7" s="43"/>
      <c r="U7" s="43"/>
      <c r="V7" s="43"/>
      <c r="W7" s="43"/>
      <c r="X7" s="43"/>
      <c r="Y7" s="43"/>
      <c r="Z7" s="43"/>
      <c r="AA7" s="43"/>
    </row>
    <row r="8" spans="1:39" ht="15" customHeight="1"/>
    <row r="9" spans="1:39" ht="15" customHeight="1">
      <c r="A9" s="288" t="s">
        <v>858</v>
      </c>
      <c r="B9" s="288"/>
      <c r="C9" s="288"/>
      <c r="D9" s="288"/>
      <c r="E9" s="288"/>
      <c r="F9" s="288"/>
      <c r="G9" s="288"/>
      <c r="H9" s="288"/>
      <c r="I9" s="288"/>
      <c r="J9" s="288"/>
      <c r="K9" s="288"/>
      <c r="L9" s="288"/>
      <c r="M9" s="288"/>
      <c r="N9" s="288"/>
      <c r="O9" s="288"/>
      <c r="P9" s="288"/>
      <c r="Q9" s="288"/>
      <c r="R9" s="288"/>
      <c r="S9" s="288"/>
      <c r="T9" s="288"/>
      <c r="U9" s="288"/>
      <c r="V9" s="288"/>
      <c r="W9" s="288"/>
      <c r="X9" s="288"/>
      <c r="Y9" s="288"/>
      <c r="Z9" s="288"/>
      <c r="AA9" s="288"/>
    </row>
    <row r="10" spans="1:39" ht="15" customHeight="1">
      <c r="A10" s="288"/>
      <c r="B10" s="288"/>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row>
    <row r="11" spans="1:39" ht="15" customHeight="1">
      <c r="A11" s="288"/>
      <c r="B11" s="288"/>
      <c r="C11" s="288"/>
      <c r="D11" s="288"/>
      <c r="E11" s="288"/>
      <c r="F11" s="288"/>
      <c r="G11" s="288"/>
      <c r="H11" s="288"/>
      <c r="I11" s="288"/>
      <c r="J11" s="288"/>
      <c r="K11" s="288"/>
      <c r="L11" s="288"/>
      <c r="M11" s="288"/>
      <c r="N11" s="288"/>
      <c r="O11" s="288"/>
      <c r="P11" s="288"/>
      <c r="Q11" s="288"/>
      <c r="R11" s="288"/>
      <c r="S11" s="288"/>
      <c r="T11" s="288"/>
      <c r="U11" s="288"/>
      <c r="V11" s="288"/>
      <c r="W11" s="288"/>
      <c r="X11" s="288"/>
      <c r="Y11" s="288"/>
      <c r="Z11" s="288"/>
      <c r="AA11" s="288"/>
    </row>
    <row r="12" spans="1:39" ht="15" customHeight="1">
      <c r="A12" s="288"/>
      <c r="B12" s="288"/>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row>
    <row r="13" spans="1:39" ht="15" customHeight="1">
      <c r="A13" s="288"/>
      <c r="B13" s="288"/>
      <c r="C13" s="288"/>
      <c r="D13" s="288"/>
      <c r="E13" s="288"/>
      <c r="F13" s="288"/>
      <c r="G13" s="288"/>
      <c r="H13" s="288"/>
      <c r="I13" s="288"/>
      <c r="J13" s="288"/>
      <c r="K13" s="288"/>
      <c r="L13" s="288"/>
      <c r="M13" s="288"/>
      <c r="N13" s="288"/>
      <c r="O13" s="288"/>
      <c r="P13" s="288"/>
      <c r="Q13" s="288"/>
      <c r="R13" s="288"/>
      <c r="S13" s="288"/>
      <c r="T13" s="288"/>
      <c r="U13" s="288"/>
      <c r="V13" s="288"/>
      <c r="W13" s="288"/>
      <c r="X13" s="288"/>
      <c r="Y13" s="288"/>
      <c r="Z13" s="288"/>
      <c r="AA13" s="288"/>
    </row>
    <row r="14" spans="1:39" ht="15" customHeight="1">
      <c r="A14" s="288"/>
      <c r="B14" s="288"/>
      <c r="C14" s="288"/>
      <c r="D14" s="288"/>
      <c r="E14" s="288"/>
      <c r="F14" s="288"/>
      <c r="G14" s="288"/>
      <c r="H14" s="288"/>
      <c r="I14" s="288"/>
      <c r="J14" s="288"/>
      <c r="K14" s="288"/>
      <c r="L14" s="288"/>
      <c r="M14" s="288"/>
      <c r="N14" s="288"/>
      <c r="O14" s="288"/>
      <c r="P14" s="288"/>
      <c r="Q14" s="288"/>
      <c r="R14" s="288"/>
      <c r="S14" s="288"/>
      <c r="T14" s="288"/>
      <c r="U14" s="288"/>
      <c r="V14" s="288"/>
      <c r="W14" s="288"/>
      <c r="X14" s="288"/>
      <c r="Y14" s="288"/>
      <c r="Z14" s="288"/>
      <c r="AA14" s="288"/>
    </row>
    <row r="15" spans="1:39" ht="15" customHeight="1">
      <c r="A15" s="288"/>
      <c r="B15" s="288"/>
      <c r="C15" s="288"/>
      <c r="D15" s="288"/>
      <c r="E15" s="288"/>
      <c r="F15" s="288"/>
      <c r="G15" s="288"/>
      <c r="H15" s="288"/>
      <c r="I15" s="288"/>
      <c r="J15" s="288"/>
      <c r="K15" s="288"/>
      <c r="L15" s="288"/>
      <c r="M15" s="288"/>
      <c r="N15" s="288"/>
      <c r="O15" s="288"/>
      <c r="P15" s="288"/>
      <c r="Q15" s="288"/>
      <c r="R15" s="288"/>
      <c r="S15" s="288"/>
      <c r="T15" s="288"/>
      <c r="U15" s="288"/>
      <c r="V15" s="288"/>
      <c r="W15" s="288"/>
      <c r="X15" s="288"/>
      <c r="Y15" s="288"/>
      <c r="Z15" s="288"/>
      <c r="AA15" s="288"/>
    </row>
    <row r="16" spans="1:39" ht="15" customHeight="1">
      <c r="A16" s="288"/>
      <c r="B16" s="288"/>
      <c r="C16" s="288"/>
      <c r="D16" s="288"/>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C16" s="128"/>
      <c r="AD16" s="128"/>
      <c r="AE16" s="128"/>
      <c r="AF16" s="128"/>
      <c r="AG16" s="128"/>
      <c r="AH16" s="128"/>
      <c r="AI16" s="128"/>
      <c r="AJ16" s="128"/>
      <c r="AK16" s="128"/>
      <c r="AL16" s="128"/>
      <c r="AM16" s="128"/>
    </row>
    <row r="17" spans="1:39" ht="15" customHeight="1">
      <c r="A17" s="288"/>
      <c r="B17" s="288"/>
      <c r="C17" s="288"/>
      <c r="D17" s="288"/>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C17" s="128"/>
      <c r="AD17" s="128"/>
      <c r="AE17" s="128"/>
      <c r="AF17" s="128"/>
      <c r="AG17" s="128"/>
      <c r="AH17" s="128"/>
      <c r="AI17" s="128"/>
      <c r="AJ17" s="128"/>
      <c r="AK17" s="128"/>
      <c r="AL17" s="128"/>
      <c r="AM17" s="128"/>
    </row>
    <row r="18" spans="1:39" ht="15" customHeight="1">
      <c r="A18" s="288"/>
      <c r="B18" s="288"/>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C18" s="128"/>
      <c r="AD18" s="128"/>
      <c r="AE18" s="128"/>
      <c r="AF18" s="128"/>
      <c r="AG18" s="128"/>
      <c r="AH18" s="128"/>
      <c r="AI18" s="128"/>
      <c r="AJ18" s="128"/>
      <c r="AK18" s="128"/>
      <c r="AL18" s="128"/>
      <c r="AM18" s="128"/>
    </row>
    <row r="19" spans="1:39" ht="15" customHeight="1">
      <c r="A19" s="288"/>
      <c r="B19" s="288"/>
      <c r="C19" s="288"/>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C19" s="128"/>
      <c r="AD19" s="128"/>
      <c r="AE19" s="128"/>
      <c r="AF19" s="128"/>
      <c r="AG19" s="128"/>
      <c r="AH19" s="128"/>
      <c r="AI19" s="128"/>
      <c r="AJ19" s="128"/>
      <c r="AK19" s="128"/>
      <c r="AL19" s="128"/>
      <c r="AM19" s="128"/>
    </row>
    <row r="20" spans="1:39" ht="15" customHeight="1">
      <c r="A20" s="288"/>
      <c r="B20" s="288"/>
      <c r="C20" s="288"/>
      <c r="D20" s="288"/>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C20" s="128"/>
      <c r="AD20" s="128"/>
      <c r="AE20" s="128"/>
      <c r="AF20" s="128"/>
      <c r="AG20" s="128"/>
      <c r="AH20" s="128"/>
      <c r="AI20" s="128"/>
      <c r="AJ20" s="128"/>
      <c r="AK20" s="128"/>
      <c r="AL20" s="128"/>
      <c r="AM20" s="128"/>
    </row>
    <row r="21" spans="1:39" ht="15" customHeight="1">
      <c r="A21" s="288"/>
      <c r="B21" s="288"/>
      <c r="C21" s="288"/>
      <c r="D21" s="288"/>
      <c r="E21" s="288"/>
      <c r="F21" s="288"/>
      <c r="G21" s="288"/>
      <c r="H21" s="288"/>
      <c r="I21" s="288"/>
      <c r="J21" s="288"/>
      <c r="K21" s="288"/>
      <c r="L21" s="288"/>
      <c r="M21" s="288"/>
      <c r="N21" s="288"/>
      <c r="O21" s="288"/>
      <c r="P21" s="288"/>
      <c r="Q21" s="288"/>
      <c r="R21" s="288"/>
      <c r="S21" s="288"/>
      <c r="T21" s="288"/>
      <c r="U21" s="288"/>
      <c r="V21" s="288"/>
      <c r="W21" s="288"/>
      <c r="X21" s="288"/>
      <c r="Y21" s="288"/>
      <c r="Z21" s="288"/>
      <c r="AA21" s="288"/>
      <c r="AC21" s="128"/>
      <c r="AD21" s="128"/>
      <c r="AE21" s="128"/>
      <c r="AF21" s="128"/>
      <c r="AG21" s="128"/>
      <c r="AH21" s="128"/>
      <c r="AI21" s="128"/>
      <c r="AJ21" s="128"/>
      <c r="AK21" s="128"/>
      <c r="AL21" s="128"/>
      <c r="AM21" s="128"/>
    </row>
    <row r="22" spans="1:39" ht="15" customHeight="1">
      <c r="A22" s="288"/>
      <c r="B22" s="288"/>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C22" s="128"/>
      <c r="AD22" s="128"/>
      <c r="AE22" s="128"/>
      <c r="AF22" s="128"/>
      <c r="AG22" s="128"/>
      <c r="AH22" s="128"/>
      <c r="AI22" s="128"/>
      <c r="AJ22" s="128"/>
      <c r="AK22" s="128"/>
      <c r="AL22" s="128"/>
      <c r="AM22" s="128"/>
    </row>
    <row r="23" spans="1:39" ht="15" customHeight="1">
      <c r="A23" s="288"/>
      <c r="B23" s="288"/>
      <c r="C23" s="288"/>
      <c r="D23" s="288"/>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C23" s="128"/>
      <c r="AD23" s="128"/>
      <c r="AE23" s="128"/>
      <c r="AF23" s="128"/>
      <c r="AG23" s="128"/>
      <c r="AH23" s="128"/>
      <c r="AI23" s="128"/>
      <c r="AJ23" s="128"/>
      <c r="AK23" s="128"/>
      <c r="AL23" s="128"/>
      <c r="AM23" s="128"/>
    </row>
    <row r="24" spans="1:39" ht="15" customHeight="1">
      <c r="A24" s="288"/>
      <c r="B24" s="288"/>
      <c r="C24" s="288"/>
      <c r="D24" s="288"/>
      <c r="E24" s="288"/>
      <c r="F24" s="288"/>
      <c r="G24" s="288"/>
      <c r="H24" s="288"/>
      <c r="I24" s="288"/>
      <c r="J24" s="288"/>
      <c r="K24" s="288"/>
      <c r="L24" s="288"/>
      <c r="M24" s="288"/>
      <c r="N24" s="288"/>
      <c r="O24" s="288"/>
      <c r="P24" s="288"/>
      <c r="Q24" s="288"/>
      <c r="R24" s="288"/>
      <c r="S24" s="288"/>
      <c r="T24" s="288"/>
      <c r="U24" s="288"/>
      <c r="V24" s="288"/>
      <c r="W24" s="288"/>
      <c r="X24" s="288"/>
      <c r="Y24" s="288"/>
      <c r="Z24" s="288"/>
      <c r="AA24" s="288"/>
      <c r="AC24" s="128"/>
      <c r="AD24" s="128"/>
      <c r="AE24" s="128"/>
      <c r="AF24" s="128"/>
      <c r="AG24" s="128"/>
      <c r="AH24" s="128"/>
      <c r="AI24" s="128"/>
      <c r="AJ24" s="128"/>
      <c r="AK24" s="128"/>
      <c r="AL24" s="128"/>
      <c r="AM24" s="128"/>
    </row>
    <row r="25" spans="1:39" ht="15" customHeight="1">
      <c r="A25" s="288"/>
      <c r="B25" s="288"/>
      <c r="C25" s="288"/>
      <c r="D25" s="288"/>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C25" s="128"/>
      <c r="AD25" s="128"/>
      <c r="AE25" s="128"/>
      <c r="AF25" s="128"/>
      <c r="AG25" s="128"/>
      <c r="AH25" s="128"/>
      <c r="AI25" s="128"/>
      <c r="AJ25" s="128"/>
      <c r="AK25" s="128"/>
      <c r="AL25" s="128"/>
      <c r="AM25" s="128"/>
    </row>
    <row r="26" spans="1:39" ht="15" customHeight="1">
      <c r="A26" s="288"/>
      <c r="B26" s="288"/>
      <c r="C26" s="288"/>
      <c r="D26" s="288"/>
      <c r="E26" s="288"/>
      <c r="F26" s="288"/>
      <c r="G26" s="288"/>
      <c r="H26" s="288"/>
      <c r="I26" s="288"/>
      <c r="J26" s="288"/>
      <c r="K26" s="288"/>
      <c r="L26" s="288"/>
      <c r="M26" s="288"/>
      <c r="N26" s="288"/>
      <c r="O26" s="288"/>
      <c r="P26" s="288"/>
      <c r="Q26" s="288"/>
      <c r="R26" s="288"/>
      <c r="S26" s="288"/>
      <c r="T26" s="288"/>
      <c r="U26" s="288"/>
      <c r="V26" s="288"/>
      <c r="W26" s="288"/>
      <c r="X26" s="288"/>
      <c r="Y26" s="288"/>
      <c r="Z26" s="288"/>
      <c r="AA26" s="288"/>
    </row>
    <row r="27" spans="1:39" ht="15" customHeight="1">
      <c r="A27" s="288"/>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row>
    <row r="28" spans="1:39" ht="15" customHeight="1">
      <c r="A28" s="288"/>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row>
    <row r="29" spans="1:39" ht="15" customHeight="1">
      <c r="A29" s="288"/>
      <c r="B29" s="288"/>
      <c r="C29" s="288"/>
      <c r="D29" s="288"/>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C29" s="169"/>
    </row>
    <row r="30" spans="1:39" ht="15" customHeight="1">
      <c r="A30" s="288"/>
      <c r="B30" s="288"/>
      <c r="C30" s="288"/>
      <c r="D30" s="288"/>
      <c r="E30" s="288"/>
      <c r="F30" s="288"/>
      <c r="G30" s="288"/>
      <c r="H30" s="288"/>
      <c r="I30" s="288"/>
      <c r="J30" s="288"/>
      <c r="K30" s="288"/>
      <c r="L30" s="288"/>
      <c r="M30" s="288"/>
      <c r="N30" s="288"/>
      <c r="O30" s="288"/>
      <c r="P30" s="288"/>
      <c r="Q30" s="288"/>
      <c r="R30" s="288"/>
      <c r="S30" s="288"/>
      <c r="T30" s="288"/>
      <c r="U30" s="288"/>
      <c r="V30" s="288"/>
      <c r="W30" s="288"/>
      <c r="X30" s="288"/>
      <c r="Y30" s="288"/>
      <c r="Z30" s="288"/>
      <c r="AA30" s="288"/>
    </row>
    <row r="31" spans="1:39" ht="15" customHeight="1">
      <c r="A31" s="288"/>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row>
    <row r="32" spans="1:39" ht="15" customHeight="1">
      <c r="A32" s="288"/>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row>
    <row r="33" spans="1:27" ht="15" customHeight="1">
      <c r="A33" s="288"/>
      <c r="B33" s="288"/>
      <c r="C33" s="288"/>
      <c r="D33" s="288"/>
      <c r="E33" s="288"/>
      <c r="F33" s="288"/>
      <c r="G33" s="288"/>
      <c r="H33" s="288"/>
      <c r="I33" s="288"/>
      <c r="J33" s="288"/>
      <c r="K33" s="288"/>
      <c r="L33" s="288"/>
      <c r="M33" s="288"/>
      <c r="N33" s="288"/>
      <c r="O33" s="288"/>
      <c r="P33" s="288"/>
      <c r="Q33" s="288"/>
      <c r="R33" s="288"/>
      <c r="S33" s="288"/>
      <c r="T33" s="288"/>
      <c r="U33" s="288"/>
      <c r="V33" s="288"/>
      <c r="W33" s="288"/>
      <c r="X33" s="288"/>
      <c r="Y33" s="288"/>
      <c r="Z33" s="288"/>
      <c r="AA33" s="288"/>
    </row>
    <row r="34" spans="1:27" ht="15" customHeight="1">
      <c r="A34" s="288"/>
      <c r="B34" s="288"/>
      <c r="C34" s="288"/>
      <c r="D34" s="288"/>
      <c r="E34" s="288"/>
      <c r="F34" s="288"/>
      <c r="G34" s="288"/>
      <c r="H34" s="288"/>
      <c r="I34" s="288"/>
      <c r="J34" s="288"/>
      <c r="K34" s="288"/>
      <c r="L34" s="288"/>
      <c r="M34" s="288"/>
      <c r="N34" s="288"/>
      <c r="O34" s="288"/>
      <c r="P34" s="288"/>
      <c r="Q34" s="288"/>
      <c r="R34" s="288"/>
      <c r="S34" s="288"/>
      <c r="T34" s="288"/>
      <c r="U34" s="288"/>
      <c r="V34" s="288"/>
      <c r="W34" s="288"/>
      <c r="X34" s="288"/>
      <c r="Y34" s="288"/>
      <c r="Z34" s="288"/>
      <c r="AA34" s="288"/>
    </row>
    <row r="35" spans="1:27" ht="20.25" customHeight="1">
      <c r="A35" s="289" t="s">
        <v>294</v>
      </c>
      <c r="B35" s="289"/>
      <c r="C35" s="289"/>
      <c r="D35" s="289"/>
      <c r="E35" s="289"/>
      <c r="F35" s="289"/>
      <c r="G35" s="289"/>
      <c r="H35" s="289"/>
      <c r="I35" s="289"/>
      <c r="J35" s="289"/>
      <c r="K35" s="289"/>
      <c r="L35" s="289"/>
      <c r="M35" s="290" t="s">
        <v>500</v>
      </c>
      <c r="N35" s="290"/>
      <c r="O35" s="290"/>
      <c r="P35" s="290"/>
      <c r="Q35" s="290"/>
      <c r="R35" s="290"/>
      <c r="S35" s="290"/>
      <c r="T35" s="290"/>
      <c r="U35" s="290"/>
      <c r="V35" s="290"/>
      <c r="W35" s="290"/>
      <c r="X35" s="290"/>
      <c r="Y35" s="290"/>
      <c r="Z35" s="290"/>
      <c r="AA35" s="290"/>
    </row>
    <row r="36" spans="1:27" ht="20.25" customHeight="1">
      <c r="A36" s="280" t="s">
        <v>534</v>
      </c>
      <c r="B36" s="280"/>
      <c r="C36" s="280"/>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row>
    <row r="37" spans="1:27" ht="15" customHeight="1"/>
    <row r="38" spans="1:27" ht="18.75">
      <c r="A38" s="279" t="s">
        <v>295</v>
      </c>
      <c r="B38" s="279"/>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row>
    <row r="39" spans="1:27" ht="1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row>
    <row r="40" spans="1:27" ht="1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row>
    <row r="41" spans="1:27" ht="21">
      <c r="A41" s="41"/>
      <c r="B41" s="281" t="s">
        <v>274</v>
      </c>
      <c r="C41" s="281"/>
      <c r="D41" s="281"/>
      <c r="E41" s="281"/>
      <c r="F41" s="41"/>
      <c r="H41" s="281"/>
      <c r="I41" s="281"/>
      <c r="J41" s="281"/>
      <c r="K41" s="41"/>
      <c r="P41" s="281"/>
      <c r="Q41" s="281"/>
      <c r="R41" s="281"/>
      <c r="V41" s="281" t="s">
        <v>389</v>
      </c>
      <c r="W41" s="281"/>
      <c r="X41" s="281"/>
      <c r="Y41" s="41"/>
      <c r="Z41" s="41"/>
      <c r="AA41" s="41"/>
    </row>
    <row r="42" spans="1:27" ht="1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row>
    <row r="43" spans="1:27" ht="21">
      <c r="A43" s="41"/>
      <c r="B43" s="281" t="s">
        <v>275</v>
      </c>
      <c r="C43" s="281"/>
      <c r="D43" s="281"/>
      <c r="E43" s="281"/>
      <c r="F43" s="281"/>
      <c r="G43" s="281"/>
      <c r="H43" s="281"/>
      <c r="I43" s="281"/>
      <c r="J43" s="281"/>
      <c r="K43" s="281"/>
      <c r="L43" s="92"/>
      <c r="Q43" s="281"/>
      <c r="R43" s="281"/>
      <c r="S43" s="281"/>
      <c r="T43" s="281"/>
      <c r="U43" s="281"/>
      <c r="V43" s="281"/>
      <c r="W43" s="281"/>
      <c r="Z43" s="41"/>
      <c r="AA43" s="41"/>
    </row>
    <row r="44" spans="1:27" ht="1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row>
    <row r="45" spans="1:27" ht="15" customHeight="1">
      <c r="A45" s="41"/>
      <c r="C45" s="41"/>
      <c r="D45" s="41"/>
      <c r="E45" s="41"/>
      <c r="F45" s="41"/>
      <c r="G45" s="41"/>
      <c r="H45" s="41"/>
      <c r="I45" s="41"/>
      <c r="J45" s="41"/>
      <c r="K45" s="41"/>
      <c r="L45" s="41"/>
      <c r="T45" s="41"/>
      <c r="U45" s="41"/>
      <c r="V45" s="41"/>
      <c r="W45" s="41"/>
      <c r="X45" s="41"/>
      <c r="Y45" s="41"/>
      <c r="Z45" s="41"/>
      <c r="AA45" s="41"/>
    </row>
    <row r="46" spans="1:27" ht="1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1:27" ht="1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1:27" ht="15" customHeight="1" thickBot="1"/>
    <row r="49" spans="1:27" ht="15" customHeight="1">
      <c r="A49" s="291" t="s">
        <v>501</v>
      </c>
      <c r="B49" s="292"/>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3"/>
    </row>
    <row r="50" spans="1:27" ht="15" customHeight="1">
      <c r="A50" s="294"/>
      <c r="B50" s="295"/>
      <c r="C50" s="295"/>
      <c r="D50" s="295"/>
      <c r="E50" s="295"/>
      <c r="F50" s="295"/>
      <c r="G50" s="295"/>
      <c r="H50" s="295"/>
      <c r="I50" s="295"/>
      <c r="J50" s="295"/>
      <c r="K50" s="295"/>
      <c r="L50" s="295"/>
      <c r="M50" s="295"/>
      <c r="N50" s="295"/>
      <c r="O50" s="295"/>
      <c r="P50" s="295"/>
      <c r="Q50" s="295"/>
      <c r="R50" s="295"/>
      <c r="S50" s="295"/>
      <c r="T50" s="295"/>
      <c r="U50" s="295"/>
      <c r="V50" s="295"/>
      <c r="W50" s="295"/>
      <c r="X50" s="295"/>
      <c r="Y50" s="295"/>
      <c r="Z50" s="295"/>
      <c r="AA50" s="296"/>
    </row>
    <row r="51" spans="1:27" ht="15" customHeight="1">
      <c r="A51" s="294"/>
      <c r="B51" s="295"/>
      <c r="C51" s="295"/>
      <c r="D51" s="295"/>
      <c r="E51" s="295"/>
      <c r="F51" s="295"/>
      <c r="G51" s="295"/>
      <c r="H51" s="295"/>
      <c r="I51" s="295"/>
      <c r="J51" s="295"/>
      <c r="K51" s="295"/>
      <c r="L51" s="295"/>
      <c r="M51" s="295"/>
      <c r="N51" s="295"/>
      <c r="O51" s="295"/>
      <c r="P51" s="295"/>
      <c r="Q51" s="295"/>
      <c r="R51" s="295"/>
      <c r="S51" s="295"/>
      <c r="T51" s="295"/>
      <c r="U51" s="295"/>
      <c r="V51" s="295"/>
      <c r="W51" s="295"/>
      <c r="X51" s="295"/>
      <c r="Y51" s="295"/>
      <c r="Z51" s="295"/>
      <c r="AA51" s="296"/>
    </row>
    <row r="52" spans="1:27" ht="15" customHeight="1">
      <c r="A52" s="121"/>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3"/>
    </row>
    <row r="53" spans="1:27" ht="20.25" customHeight="1" thickBot="1">
      <c r="A53" s="284" t="s">
        <v>294</v>
      </c>
      <c r="B53" s="285"/>
      <c r="C53" s="285"/>
      <c r="D53" s="285"/>
      <c r="E53" s="285"/>
      <c r="F53" s="285"/>
      <c r="G53" s="285"/>
      <c r="H53" s="285"/>
      <c r="I53" s="285"/>
      <c r="J53" s="285"/>
      <c r="K53" s="285"/>
      <c r="L53" s="285"/>
      <c r="M53" s="286" t="s">
        <v>500</v>
      </c>
      <c r="N53" s="286"/>
      <c r="O53" s="286"/>
      <c r="P53" s="286"/>
      <c r="Q53" s="286"/>
      <c r="R53" s="286"/>
      <c r="S53" s="286"/>
      <c r="T53" s="286"/>
      <c r="U53" s="286"/>
      <c r="V53" s="286"/>
      <c r="W53" s="286"/>
      <c r="X53" s="286"/>
      <c r="Y53" s="286"/>
      <c r="Z53" s="286"/>
      <c r="AA53" s="287"/>
    </row>
    <row r="54" spans="1:27" ht="15" customHeight="1"/>
    <row r="55" spans="1:27" ht="15" customHeight="1"/>
    <row r="56" spans="1:27" ht="15" customHeight="1"/>
    <row r="57" spans="1:27" ht="21">
      <c r="C57" s="281" t="s">
        <v>450</v>
      </c>
      <c r="D57" s="281"/>
      <c r="E57" s="281"/>
      <c r="F57" s="281"/>
      <c r="G57" s="281"/>
      <c r="H57" s="281"/>
    </row>
    <row r="58" spans="1:27" ht="15" customHeight="1"/>
  </sheetData>
  <mergeCells count="17">
    <mergeCell ref="V41:X41"/>
    <mergeCell ref="A38:AA38"/>
    <mergeCell ref="A36:AA36"/>
    <mergeCell ref="C57:H57"/>
    <mergeCell ref="A3:AA6"/>
    <mergeCell ref="J7:R7"/>
    <mergeCell ref="B43:K43"/>
    <mergeCell ref="P41:R41"/>
    <mergeCell ref="H41:J41"/>
    <mergeCell ref="A53:L53"/>
    <mergeCell ref="M53:AA53"/>
    <mergeCell ref="B41:E41"/>
    <mergeCell ref="A9:AA34"/>
    <mergeCell ref="A35:L35"/>
    <mergeCell ref="M35:AA35"/>
    <mergeCell ref="Q43:W43"/>
    <mergeCell ref="A49:AA51"/>
  </mergeCells>
  <phoneticPr fontId="2"/>
  <dataValidations count="1">
    <dataValidation type="list" allowBlank="1" showInputMessage="1" showErrorMessage="1" sqref="AD2 AF2" xr:uid="{00000000-0002-0000-0000-000000000000}">
      <formula1>"電子交付,紙交付"</formula1>
    </dataValidation>
  </dataValidations>
  <hyperlinks>
    <hyperlink ref="M35" r:id="rId1" xr:uid="{00000000-0004-0000-0000-000000000000}"/>
    <hyperlink ref="B41" location="第一面!A1" display="申請書" xr:uid="{00000000-0004-0000-0000-000001000000}"/>
    <hyperlink ref="B43" location="連絡先!A1" display="事前連絡先記入シート" xr:uid="{00000000-0004-0000-0000-000002000000}"/>
    <hyperlink ref="V41" location="工第一面!A1" display="工事届" xr:uid="{00000000-0004-0000-0000-000003000000}"/>
    <hyperlink ref="V41:X41" location="委任状!A1" display="委任状" xr:uid="{00000000-0004-0000-0000-000004000000}"/>
    <hyperlink ref="C57" location="第一面!A1" display="申請書" xr:uid="{00000000-0004-0000-0000-000005000000}"/>
    <hyperlink ref="C57:F57" location="建築物データ!A1" display="建築物データ" xr:uid="{00000000-0004-0000-0000-000006000000}"/>
    <hyperlink ref="M53" r:id="rId2" xr:uid="{00000000-0004-0000-0000-000007000000}"/>
  </hyperlinks>
  <printOptions horizontalCentered="1" verticalCentered="1"/>
  <pageMargins left="0.70866141732283472" right="0.70866141732283472" top="0.74803149606299213" bottom="0.74803149606299213" header="0.31496062992125984" footer="0.31496062992125984"/>
  <pageSetup paperSize="9" scale="97"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K34"/>
  <sheetViews>
    <sheetView view="pageBreakPreview" zoomScaleNormal="100" zoomScaleSheetLayoutView="100" workbookViewId="0"/>
  </sheetViews>
  <sheetFormatPr defaultRowHeight="13.5"/>
  <cols>
    <col min="1" max="1" width="2.5" style="129" customWidth="1"/>
    <col min="2" max="2" width="3" style="130" customWidth="1"/>
    <col min="3" max="3" width="50.625" style="131" customWidth="1"/>
    <col min="4" max="10" width="5.625" style="131" customWidth="1"/>
    <col min="11" max="11" width="5.625" style="129" customWidth="1"/>
    <col min="12" max="16384" width="9" style="129"/>
  </cols>
  <sheetData>
    <row r="2" spans="1:11">
      <c r="A2" s="129" t="s">
        <v>535</v>
      </c>
    </row>
    <row r="4" spans="1:11">
      <c r="A4" s="129" t="s">
        <v>536</v>
      </c>
    </row>
    <row r="5" spans="1:11" ht="27">
      <c r="C5" s="131" t="s">
        <v>537</v>
      </c>
    </row>
    <row r="7" spans="1:11">
      <c r="A7" s="129" t="s">
        <v>538</v>
      </c>
    </row>
    <row r="8" spans="1:11">
      <c r="C8" s="131" t="s">
        <v>553</v>
      </c>
    </row>
    <row r="10" spans="1:11">
      <c r="A10" s="129" t="s">
        <v>539</v>
      </c>
    </row>
    <row r="11" spans="1:11" ht="15" customHeight="1">
      <c r="B11" s="130" t="s">
        <v>542</v>
      </c>
      <c r="C11" s="632" t="s">
        <v>940</v>
      </c>
      <c r="D11" s="632"/>
      <c r="E11" s="632"/>
      <c r="F11" s="632"/>
      <c r="G11" s="632"/>
      <c r="H11" s="632"/>
      <c r="I11" s="632"/>
      <c r="J11" s="632"/>
      <c r="K11" s="632"/>
    </row>
    <row r="12" spans="1:11" ht="15" customHeight="1">
      <c r="B12" s="130" t="s">
        <v>543</v>
      </c>
      <c r="C12" s="632" t="s">
        <v>941</v>
      </c>
      <c r="D12" s="632"/>
      <c r="E12" s="632"/>
      <c r="F12" s="632"/>
      <c r="G12" s="632"/>
      <c r="H12" s="632"/>
      <c r="I12" s="632"/>
      <c r="J12" s="632"/>
      <c r="K12" s="632"/>
    </row>
    <row r="13" spans="1:11" ht="27" customHeight="1">
      <c r="B13" s="130" t="s">
        <v>544</v>
      </c>
      <c r="C13" s="632" t="s">
        <v>942</v>
      </c>
      <c r="D13" s="632"/>
      <c r="E13" s="632"/>
      <c r="F13" s="632"/>
      <c r="G13" s="632"/>
      <c r="H13" s="632"/>
      <c r="I13" s="632"/>
      <c r="J13" s="632"/>
      <c r="K13" s="632"/>
    </row>
    <row r="14" spans="1:11" ht="27" customHeight="1">
      <c r="B14" s="130" t="s">
        <v>545</v>
      </c>
      <c r="C14" s="632" t="s">
        <v>943</v>
      </c>
      <c r="D14" s="632"/>
      <c r="E14" s="632"/>
      <c r="F14" s="632"/>
      <c r="G14" s="632"/>
      <c r="H14" s="632"/>
      <c r="I14" s="632"/>
      <c r="J14" s="632"/>
      <c r="K14" s="632"/>
    </row>
    <row r="15" spans="1:11" ht="40.5" customHeight="1">
      <c r="B15" s="130" t="s">
        <v>546</v>
      </c>
      <c r="C15" s="632" t="s">
        <v>944</v>
      </c>
      <c r="D15" s="632"/>
      <c r="E15" s="632"/>
      <c r="F15" s="632"/>
      <c r="G15" s="632"/>
      <c r="H15" s="632"/>
      <c r="I15" s="632"/>
      <c r="J15" s="632"/>
      <c r="K15" s="632"/>
    </row>
    <row r="16" spans="1:11" ht="27" customHeight="1">
      <c r="B16" s="130" t="s">
        <v>550</v>
      </c>
      <c r="C16" s="632" t="s">
        <v>945</v>
      </c>
      <c r="D16" s="632"/>
      <c r="E16" s="632"/>
      <c r="F16" s="632"/>
      <c r="G16" s="632"/>
      <c r="H16" s="632"/>
      <c r="I16" s="632"/>
      <c r="J16" s="632"/>
      <c r="K16" s="632"/>
    </row>
    <row r="17" spans="2:11" ht="45" customHeight="1">
      <c r="B17" s="130" t="s">
        <v>547</v>
      </c>
      <c r="C17" s="632" t="s">
        <v>946</v>
      </c>
      <c r="D17" s="632"/>
      <c r="E17" s="632"/>
      <c r="F17" s="632"/>
      <c r="G17" s="632"/>
      <c r="H17" s="632"/>
      <c r="I17" s="632"/>
      <c r="J17" s="632"/>
      <c r="K17" s="632"/>
    </row>
    <row r="18" spans="2:11" ht="40.5" customHeight="1" thickBot="1">
      <c r="B18" s="130" t="s">
        <v>548</v>
      </c>
      <c r="C18" s="632" t="s">
        <v>947</v>
      </c>
      <c r="D18" s="632"/>
      <c r="E18" s="632"/>
      <c r="F18" s="632"/>
      <c r="G18" s="632"/>
      <c r="H18" s="632"/>
      <c r="I18" s="632"/>
      <c r="J18" s="632"/>
      <c r="K18" s="632"/>
    </row>
    <row r="19" spans="2:11" ht="24.75" thickBot="1">
      <c r="B19" s="638" t="s">
        <v>971</v>
      </c>
      <c r="C19" s="639"/>
      <c r="D19" s="639"/>
      <c r="E19" s="639"/>
      <c r="F19" s="639"/>
      <c r="G19" s="640"/>
      <c r="H19" s="641" t="s">
        <v>972</v>
      </c>
      <c r="I19" s="642"/>
      <c r="J19" s="643"/>
      <c r="K19" s="251"/>
    </row>
    <row r="20" spans="2:11" ht="27" customHeight="1" thickBot="1">
      <c r="B20" s="254" t="s">
        <v>955</v>
      </c>
      <c r="C20" s="633" t="s">
        <v>962</v>
      </c>
      <c r="D20" s="633"/>
      <c r="E20" s="633"/>
      <c r="F20" s="633"/>
      <c r="G20" s="633"/>
      <c r="H20" s="644" t="s">
        <v>973</v>
      </c>
      <c r="I20" s="644"/>
      <c r="J20" s="645"/>
    </row>
    <row r="21" spans="2:11" ht="67.5" customHeight="1">
      <c r="B21" s="255" t="s">
        <v>956</v>
      </c>
      <c r="C21" s="634" t="s">
        <v>970</v>
      </c>
      <c r="D21" s="634"/>
      <c r="E21" s="634"/>
      <c r="F21" s="634"/>
      <c r="G21" s="634"/>
      <c r="H21" s="644" t="s">
        <v>968</v>
      </c>
      <c r="I21" s="644"/>
      <c r="J21" s="645"/>
    </row>
    <row r="22" spans="2:11" ht="27" customHeight="1">
      <c r="B22" s="255" t="s">
        <v>957</v>
      </c>
      <c r="C22" s="634" t="s">
        <v>963</v>
      </c>
      <c r="D22" s="634"/>
      <c r="E22" s="634"/>
      <c r="F22" s="634"/>
      <c r="G22" s="634"/>
      <c r="H22" s="635" t="s">
        <v>969</v>
      </c>
      <c r="I22" s="635"/>
      <c r="J22" s="636"/>
    </row>
    <row r="23" spans="2:11">
      <c r="B23" s="255" t="s">
        <v>958</v>
      </c>
      <c r="C23" s="634" t="s">
        <v>964</v>
      </c>
      <c r="D23" s="634"/>
      <c r="E23" s="634"/>
      <c r="F23" s="634"/>
      <c r="G23" s="634"/>
      <c r="H23" s="635" t="s">
        <v>974</v>
      </c>
      <c r="I23" s="635"/>
      <c r="J23" s="636"/>
    </row>
    <row r="24" spans="2:11">
      <c r="B24" s="255" t="s">
        <v>959</v>
      </c>
      <c r="C24" s="634" t="s">
        <v>965</v>
      </c>
      <c r="D24" s="634"/>
      <c r="E24" s="634"/>
      <c r="F24" s="634"/>
      <c r="G24" s="634"/>
      <c r="H24" s="635" t="s">
        <v>975</v>
      </c>
      <c r="I24" s="635"/>
      <c r="J24" s="636"/>
    </row>
    <row r="25" spans="2:11" ht="27" customHeight="1">
      <c r="B25" s="255" t="s">
        <v>960</v>
      </c>
      <c r="C25" s="634" t="s">
        <v>966</v>
      </c>
      <c r="D25" s="634"/>
      <c r="E25" s="634"/>
      <c r="F25" s="634"/>
      <c r="G25" s="634"/>
      <c r="H25" s="635" t="s">
        <v>976</v>
      </c>
      <c r="I25" s="635"/>
      <c r="J25" s="636"/>
    </row>
    <row r="26" spans="2:11" ht="40.5" customHeight="1" thickBot="1">
      <c r="B26" s="256" t="s">
        <v>961</v>
      </c>
      <c r="C26" s="637" t="s">
        <v>967</v>
      </c>
      <c r="D26" s="637"/>
      <c r="E26" s="637"/>
      <c r="F26" s="637"/>
      <c r="G26" s="637"/>
      <c r="H26" s="646" t="s">
        <v>977</v>
      </c>
      <c r="I26" s="646"/>
      <c r="J26" s="647"/>
    </row>
    <row r="27" spans="2:11">
      <c r="B27" s="252"/>
      <c r="C27" s="251"/>
      <c r="D27" s="251"/>
      <c r="E27" s="251"/>
      <c r="F27" s="251"/>
      <c r="G27" s="251"/>
      <c r="H27" s="253"/>
      <c r="I27" s="253"/>
      <c r="J27" s="253"/>
    </row>
    <row r="28" spans="2:11" ht="40.5" customHeight="1">
      <c r="B28" s="130" t="s">
        <v>551</v>
      </c>
      <c r="C28" s="632" t="s">
        <v>948</v>
      </c>
      <c r="D28" s="632"/>
      <c r="E28" s="632"/>
      <c r="F28" s="632"/>
      <c r="G28" s="632"/>
      <c r="H28" s="632"/>
      <c r="I28" s="632"/>
      <c r="J28" s="632"/>
      <c r="K28" s="632"/>
    </row>
    <row r="29" spans="2:11" ht="38.25" customHeight="1">
      <c r="B29" s="130" t="s">
        <v>549</v>
      </c>
      <c r="C29" s="632" t="s">
        <v>949</v>
      </c>
      <c r="D29" s="632"/>
      <c r="E29" s="632"/>
      <c r="F29" s="632"/>
      <c r="G29" s="632"/>
      <c r="H29" s="632"/>
      <c r="I29" s="632"/>
      <c r="J29" s="632"/>
      <c r="K29" s="632"/>
    </row>
    <row r="30" spans="2:11">
      <c r="B30" s="130" t="s">
        <v>814</v>
      </c>
      <c r="C30" s="632" t="s">
        <v>950</v>
      </c>
      <c r="D30" s="632"/>
      <c r="E30" s="632"/>
      <c r="F30" s="632"/>
      <c r="G30" s="632"/>
      <c r="H30" s="632"/>
      <c r="I30" s="632"/>
      <c r="J30" s="632"/>
      <c r="K30" s="632"/>
    </row>
    <row r="31" spans="2:11" ht="39.75" customHeight="1">
      <c r="B31" s="130" t="s">
        <v>813</v>
      </c>
      <c r="C31" s="632" t="s">
        <v>855</v>
      </c>
      <c r="D31" s="632"/>
      <c r="E31" s="632"/>
      <c r="F31" s="632"/>
      <c r="G31" s="632"/>
      <c r="H31" s="632"/>
      <c r="I31" s="632"/>
      <c r="J31" s="632"/>
      <c r="K31" s="632"/>
    </row>
    <row r="32" spans="2:11" ht="70.5" customHeight="1">
      <c r="B32" s="130" t="s">
        <v>951</v>
      </c>
      <c r="C32" s="632" t="s">
        <v>952</v>
      </c>
      <c r="D32" s="632"/>
      <c r="E32" s="632"/>
      <c r="F32" s="632"/>
      <c r="G32" s="632"/>
      <c r="H32" s="632"/>
      <c r="I32" s="632"/>
      <c r="J32" s="632"/>
      <c r="K32" s="632"/>
    </row>
    <row r="33" spans="2:11">
      <c r="B33" s="130" t="s">
        <v>953</v>
      </c>
      <c r="C33" s="632" t="s">
        <v>856</v>
      </c>
      <c r="D33" s="632"/>
      <c r="E33" s="632"/>
      <c r="F33" s="632"/>
      <c r="G33" s="632"/>
      <c r="H33" s="632"/>
      <c r="I33" s="632"/>
      <c r="J33" s="632"/>
      <c r="K33" s="632"/>
    </row>
    <row r="34" spans="2:11">
      <c r="B34" s="130" t="s">
        <v>954</v>
      </c>
      <c r="C34" s="632" t="s">
        <v>857</v>
      </c>
      <c r="D34" s="632"/>
      <c r="E34" s="632"/>
      <c r="F34" s="632"/>
      <c r="G34" s="632"/>
      <c r="H34" s="632"/>
      <c r="I34" s="632"/>
      <c r="J34" s="632"/>
      <c r="K34" s="632"/>
    </row>
  </sheetData>
  <mergeCells count="31">
    <mergeCell ref="C32:K32"/>
    <mergeCell ref="C33:K33"/>
    <mergeCell ref="C34:K34"/>
    <mergeCell ref="H20:J20"/>
    <mergeCell ref="H21:J21"/>
    <mergeCell ref="H22:J22"/>
    <mergeCell ref="H23:J23"/>
    <mergeCell ref="H26:J26"/>
    <mergeCell ref="C24:G24"/>
    <mergeCell ref="C25:G25"/>
    <mergeCell ref="C16:K16"/>
    <mergeCell ref="C29:K29"/>
    <mergeCell ref="C30:K30"/>
    <mergeCell ref="C31:K31"/>
    <mergeCell ref="C20:G20"/>
    <mergeCell ref="C21:G21"/>
    <mergeCell ref="C22:G22"/>
    <mergeCell ref="C23:G23"/>
    <mergeCell ref="H24:J24"/>
    <mergeCell ref="H25:J25"/>
    <mergeCell ref="C17:K17"/>
    <mergeCell ref="C18:K18"/>
    <mergeCell ref="C26:G26"/>
    <mergeCell ref="B19:G19"/>
    <mergeCell ref="H19:J19"/>
    <mergeCell ref="C28:K28"/>
    <mergeCell ref="C11:K11"/>
    <mergeCell ref="C12:K12"/>
    <mergeCell ref="C13:K13"/>
    <mergeCell ref="C14:K14"/>
    <mergeCell ref="C15:K15"/>
  </mergeCells>
  <phoneticPr fontId="2"/>
  <printOptions horizontalCentered="1"/>
  <pageMargins left="0.25" right="0.25"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BB92"/>
  <sheetViews>
    <sheetView view="pageBreakPreview" zoomScale="115" zoomScaleNormal="100" zoomScaleSheetLayoutView="115" workbookViewId="0">
      <selection activeCell="I21" sqref="I21"/>
    </sheetView>
  </sheetViews>
  <sheetFormatPr defaultColWidth="3.125" defaultRowHeight="16.5" customHeight="1"/>
  <cols>
    <col min="1" max="80" width="2.625" style="63" customWidth="1"/>
    <col min="81" max="99" width="3.125" style="63" customWidth="1"/>
    <col min="100" max="16384" width="3.125" style="63"/>
  </cols>
  <sheetData>
    <row r="1" spans="1:31" ht="16.5" customHeight="1">
      <c r="A1" s="70" t="s">
        <v>370</v>
      </c>
      <c r="B1" s="70"/>
      <c r="C1" s="70"/>
      <c r="D1" s="70"/>
      <c r="E1" s="70"/>
      <c r="F1" s="70"/>
      <c r="G1" s="70"/>
      <c r="H1" s="70"/>
      <c r="I1" s="70"/>
      <c r="J1" s="70"/>
      <c r="K1" s="70"/>
      <c r="L1" s="70"/>
      <c r="M1" s="70"/>
      <c r="N1" s="70"/>
      <c r="O1" s="70"/>
      <c r="P1" s="68"/>
      <c r="Q1" s="68"/>
      <c r="R1" s="68"/>
      <c r="S1" s="68"/>
      <c r="T1" s="68"/>
      <c r="U1" s="68"/>
      <c r="V1" s="68"/>
      <c r="W1" s="68"/>
      <c r="X1" s="68"/>
      <c r="Y1" s="68"/>
      <c r="Z1" s="68"/>
      <c r="AA1" s="68"/>
      <c r="AB1" s="68"/>
      <c r="AC1" s="68"/>
      <c r="AD1" s="68"/>
      <c r="AE1" s="71"/>
    </row>
    <row r="2" spans="1:31" ht="16.5" customHeight="1">
      <c r="A2" s="70"/>
      <c r="B2" s="70"/>
      <c r="C2" s="70"/>
      <c r="D2" s="70"/>
      <c r="E2" s="70"/>
      <c r="F2" s="70"/>
      <c r="G2" s="70"/>
      <c r="H2" s="70"/>
      <c r="I2" s="70"/>
      <c r="J2" s="70"/>
      <c r="K2" s="70"/>
      <c r="L2" s="70"/>
      <c r="M2" s="70"/>
      <c r="N2" s="70"/>
      <c r="O2" s="70"/>
      <c r="P2" s="68"/>
      <c r="Q2" s="68"/>
      <c r="R2" s="68"/>
      <c r="S2" s="68"/>
      <c r="T2" s="68"/>
      <c r="U2" s="68"/>
      <c r="V2" s="68"/>
      <c r="W2" s="68"/>
      <c r="X2" s="68"/>
      <c r="Y2" s="68"/>
      <c r="Z2" s="68"/>
      <c r="AA2" s="68"/>
      <c r="AB2" s="68"/>
      <c r="AC2" s="68"/>
      <c r="AD2" s="68"/>
      <c r="AE2" s="71"/>
    </row>
    <row r="3" spans="1:31" ht="16.5" customHeight="1">
      <c r="A3" s="70"/>
      <c r="B3" s="70"/>
      <c r="C3" s="70"/>
      <c r="D3" s="70"/>
      <c r="E3" s="70"/>
      <c r="F3" s="70"/>
      <c r="G3" s="70"/>
      <c r="H3" s="70"/>
      <c r="I3" s="70"/>
      <c r="J3" s="70"/>
      <c r="K3" s="70"/>
      <c r="L3" s="70"/>
      <c r="M3" s="70"/>
      <c r="N3" s="70"/>
      <c r="O3" s="70"/>
      <c r="P3" s="68"/>
      <c r="Q3" s="68"/>
      <c r="R3" s="68"/>
      <c r="S3" s="68"/>
      <c r="T3" s="68"/>
      <c r="U3" s="68"/>
      <c r="V3" s="68"/>
      <c r="W3" s="68"/>
      <c r="X3" s="68"/>
      <c r="Y3" s="68"/>
      <c r="Z3" s="68"/>
      <c r="AA3" s="68"/>
      <c r="AB3" s="68"/>
      <c r="AC3" s="68"/>
      <c r="AD3" s="68"/>
      <c r="AE3" s="71"/>
    </row>
    <row r="4" spans="1:31" ht="16.5" customHeight="1">
      <c r="A4" s="72"/>
      <c r="B4" s="72"/>
      <c r="C4" s="72"/>
      <c r="D4" s="72"/>
      <c r="E4" s="72"/>
      <c r="F4" s="72"/>
      <c r="G4" s="72"/>
      <c r="H4" s="73"/>
      <c r="I4" s="73"/>
      <c r="J4" s="74"/>
      <c r="K4" s="74"/>
      <c r="L4" s="74"/>
      <c r="M4" s="68"/>
      <c r="N4" s="68"/>
      <c r="O4" s="68"/>
      <c r="P4" s="68"/>
      <c r="Q4" s="68"/>
      <c r="R4" s="68"/>
      <c r="S4" s="68"/>
      <c r="T4" s="68"/>
      <c r="U4" s="68"/>
      <c r="V4" s="68"/>
      <c r="W4" s="68"/>
      <c r="X4" s="68"/>
      <c r="Y4" s="68"/>
      <c r="Z4" s="68"/>
      <c r="AA4" s="68"/>
      <c r="AB4" s="68"/>
      <c r="AC4" s="68"/>
      <c r="AD4" s="68"/>
      <c r="AE4" s="71"/>
    </row>
    <row r="5" spans="1:31" ht="16.5" customHeight="1">
      <c r="A5" s="671" t="s">
        <v>371</v>
      </c>
      <c r="B5" s="671"/>
      <c r="C5" s="671"/>
      <c r="D5" s="671"/>
      <c r="E5" s="671"/>
      <c r="F5" s="671"/>
      <c r="G5" s="671"/>
      <c r="H5" s="671"/>
      <c r="I5" s="671"/>
      <c r="J5" s="671"/>
      <c r="K5" s="671"/>
      <c r="L5" s="671"/>
      <c r="M5" s="671"/>
      <c r="N5" s="671"/>
      <c r="O5" s="671"/>
      <c r="P5" s="671"/>
      <c r="Q5" s="671"/>
      <c r="R5" s="671"/>
      <c r="S5" s="671"/>
      <c r="T5" s="671"/>
      <c r="U5" s="671"/>
      <c r="V5" s="671"/>
      <c r="W5" s="671"/>
      <c r="X5" s="671"/>
      <c r="Y5" s="671"/>
      <c r="Z5" s="671"/>
      <c r="AA5" s="671"/>
      <c r="AB5" s="671"/>
      <c r="AC5" s="671"/>
      <c r="AD5" s="671"/>
      <c r="AE5" s="671"/>
    </row>
    <row r="6" spans="1:31" ht="16.5" customHeight="1">
      <c r="A6" s="671"/>
      <c r="B6" s="671"/>
      <c r="C6" s="671"/>
      <c r="D6" s="671"/>
      <c r="E6" s="671"/>
      <c r="F6" s="671"/>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row>
    <row r="7" spans="1:31" ht="18.75">
      <c r="A7" s="672" t="s">
        <v>372</v>
      </c>
      <c r="B7" s="672"/>
      <c r="C7" s="672"/>
      <c r="D7" s="672"/>
      <c r="E7" s="672"/>
      <c r="F7" s="672"/>
      <c r="G7" s="672"/>
      <c r="H7" s="672"/>
      <c r="I7" s="672"/>
      <c r="J7" s="672"/>
      <c r="K7" s="672"/>
      <c r="L7" s="672"/>
      <c r="M7" s="672"/>
      <c r="N7" s="672"/>
      <c r="O7" s="672"/>
      <c r="P7" s="672"/>
      <c r="Q7" s="672"/>
      <c r="R7" s="672"/>
      <c r="S7" s="672"/>
      <c r="T7" s="672"/>
      <c r="U7" s="672"/>
      <c r="V7" s="672"/>
      <c r="W7" s="672"/>
      <c r="X7" s="672"/>
      <c r="Y7" s="672"/>
      <c r="Z7" s="672"/>
      <c r="AA7" s="672"/>
      <c r="AB7" s="672"/>
      <c r="AC7" s="672"/>
      <c r="AD7" s="672"/>
      <c r="AE7" s="672"/>
    </row>
    <row r="8" spans="1:31" ht="16.5" customHeight="1">
      <c r="A8" s="75"/>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row>
    <row r="9" spans="1:31" ht="16.5" customHeight="1">
      <c r="A9" s="673" t="s">
        <v>373</v>
      </c>
      <c r="B9" s="673"/>
      <c r="C9" s="673"/>
      <c r="D9" s="673"/>
      <c r="E9" s="673"/>
      <c r="F9" s="673"/>
      <c r="G9" s="673"/>
      <c r="H9" s="673"/>
      <c r="I9" s="673"/>
      <c r="J9" s="673"/>
      <c r="K9" s="673"/>
      <c r="L9" s="673"/>
      <c r="M9" s="673"/>
      <c r="N9" s="673"/>
      <c r="O9" s="673"/>
      <c r="P9" s="673"/>
      <c r="Q9" s="673"/>
      <c r="R9" s="673"/>
      <c r="S9" s="673"/>
      <c r="T9" s="673"/>
      <c r="U9" s="673"/>
      <c r="V9" s="673"/>
      <c r="W9" s="673"/>
      <c r="X9" s="673"/>
      <c r="Y9" s="673"/>
      <c r="Z9" s="673"/>
      <c r="AA9" s="673"/>
      <c r="AB9" s="673"/>
      <c r="AC9" s="673"/>
      <c r="AD9" s="673"/>
      <c r="AE9" s="673"/>
    </row>
    <row r="10" spans="1:31" ht="16.5" customHeight="1">
      <c r="A10" s="673"/>
      <c r="B10" s="673"/>
      <c r="C10" s="673"/>
      <c r="D10" s="673"/>
      <c r="E10" s="673"/>
      <c r="F10" s="673"/>
      <c r="G10" s="673"/>
      <c r="H10" s="673"/>
      <c r="I10" s="673"/>
      <c r="J10" s="673"/>
      <c r="K10" s="673"/>
      <c r="L10" s="673"/>
      <c r="M10" s="673"/>
      <c r="N10" s="673"/>
      <c r="O10" s="673"/>
      <c r="P10" s="673"/>
      <c r="Q10" s="673"/>
      <c r="R10" s="673"/>
      <c r="S10" s="673"/>
      <c r="T10" s="673"/>
      <c r="U10" s="673"/>
      <c r="V10" s="673"/>
      <c r="W10" s="673"/>
      <c r="X10" s="673"/>
      <c r="Y10" s="673"/>
      <c r="Z10" s="673"/>
      <c r="AA10" s="673"/>
      <c r="AB10" s="673"/>
      <c r="AC10" s="673"/>
      <c r="AD10" s="673"/>
      <c r="AE10" s="673"/>
    </row>
    <row r="11" spans="1:31" ht="16.5" customHeight="1">
      <c r="A11" s="673"/>
      <c r="B11" s="673"/>
      <c r="C11" s="673"/>
      <c r="D11" s="673"/>
      <c r="E11" s="673"/>
      <c r="F11" s="673"/>
      <c r="G11" s="673"/>
      <c r="H11" s="673"/>
      <c r="I11" s="673"/>
      <c r="J11" s="673"/>
      <c r="K11" s="673"/>
      <c r="L11" s="673"/>
      <c r="M11" s="673"/>
      <c r="N11" s="673"/>
      <c r="O11" s="673"/>
      <c r="P11" s="673"/>
      <c r="Q11" s="673"/>
      <c r="R11" s="673"/>
      <c r="S11" s="673"/>
      <c r="T11" s="673"/>
      <c r="U11" s="673"/>
      <c r="V11" s="673"/>
      <c r="W11" s="673"/>
      <c r="X11" s="673"/>
      <c r="Y11" s="673"/>
      <c r="Z11" s="673"/>
      <c r="AA11" s="673"/>
      <c r="AB11" s="673"/>
      <c r="AC11" s="673"/>
      <c r="AD11" s="673"/>
      <c r="AE11" s="673"/>
    </row>
    <row r="12" spans="1:31" ht="16.5" customHeight="1">
      <c r="A12" s="673"/>
      <c r="B12" s="673"/>
      <c r="C12" s="673"/>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row>
    <row r="13" spans="1:31" ht="16.5" customHeight="1">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row>
    <row r="14" spans="1:31" ht="16.5" customHeight="1">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row>
    <row r="15" spans="1:31" ht="16.5" customHeight="1">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row>
    <row r="16" spans="1:31" ht="16.5" customHeight="1">
      <c r="A16" s="74"/>
      <c r="B16" s="74"/>
      <c r="C16" s="74"/>
      <c r="D16" s="74"/>
      <c r="E16" s="74"/>
      <c r="F16" s="74"/>
      <c r="G16" s="74"/>
      <c r="H16" s="74"/>
      <c r="I16" s="74"/>
      <c r="J16" s="74"/>
      <c r="K16" s="74"/>
      <c r="L16" s="74"/>
      <c r="M16" s="68"/>
      <c r="N16" s="68"/>
      <c r="O16" s="68"/>
      <c r="P16" s="68"/>
      <c r="Q16" s="68"/>
      <c r="R16" s="68"/>
      <c r="S16" s="68"/>
      <c r="T16" s="68"/>
      <c r="U16" s="68"/>
      <c r="V16" s="68"/>
      <c r="W16" s="68"/>
      <c r="X16" s="68"/>
      <c r="Y16" s="68"/>
      <c r="Z16" s="68"/>
      <c r="AA16" s="68"/>
      <c r="AB16" s="68"/>
      <c r="AC16" s="68"/>
      <c r="AD16" s="68"/>
      <c r="AE16" s="68"/>
    </row>
    <row r="17" spans="1:54" ht="16.5" customHeight="1">
      <c r="A17" s="674" t="s">
        <v>29</v>
      </c>
      <c r="B17" s="674"/>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4"/>
      <c r="AD17" s="674"/>
      <c r="AE17" s="674"/>
    </row>
    <row r="18" spans="1:54" ht="16.5" customHeight="1">
      <c r="A18" s="74"/>
      <c r="B18" s="74"/>
      <c r="C18" s="74"/>
      <c r="D18" s="74"/>
      <c r="E18" s="74"/>
      <c r="F18" s="74"/>
      <c r="G18" s="74"/>
      <c r="H18" s="74"/>
      <c r="I18" s="74"/>
      <c r="J18" s="74"/>
      <c r="K18" s="74"/>
      <c r="L18" s="74"/>
      <c r="M18" s="68"/>
      <c r="N18" s="68"/>
      <c r="O18" s="68"/>
      <c r="P18" s="77"/>
      <c r="Q18" s="77"/>
      <c r="R18" s="77"/>
      <c r="S18" s="77"/>
      <c r="T18" s="77"/>
      <c r="U18" s="77"/>
      <c r="V18" s="77"/>
      <c r="W18" s="77"/>
      <c r="X18" s="77"/>
      <c r="Y18" s="77"/>
      <c r="Z18" s="77"/>
      <c r="AA18" s="77"/>
      <c r="AB18" s="77"/>
      <c r="AC18" s="77"/>
      <c r="AD18" s="68"/>
      <c r="AE18" s="68"/>
    </row>
    <row r="19" spans="1:54" ht="16.5" customHeight="1">
      <c r="A19" s="68"/>
      <c r="B19" s="68"/>
      <c r="C19" s="68"/>
      <c r="D19" s="68"/>
      <c r="E19" s="68"/>
      <c r="F19" s="68"/>
      <c r="G19" s="68"/>
      <c r="H19" s="68"/>
      <c r="I19" s="68"/>
      <c r="J19" s="68"/>
      <c r="K19" s="68"/>
      <c r="L19" s="68"/>
      <c r="M19" s="68"/>
      <c r="N19" s="68"/>
      <c r="O19" s="68"/>
      <c r="P19" s="77"/>
      <c r="Q19" s="77"/>
      <c r="R19" s="77"/>
      <c r="S19" s="77"/>
      <c r="T19" s="77"/>
      <c r="U19" s="77"/>
      <c r="V19" s="77"/>
      <c r="W19" s="77"/>
      <c r="X19" s="77"/>
      <c r="Y19" s="77"/>
      <c r="Z19" s="77"/>
      <c r="AA19" s="77"/>
      <c r="AB19" s="77"/>
      <c r="AC19" s="77"/>
      <c r="AD19" s="78"/>
      <c r="AE19" s="68"/>
    </row>
    <row r="20" spans="1:54" ht="16.5" customHeight="1">
      <c r="A20" s="675" t="s">
        <v>374</v>
      </c>
      <c r="B20" s="655"/>
      <c r="C20" s="655"/>
      <c r="D20" s="655"/>
      <c r="E20" s="655"/>
      <c r="F20" s="655"/>
      <c r="G20" s="655"/>
      <c r="H20" s="79"/>
      <c r="I20" s="80"/>
      <c r="J20" s="80"/>
      <c r="K20" s="80"/>
      <c r="L20" s="80"/>
      <c r="M20" s="80"/>
      <c r="N20" s="80"/>
      <c r="O20" s="80"/>
      <c r="P20" s="81"/>
      <c r="Q20" s="81"/>
      <c r="R20" s="81"/>
      <c r="S20" s="81"/>
      <c r="T20" s="81"/>
      <c r="U20" s="81"/>
      <c r="V20" s="81"/>
      <c r="W20" s="81"/>
      <c r="X20" s="81"/>
      <c r="Y20" s="81"/>
      <c r="Z20" s="81"/>
      <c r="AA20" s="81"/>
      <c r="AB20" s="81"/>
      <c r="AC20" s="81"/>
      <c r="AD20" s="82"/>
      <c r="AE20" s="83"/>
    </row>
    <row r="21" spans="1:54" ht="16.5" customHeight="1">
      <c r="A21" s="676"/>
      <c r="B21" s="650"/>
      <c r="C21" s="650"/>
      <c r="D21" s="650"/>
      <c r="E21" s="650"/>
      <c r="F21" s="650"/>
      <c r="G21" s="650"/>
      <c r="H21" s="84"/>
      <c r="I21" s="69" t="s">
        <v>26</v>
      </c>
      <c r="J21" s="68" t="s">
        <v>383</v>
      </c>
      <c r="K21" s="68"/>
      <c r="L21" s="68"/>
      <c r="M21" s="68"/>
      <c r="N21" s="68"/>
      <c r="O21" s="68"/>
      <c r="P21" s="77"/>
      <c r="Q21" s="77"/>
      <c r="R21" s="77"/>
      <c r="S21" s="77"/>
      <c r="T21" s="77"/>
      <c r="U21" s="69" t="s">
        <v>26</v>
      </c>
      <c r="V21" s="85" t="s">
        <v>384</v>
      </c>
      <c r="W21" s="77"/>
      <c r="X21" s="77"/>
      <c r="Y21" s="77"/>
      <c r="Z21" s="77"/>
      <c r="AA21" s="77"/>
      <c r="AB21" s="77"/>
      <c r="AC21" s="77"/>
      <c r="AD21" s="78"/>
      <c r="AE21" s="86"/>
      <c r="BB21" s="69"/>
    </row>
    <row r="22" spans="1:54" ht="16.5" customHeight="1">
      <c r="A22" s="676"/>
      <c r="B22" s="650"/>
      <c r="C22" s="650"/>
      <c r="D22" s="650"/>
      <c r="E22" s="650"/>
      <c r="F22" s="650"/>
      <c r="G22" s="650"/>
      <c r="H22" s="84"/>
      <c r="I22" s="68"/>
      <c r="J22" s="68"/>
      <c r="K22" s="68"/>
      <c r="L22" s="68"/>
      <c r="M22" s="68"/>
      <c r="N22" s="68"/>
      <c r="O22" s="68"/>
      <c r="P22" s="77"/>
      <c r="Q22" s="77"/>
      <c r="R22" s="77"/>
      <c r="S22" s="77"/>
      <c r="T22" s="77"/>
      <c r="U22" s="77"/>
      <c r="V22" s="77"/>
      <c r="W22" s="77"/>
      <c r="X22" s="77"/>
      <c r="Y22" s="77"/>
      <c r="Z22" s="77"/>
      <c r="AA22" s="77"/>
      <c r="AB22" s="77"/>
      <c r="AC22" s="77"/>
      <c r="AD22" s="78"/>
      <c r="AE22" s="86"/>
    </row>
    <row r="23" spans="1:54" ht="16.5" customHeight="1">
      <c r="A23" s="676"/>
      <c r="B23" s="650"/>
      <c r="C23" s="650"/>
      <c r="D23" s="650"/>
      <c r="E23" s="650"/>
      <c r="F23" s="650"/>
      <c r="G23" s="650"/>
      <c r="H23" s="84"/>
      <c r="I23" s="69" t="s">
        <v>26</v>
      </c>
      <c r="J23" s="68" t="s">
        <v>385</v>
      </c>
      <c r="K23" s="68"/>
      <c r="L23" s="68"/>
      <c r="M23" s="68"/>
      <c r="N23" s="68"/>
      <c r="O23" s="68"/>
      <c r="P23" s="77"/>
      <c r="Q23" s="77"/>
      <c r="R23" s="77"/>
      <c r="S23" s="77"/>
      <c r="T23" s="77"/>
      <c r="U23" s="69" t="s">
        <v>26</v>
      </c>
      <c r="V23" s="85" t="s">
        <v>388</v>
      </c>
      <c r="W23" s="85"/>
      <c r="X23" s="77"/>
      <c r="Y23" s="77"/>
      <c r="Z23" s="77"/>
      <c r="AA23" s="77"/>
      <c r="AB23" s="77"/>
      <c r="AC23" s="77"/>
      <c r="AD23" s="78"/>
      <c r="AE23" s="86"/>
    </row>
    <row r="24" spans="1:54" ht="16.5" customHeight="1">
      <c r="A24" s="676"/>
      <c r="B24" s="650"/>
      <c r="C24" s="650"/>
      <c r="D24" s="650"/>
      <c r="E24" s="650"/>
      <c r="F24" s="650"/>
      <c r="G24" s="650"/>
      <c r="H24" s="84"/>
      <c r="I24" s="68"/>
      <c r="J24" s="68"/>
      <c r="K24" s="68"/>
      <c r="L24" s="68"/>
      <c r="M24" s="68"/>
      <c r="N24" s="68"/>
      <c r="O24" s="68"/>
      <c r="P24" s="77"/>
      <c r="Q24" s="77"/>
      <c r="R24" s="77"/>
      <c r="S24" s="77"/>
      <c r="T24" s="77"/>
      <c r="U24" s="77"/>
      <c r="V24" s="77"/>
      <c r="W24" s="77"/>
      <c r="X24" s="77"/>
      <c r="Y24" s="77"/>
      <c r="Z24" s="77"/>
      <c r="AA24" s="77"/>
      <c r="AB24" s="77"/>
      <c r="AC24" s="77"/>
      <c r="AD24" s="78"/>
      <c r="AE24" s="86"/>
    </row>
    <row r="25" spans="1:54" ht="16.5" customHeight="1">
      <c r="A25" s="666"/>
      <c r="B25" s="650"/>
      <c r="C25" s="650"/>
      <c r="D25" s="650"/>
      <c r="E25" s="650"/>
      <c r="F25" s="650"/>
      <c r="G25" s="650"/>
      <c r="H25" s="84"/>
      <c r="I25" s="69" t="s">
        <v>26</v>
      </c>
      <c r="J25" s="68" t="s">
        <v>386</v>
      </c>
      <c r="K25" s="68"/>
      <c r="L25" s="68"/>
      <c r="M25" s="68"/>
      <c r="N25" s="68"/>
      <c r="O25" s="68"/>
      <c r="P25" s="77"/>
      <c r="Q25" s="77"/>
      <c r="R25" s="77"/>
      <c r="S25" s="77"/>
      <c r="T25" s="77"/>
      <c r="U25" s="69" t="s">
        <v>26</v>
      </c>
      <c r="V25" s="85" t="s">
        <v>387</v>
      </c>
      <c r="W25" s="77"/>
      <c r="X25" s="77"/>
      <c r="Y25" s="77"/>
      <c r="Z25" s="77"/>
      <c r="AA25" s="77"/>
      <c r="AB25" s="77"/>
      <c r="AC25" s="77"/>
      <c r="AD25" s="78"/>
      <c r="AE25" s="86"/>
    </row>
    <row r="26" spans="1:54" ht="16.5" customHeight="1">
      <c r="A26" s="657"/>
      <c r="B26" s="658"/>
      <c r="C26" s="658"/>
      <c r="D26" s="658"/>
      <c r="E26" s="658"/>
      <c r="F26" s="658"/>
      <c r="G26" s="658"/>
      <c r="H26" s="87"/>
      <c r="I26" s="88"/>
      <c r="J26" s="88"/>
      <c r="K26" s="88"/>
      <c r="L26" s="89"/>
      <c r="M26" s="88"/>
      <c r="N26" s="88"/>
      <c r="O26" s="88"/>
      <c r="P26" s="88"/>
      <c r="Q26" s="88"/>
      <c r="R26" s="88"/>
      <c r="S26" s="88"/>
      <c r="T26" s="88"/>
      <c r="U26" s="88"/>
      <c r="V26" s="88"/>
      <c r="W26" s="88"/>
      <c r="X26" s="88"/>
      <c r="Y26" s="88"/>
      <c r="Z26" s="88"/>
      <c r="AA26" s="88"/>
      <c r="AB26" s="88"/>
      <c r="AC26" s="88"/>
      <c r="AD26" s="88"/>
      <c r="AE26" s="90"/>
    </row>
    <row r="27" spans="1:54" ht="16.5" customHeight="1">
      <c r="A27" s="654" t="s">
        <v>375</v>
      </c>
      <c r="B27" s="655"/>
      <c r="C27" s="655"/>
      <c r="D27" s="655"/>
      <c r="E27" s="655"/>
      <c r="F27" s="655"/>
      <c r="G27" s="656"/>
      <c r="H27" s="670">
        <f>第二面!A87</f>
        <v>0</v>
      </c>
      <c r="I27" s="668"/>
      <c r="J27" s="668"/>
      <c r="K27" s="668"/>
      <c r="L27" s="668"/>
      <c r="M27" s="668"/>
      <c r="N27" s="668"/>
      <c r="O27" s="668"/>
      <c r="P27" s="668"/>
      <c r="Q27" s="668"/>
      <c r="R27" s="668"/>
      <c r="S27" s="668"/>
      <c r="T27" s="668"/>
      <c r="U27" s="668"/>
      <c r="V27" s="668"/>
      <c r="W27" s="668"/>
      <c r="X27" s="668"/>
      <c r="Y27" s="668"/>
      <c r="Z27" s="668"/>
      <c r="AA27" s="668"/>
      <c r="AB27" s="668"/>
      <c r="AC27" s="668"/>
      <c r="AD27" s="668"/>
      <c r="AE27" s="669"/>
    </row>
    <row r="28" spans="1:54" ht="16.5" customHeight="1">
      <c r="A28" s="657"/>
      <c r="B28" s="658"/>
      <c r="C28" s="658"/>
      <c r="D28" s="658"/>
      <c r="E28" s="658"/>
      <c r="F28" s="658"/>
      <c r="G28" s="659"/>
      <c r="H28" s="663"/>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5"/>
    </row>
    <row r="29" spans="1:54" ht="16.5" customHeight="1">
      <c r="A29" s="654" t="s">
        <v>376</v>
      </c>
      <c r="B29" s="655"/>
      <c r="C29" s="655"/>
      <c r="D29" s="655"/>
      <c r="E29" s="655"/>
      <c r="F29" s="655"/>
      <c r="G29" s="656"/>
      <c r="H29" s="660">
        <f>第二面!K68</f>
        <v>0</v>
      </c>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2"/>
    </row>
    <row r="30" spans="1:54" ht="16.5" customHeight="1">
      <c r="A30" s="657"/>
      <c r="B30" s="658"/>
      <c r="C30" s="658"/>
      <c r="D30" s="658"/>
      <c r="E30" s="658"/>
      <c r="F30" s="658"/>
      <c r="G30" s="659"/>
      <c r="H30" s="663"/>
      <c r="I30" s="664"/>
      <c r="J30" s="664"/>
      <c r="K30" s="664"/>
      <c r="L30" s="664"/>
      <c r="M30" s="664"/>
      <c r="N30" s="664"/>
      <c r="O30" s="664"/>
      <c r="P30" s="664"/>
      <c r="Q30" s="664"/>
      <c r="R30" s="664"/>
      <c r="S30" s="664"/>
      <c r="T30" s="664"/>
      <c r="U30" s="664"/>
      <c r="V30" s="664"/>
      <c r="W30" s="664"/>
      <c r="X30" s="664"/>
      <c r="Y30" s="664"/>
      <c r="Z30" s="664"/>
      <c r="AA30" s="664"/>
      <c r="AB30" s="664"/>
      <c r="AC30" s="664"/>
      <c r="AD30" s="664"/>
      <c r="AE30" s="665"/>
    </row>
    <row r="31" spans="1:54" ht="16.5" customHeight="1">
      <c r="A31" s="666" t="s">
        <v>377</v>
      </c>
      <c r="B31" s="650"/>
      <c r="C31" s="650"/>
      <c r="D31" s="650"/>
      <c r="E31" s="650"/>
      <c r="F31" s="650"/>
      <c r="G31" s="667"/>
      <c r="H31" s="654" t="s">
        <v>378</v>
      </c>
      <c r="I31" s="655"/>
      <c r="J31" s="655"/>
      <c r="K31" s="655"/>
      <c r="L31" s="656"/>
      <c r="M31" s="668" t="str">
        <f>第二面!K12</f>
        <v/>
      </c>
      <c r="N31" s="668"/>
      <c r="O31" s="668"/>
      <c r="P31" s="668"/>
      <c r="Q31" s="668"/>
      <c r="R31" s="668"/>
      <c r="S31" s="668"/>
      <c r="T31" s="668"/>
      <c r="U31" s="668"/>
      <c r="V31" s="668"/>
      <c r="W31" s="668"/>
      <c r="X31" s="668"/>
      <c r="Y31" s="668"/>
      <c r="Z31" s="668"/>
      <c r="AA31" s="668"/>
      <c r="AB31" s="668"/>
      <c r="AC31" s="668"/>
      <c r="AD31" s="668"/>
      <c r="AE31" s="669"/>
    </row>
    <row r="32" spans="1:54" ht="16.5" customHeight="1">
      <c r="A32" s="666"/>
      <c r="B32" s="650"/>
      <c r="C32" s="650"/>
      <c r="D32" s="650"/>
      <c r="E32" s="650"/>
      <c r="F32" s="650"/>
      <c r="G32" s="667"/>
      <c r="H32" s="666"/>
      <c r="I32" s="650"/>
      <c r="J32" s="650"/>
      <c r="K32" s="650"/>
      <c r="L32" s="667"/>
      <c r="M32" s="668"/>
      <c r="N32" s="668"/>
      <c r="O32" s="668"/>
      <c r="P32" s="668"/>
      <c r="Q32" s="668"/>
      <c r="R32" s="668"/>
      <c r="S32" s="668"/>
      <c r="T32" s="668"/>
      <c r="U32" s="668"/>
      <c r="V32" s="668"/>
      <c r="W32" s="668"/>
      <c r="X32" s="668"/>
      <c r="Y32" s="668"/>
      <c r="Z32" s="668"/>
      <c r="AA32" s="668"/>
      <c r="AB32" s="668"/>
      <c r="AC32" s="668"/>
      <c r="AD32" s="668"/>
      <c r="AE32" s="669"/>
    </row>
    <row r="33" spans="1:31" ht="16.5" customHeight="1">
      <c r="A33" s="666"/>
      <c r="B33" s="650"/>
      <c r="C33" s="650"/>
      <c r="D33" s="650"/>
      <c r="E33" s="650"/>
      <c r="F33" s="650"/>
      <c r="G33" s="667"/>
      <c r="H33" s="654" t="s">
        <v>379</v>
      </c>
      <c r="I33" s="655"/>
      <c r="J33" s="655"/>
      <c r="K33" s="655"/>
      <c r="L33" s="656"/>
      <c r="M33" s="661" t="str">
        <f>第二面!K14</f>
        <v/>
      </c>
      <c r="N33" s="661"/>
      <c r="O33" s="661"/>
      <c r="P33" s="661"/>
      <c r="Q33" s="661"/>
      <c r="R33" s="661"/>
      <c r="S33" s="661"/>
      <c r="T33" s="661"/>
      <c r="U33" s="661"/>
      <c r="V33" s="661"/>
      <c r="W33" s="661"/>
      <c r="X33" s="661"/>
      <c r="Y33" s="661"/>
      <c r="Z33" s="661"/>
      <c r="AA33" s="661"/>
      <c r="AB33" s="661"/>
      <c r="AC33" s="661"/>
      <c r="AD33" s="661"/>
      <c r="AE33" s="662"/>
    </row>
    <row r="34" spans="1:31" ht="16.5" customHeight="1">
      <c r="A34" s="666"/>
      <c r="B34" s="650"/>
      <c r="C34" s="650"/>
      <c r="D34" s="650"/>
      <c r="E34" s="650"/>
      <c r="F34" s="650"/>
      <c r="G34" s="667"/>
      <c r="H34" s="657"/>
      <c r="I34" s="658"/>
      <c r="J34" s="658"/>
      <c r="K34" s="658"/>
      <c r="L34" s="659"/>
      <c r="M34" s="664"/>
      <c r="N34" s="664"/>
      <c r="O34" s="664"/>
      <c r="P34" s="664"/>
      <c r="Q34" s="664"/>
      <c r="R34" s="664"/>
      <c r="S34" s="664"/>
      <c r="T34" s="664"/>
      <c r="U34" s="664"/>
      <c r="V34" s="664"/>
      <c r="W34" s="664"/>
      <c r="X34" s="664"/>
      <c r="Y34" s="664"/>
      <c r="Z34" s="664"/>
      <c r="AA34" s="664"/>
      <c r="AB34" s="664"/>
      <c r="AC34" s="664"/>
      <c r="AD34" s="664"/>
      <c r="AE34" s="665"/>
    </row>
    <row r="35" spans="1:31" ht="16.5" customHeight="1">
      <c r="A35" s="666"/>
      <c r="B35" s="650"/>
      <c r="C35" s="650"/>
      <c r="D35" s="650"/>
      <c r="E35" s="650"/>
      <c r="F35" s="650"/>
      <c r="G35" s="667"/>
      <c r="H35" s="666" t="s">
        <v>380</v>
      </c>
      <c r="I35" s="650"/>
      <c r="J35" s="650"/>
      <c r="K35" s="650"/>
      <c r="L35" s="667"/>
      <c r="M35" s="668" t="str">
        <f>第二面!K16</f>
        <v/>
      </c>
      <c r="N35" s="668"/>
      <c r="O35" s="668"/>
      <c r="P35" s="668"/>
      <c r="Q35" s="668"/>
      <c r="R35" s="668"/>
      <c r="S35" s="668"/>
      <c r="T35" s="668"/>
      <c r="U35" s="668"/>
      <c r="V35" s="668"/>
      <c r="W35" s="668"/>
      <c r="X35" s="668"/>
      <c r="Y35" s="668"/>
      <c r="Z35" s="668"/>
      <c r="AA35" s="668"/>
      <c r="AB35" s="668"/>
      <c r="AC35" s="668"/>
      <c r="AD35" s="668"/>
      <c r="AE35" s="669"/>
    </row>
    <row r="36" spans="1:31" ht="16.5" customHeight="1">
      <c r="A36" s="657"/>
      <c r="B36" s="658"/>
      <c r="C36" s="658"/>
      <c r="D36" s="658"/>
      <c r="E36" s="658"/>
      <c r="F36" s="658"/>
      <c r="G36" s="659"/>
      <c r="H36" s="657"/>
      <c r="I36" s="658"/>
      <c r="J36" s="658"/>
      <c r="K36" s="658"/>
      <c r="L36" s="659"/>
      <c r="M36" s="664"/>
      <c r="N36" s="664"/>
      <c r="O36" s="664"/>
      <c r="P36" s="664"/>
      <c r="Q36" s="664"/>
      <c r="R36" s="664"/>
      <c r="S36" s="664"/>
      <c r="T36" s="664"/>
      <c r="U36" s="664"/>
      <c r="V36" s="664"/>
      <c r="W36" s="664"/>
      <c r="X36" s="664"/>
      <c r="Y36" s="664"/>
      <c r="Z36" s="664"/>
      <c r="AA36" s="664"/>
      <c r="AB36" s="664"/>
      <c r="AC36" s="664"/>
      <c r="AD36" s="664"/>
      <c r="AE36" s="665"/>
    </row>
    <row r="37" spans="1:31" ht="16.5" customHeight="1">
      <c r="A37" s="68"/>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row>
    <row r="38" spans="1:31" ht="16.5" customHeigh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1:31" ht="16.5" customHeigh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1:31" ht="16.5" customHeigh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1" ht="16.5" customHeigh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1" ht="16.5" customHeight="1">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row>
    <row r="43" spans="1:31" ht="16.5" customHeight="1">
      <c r="A43" s="91"/>
      <c r="B43" s="91"/>
      <c r="C43" s="91"/>
      <c r="D43" s="91"/>
      <c r="E43" s="91"/>
      <c r="F43" s="91"/>
      <c r="G43" s="91"/>
      <c r="H43" s="91"/>
      <c r="I43" s="91"/>
      <c r="J43" s="91"/>
      <c r="K43" s="91"/>
      <c r="L43" s="650" t="s">
        <v>573</v>
      </c>
      <c r="M43" s="650"/>
      <c r="N43" s="653"/>
      <c r="O43" s="653"/>
      <c r="P43" s="91" t="s">
        <v>6</v>
      </c>
      <c r="Q43" s="653"/>
      <c r="R43" s="653"/>
      <c r="S43" s="91" t="s">
        <v>5</v>
      </c>
      <c r="T43" s="653"/>
      <c r="U43" s="653"/>
      <c r="V43" s="91" t="s">
        <v>28</v>
      </c>
      <c r="W43" s="91"/>
      <c r="X43" s="91"/>
      <c r="Y43" s="91"/>
      <c r="Z43" s="91"/>
      <c r="AA43" s="91"/>
      <c r="AB43" s="91"/>
      <c r="AC43" s="91"/>
      <c r="AD43" s="91"/>
      <c r="AE43" s="91"/>
    </row>
    <row r="44" spans="1:31" ht="16.5" customHeight="1">
      <c r="A44" s="68"/>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row>
    <row r="45" spans="1:31" ht="16.5" customHeight="1">
      <c r="A45" s="68"/>
      <c r="B45" s="68"/>
      <c r="C45" s="68"/>
      <c r="D45" s="68"/>
      <c r="E45" s="68"/>
      <c r="F45" s="68"/>
      <c r="G45" s="68"/>
      <c r="H45" s="68"/>
      <c r="I45" s="68"/>
      <c r="J45" s="68"/>
      <c r="K45" s="68"/>
      <c r="L45" s="68"/>
      <c r="M45" s="650" t="s">
        <v>381</v>
      </c>
      <c r="N45" s="650"/>
      <c r="O45" s="650"/>
      <c r="P45" s="651">
        <f>第二面!K7</f>
        <v>0</v>
      </c>
      <c r="Q45" s="651"/>
      <c r="R45" s="651"/>
      <c r="S45" s="651"/>
      <c r="T45" s="651"/>
      <c r="U45" s="651"/>
      <c r="V45" s="651"/>
      <c r="W45" s="651"/>
      <c r="X45" s="651"/>
      <c r="Y45" s="651"/>
      <c r="Z45" s="651"/>
      <c r="AA45" s="651"/>
      <c r="AB45" s="651"/>
      <c r="AC45" s="651"/>
      <c r="AD45" s="651"/>
      <c r="AE45" s="651"/>
    </row>
    <row r="46" spans="1:31" ht="16.5" customHeight="1">
      <c r="A46" s="68"/>
      <c r="B46" s="68"/>
      <c r="C46" s="68"/>
      <c r="D46" s="68"/>
      <c r="E46" s="68"/>
      <c r="F46" s="68"/>
      <c r="G46" s="68"/>
      <c r="H46" s="68"/>
      <c r="I46" s="68"/>
      <c r="J46" s="68"/>
      <c r="K46" s="68"/>
      <c r="L46" s="68"/>
      <c r="M46" s="68"/>
      <c r="N46" s="68"/>
      <c r="O46" s="68"/>
      <c r="P46" s="651"/>
      <c r="Q46" s="651"/>
      <c r="R46" s="651"/>
      <c r="S46" s="651"/>
      <c r="T46" s="651"/>
      <c r="U46" s="651"/>
      <c r="V46" s="651"/>
      <c r="W46" s="651"/>
      <c r="X46" s="651"/>
      <c r="Y46" s="651"/>
      <c r="Z46" s="651"/>
      <c r="AA46" s="651"/>
      <c r="AB46" s="651"/>
      <c r="AC46" s="651"/>
      <c r="AD46" s="651"/>
      <c r="AE46" s="651"/>
    </row>
    <row r="47" spans="1:31" ht="16.5" customHeight="1">
      <c r="A47" s="68"/>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row>
    <row r="48" spans="1:31" ht="16.5" customHeight="1">
      <c r="A48" s="68"/>
      <c r="B48" s="68"/>
      <c r="C48" s="68"/>
      <c r="D48" s="68"/>
      <c r="E48" s="68"/>
      <c r="F48" s="68"/>
      <c r="G48" s="68"/>
      <c r="H48" s="68"/>
      <c r="I48" s="68"/>
      <c r="J48" s="68"/>
      <c r="K48" s="68"/>
      <c r="L48" s="68"/>
      <c r="M48" s="650" t="s">
        <v>382</v>
      </c>
      <c r="N48" s="650"/>
      <c r="O48" s="650"/>
      <c r="P48" s="651" t="str">
        <f>建築主１!B2&amp;CHAR(10)&amp;建築主１!D2</f>
        <v xml:space="preserve">0
</v>
      </c>
      <c r="Q48" s="651"/>
      <c r="R48" s="651"/>
      <c r="S48" s="651"/>
      <c r="T48" s="651"/>
      <c r="U48" s="651"/>
      <c r="V48" s="651"/>
      <c r="W48" s="651"/>
      <c r="X48" s="651"/>
      <c r="Y48" s="651"/>
      <c r="Z48" s="651"/>
      <c r="AA48" s="651"/>
      <c r="AB48" s="651"/>
      <c r="AC48" s="651"/>
      <c r="AD48" s="650"/>
      <c r="AE48" s="650"/>
    </row>
    <row r="49" spans="1:31" ht="16.5" customHeight="1">
      <c r="A49" s="68"/>
      <c r="B49" s="68"/>
      <c r="C49" s="68"/>
      <c r="D49" s="68"/>
      <c r="E49" s="68"/>
      <c r="F49" s="68"/>
      <c r="G49" s="68"/>
      <c r="H49" s="68"/>
      <c r="I49" s="68"/>
      <c r="J49" s="68"/>
      <c r="K49" s="68"/>
      <c r="L49" s="68"/>
      <c r="M49" s="68"/>
      <c r="N49" s="68"/>
      <c r="O49" s="68"/>
      <c r="P49" s="651"/>
      <c r="Q49" s="651"/>
      <c r="R49" s="651"/>
      <c r="S49" s="651"/>
      <c r="T49" s="651"/>
      <c r="U49" s="651"/>
      <c r="V49" s="651"/>
      <c r="W49" s="651"/>
      <c r="X49" s="651"/>
      <c r="Y49" s="651"/>
      <c r="Z49" s="651"/>
      <c r="AA49" s="651"/>
      <c r="AB49" s="651"/>
      <c r="AC49" s="651"/>
      <c r="AD49" s="650"/>
      <c r="AE49" s="650"/>
    </row>
    <row r="50" spans="1:31" ht="16.5" customHeight="1">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row>
    <row r="53" spans="1:31" ht="16.5" customHeight="1">
      <c r="A53" s="65"/>
      <c r="B53" s="65"/>
      <c r="E53" s="65"/>
      <c r="F53" s="65"/>
      <c r="G53" s="65"/>
      <c r="J53" s="65"/>
      <c r="K53" s="65"/>
      <c r="M53" s="65"/>
      <c r="N53" s="65"/>
      <c r="P53" s="65"/>
      <c r="Q53" s="65"/>
    </row>
    <row r="54" spans="1:31" ht="16.5" customHeight="1">
      <c r="A54" s="65"/>
      <c r="B54" s="65"/>
      <c r="E54" s="65"/>
      <c r="F54" s="65"/>
      <c r="G54" s="65"/>
      <c r="J54" s="65"/>
      <c r="K54" s="65"/>
      <c r="M54" s="65"/>
      <c r="N54" s="65"/>
      <c r="P54" s="65"/>
      <c r="Q54" s="65"/>
    </row>
    <row r="55" spans="1:31" ht="16.5" customHeight="1">
      <c r="H55" s="66"/>
      <c r="I55" s="66"/>
      <c r="Q55" s="66"/>
      <c r="R55" s="66"/>
      <c r="S55" s="66"/>
    </row>
    <row r="56" spans="1:31" ht="16.5" customHeight="1">
      <c r="H56" s="66"/>
      <c r="I56" s="66"/>
      <c r="Q56" s="66"/>
      <c r="R56" s="66"/>
      <c r="S56" s="66"/>
    </row>
    <row r="62" spans="1:31" ht="16.5" customHeight="1">
      <c r="A62" s="652"/>
      <c r="B62" s="652"/>
      <c r="C62" s="652"/>
      <c r="D62" s="652"/>
      <c r="E62" s="652"/>
      <c r="F62" s="652"/>
      <c r="G62" s="652"/>
      <c r="H62" s="652"/>
      <c r="I62" s="652"/>
      <c r="J62" s="652"/>
      <c r="K62" s="652"/>
      <c r="L62" s="652"/>
      <c r="M62" s="652"/>
      <c r="N62" s="652"/>
      <c r="O62" s="652"/>
      <c r="P62" s="652"/>
      <c r="Q62" s="652"/>
      <c r="R62" s="652"/>
      <c r="S62" s="652"/>
      <c r="T62" s="652"/>
      <c r="U62" s="652"/>
      <c r="V62" s="652"/>
      <c r="W62" s="652"/>
      <c r="X62" s="652"/>
      <c r="Y62" s="652"/>
      <c r="Z62" s="652"/>
      <c r="AA62" s="652"/>
      <c r="AB62" s="652"/>
      <c r="AC62" s="652"/>
    </row>
    <row r="63" spans="1:31" ht="16.5" customHeight="1">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row>
    <row r="64" spans="1:31" ht="16.5" customHeight="1">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row>
    <row r="65" spans="2:30" ht="16.5" customHeight="1">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row>
    <row r="66" spans="2:30" ht="16.5" customHeight="1">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row>
    <row r="67" spans="2:30" ht="16.5" customHeight="1">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row>
    <row r="68" spans="2:30" ht="16.5" customHeight="1">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row>
    <row r="71" spans="2:30" ht="16.5" customHeight="1">
      <c r="H71" s="648"/>
      <c r="I71" s="648"/>
      <c r="J71" s="648"/>
      <c r="K71" s="648"/>
      <c r="L71" s="648"/>
      <c r="M71" s="648"/>
      <c r="N71" s="649"/>
      <c r="O71" s="649"/>
      <c r="P71" s="649"/>
      <c r="Q71" s="649"/>
      <c r="R71" s="649"/>
      <c r="S71" s="649"/>
      <c r="T71" s="649"/>
      <c r="U71" s="649"/>
      <c r="V71" s="649"/>
      <c r="W71" s="649"/>
      <c r="X71" s="649"/>
      <c r="Y71" s="649"/>
      <c r="Z71" s="649"/>
      <c r="AA71" s="67"/>
      <c r="AB71" s="67"/>
    </row>
    <row r="72" spans="2:30" ht="16.5" customHeight="1">
      <c r="H72" s="648"/>
      <c r="I72" s="648"/>
      <c r="J72" s="648"/>
      <c r="K72" s="648"/>
      <c r="L72" s="648"/>
      <c r="M72" s="648"/>
      <c r="N72" s="649"/>
      <c r="O72" s="649"/>
      <c r="P72" s="649"/>
      <c r="Q72" s="649"/>
      <c r="R72" s="649"/>
      <c r="S72" s="649"/>
      <c r="T72" s="649"/>
      <c r="U72" s="649"/>
      <c r="V72" s="649"/>
      <c r="W72" s="649"/>
      <c r="X72" s="649"/>
      <c r="Y72" s="649"/>
      <c r="Z72" s="649"/>
      <c r="AA72" s="67"/>
      <c r="AB72" s="67"/>
    </row>
    <row r="73" spans="2:30" ht="16.5" customHeight="1">
      <c r="H73" s="648"/>
      <c r="I73" s="648"/>
      <c r="J73" s="648"/>
      <c r="K73" s="648"/>
      <c r="L73" s="648"/>
      <c r="M73" s="648"/>
      <c r="N73" s="649"/>
      <c r="O73" s="649"/>
      <c r="P73" s="649"/>
      <c r="Q73" s="649"/>
      <c r="R73" s="649"/>
      <c r="S73" s="649"/>
      <c r="T73" s="649"/>
      <c r="U73" s="649"/>
      <c r="V73" s="649"/>
      <c r="W73" s="649"/>
      <c r="X73" s="649"/>
      <c r="Y73" s="649"/>
      <c r="Z73" s="649"/>
      <c r="AA73" s="67"/>
      <c r="AB73" s="67"/>
    </row>
    <row r="75" spans="2:30" ht="16.5" customHeight="1">
      <c r="H75" s="648"/>
      <c r="I75" s="648"/>
      <c r="J75" s="648"/>
      <c r="K75" s="648"/>
      <c r="L75" s="648"/>
      <c r="M75" s="648"/>
      <c r="N75" s="649"/>
      <c r="O75" s="649"/>
      <c r="P75" s="649"/>
      <c r="Q75" s="649"/>
      <c r="R75" s="649"/>
      <c r="S75" s="649"/>
      <c r="T75" s="649"/>
      <c r="U75" s="649"/>
      <c r="V75" s="649"/>
      <c r="W75" s="649"/>
      <c r="X75" s="649"/>
      <c r="Y75" s="649"/>
      <c r="Z75" s="649"/>
      <c r="AA75" s="67"/>
      <c r="AB75" s="67"/>
    </row>
    <row r="76" spans="2:30" ht="16.5" customHeight="1">
      <c r="H76" s="648"/>
      <c r="I76" s="648"/>
      <c r="J76" s="648"/>
      <c r="K76" s="648"/>
      <c r="L76" s="648"/>
      <c r="M76" s="648"/>
      <c r="N76" s="649"/>
      <c r="O76" s="649"/>
      <c r="P76" s="649"/>
      <c r="Q76" s="649"/>
      <c r="R76" s="649"/>
      <c r="S76" s="649"/>
      <c r="T76" s="649"/>
      <c r="U76" s="649"/>
      <c r="V76" s="649"/>
      <c r="W76" s="649"/>
      <c r="X76" s="649"/>
      <c r="Y76" s="649"/>
      <c r="Z76" s="649"/>
      <c r="AA76" s="67"/>
      <c r="AB76" s="67"/>
    </row>
    <row r="77" spans="2:30" ht="16.5" customHeight="1">
      <c r="H77" s="648"/>
      <c r="I77" s="648"/>
      <c r="J77" s="648"/>
      <c r="K77" s="648"/>
      <c r="L77" s="648"/>
      <c r="M77" s="648"/>
      <c r="N77" s="649"/>
      <c r="O77" s="649"/>
      <c r="P77" s="649"/>
      <c r="Q77" s="649"/>
      <c r="R77" s="649"/>
      <c r="S77" s="649"/>
      <c r="T77" s="649"/>
      <c r="U77" s="649"/>
      <c r="V77" s="649"/>
      <c r="W77" s="649"/>
      <c r="X77" s="649"/>
      <c r="Y77" s="649"/>
      <c r="Z77" s="649"/>
      <c r="AA77" s="67"/>
      <c r="AB77" s="67"/>
    </row>
    <row r="79" spans="2:30" ht="16.5" customHeight="1">
      <c r="H79" s="648"/>
      <c r="I79" s="648"/>
      <c r="J79" s="648"/>
      <c r="K79" s="648"/>
      <c r="L79" s="648"/>
      <c r="M79" s="648"/>
      <c r="N79" s="649"/>
      <c r="O79" s="649"/>
      <c r="P79" s="649"/>
      <c r="Q79" s="649"/>
      <c r="R79" s="649"/>
      <c r="S79" s="649"/>
      <c r="T79" s="649"/>
      <c r="U79" s="649"/>
      <c r="V79" s="649"/>
      <c r="W79" s="649"/>
      <c r="X79" s="649"/>
      <c r="Y79" s="649"/>
      <c r="Z79" s="649"/>
      <c r="AA79" s="67"/>
      <c r="AB79" s="67"/>
    </row>
    <row r="80" spans="2:30" ht="16.5" customHeight="1">
      <c r="H80" s="648"/>
      <c r="I80" s="648"/>
      <c r="J80" s="648"/>
      <c r="K80" s="648"/>
      <c r="L80" s="648"/>
      <c r="M80" s="648"/>
      <c r="N80" s="649"/>
      <c r="O80" s="649"/>
      <c r="P80" s="649"/>
      <c r="Q80" s="649"/>
      <c r="R80" s="649"/>
      <c r="S80" s="649"/>
      <c r="T80" s="649"/>
      <c r="U80" s="649"/>
      <c r="V80" s="649"/>
      <c r="W80" s="649"/>
      <c r="X80" s="649"/>
      <c r="Y80" s="649"/>
      <c r="Z80" s="649"/>
      <c r="AA80" s="67"/>
      <c r="AB80" s="67"/>
    </row>
    <row r="81" spans="8:28" ht="16.5" customHeight="1">
      <c r="H81" s="648"/>
      <c r="I81" s="648"/>
      <c r="J81" s="648"/>
      <c r="K81" s="648"/>
      <c r="L81" s="648"/>
      <c r="M81" s="648"/>
      <c r="N81" s="649"/>
      <c r="O81" s="649"/>
      <c r="P81" s="649"/>
      <c r="Q81" s="649"/>
      <c r="R81" s="649"/>
      <c r="S81" s="649"/>
      <c r="T81" s="649"/>
      <c r="U81" s="649"/>
      <c r="V81" s="649"/>
      <c r="W81" s="649"/>
      <c r="X81" s="649"/>
      <c r="Y81" s="649"/>
      <c r="Z81" s="649"/>
      <c r="AA81" s="67"/>
      <c r="AB81" s="67"/>
    </row>
    <row r="83" spans="8:28" ht="16.5" customHeight="1">
      <c r="H83" s="648"/>
      <c r="I83" s="648"/>
      <c r="J83" s="648"/>
      <c r="K83" s="648"/>
      <c r="L83" s="648"/>
      <c r="M83" s="648"/>
      <c r="N83" s="649"/>
      <c r="O83" s="649"/>
      <c r="P83" s="649"/>
      <c r="Q83" s="649"/>
      <c r="R83" s="649"/>
      <c r="S83" s="649"/>
      <c r="T83" s="649"/>
      <c r="U83" s="649"/>
      <c r="V83" s="649"/>
      <c r="W83" s="649"/>
      <c r="X83" s="649"/>
      <c r="Y83" s="649"/>
      <c r="Z83" s="649"/>
      <c r="AA83" s="67"/>
      <c r="AB83" s="67"/>
    </row>
    <row r="84" spans="8:28" ht="16.5" customHeight="1">
      <c r="H84" s="648"/>
      <c r="I84" s="648"/>
      <c r="J84" s="648"/>
      <c r="K84" s="648"/>
      <c r="L84" s="648"/>
      <c r="M84" s="648"/>
      <c r="N84" s="649"/>
      <c r="O84" s="649"/>
      <c r="P84" s="649"/>
      <c r="Q84" s="649"/>
      <c r="R84" s="649"/>
      <c r="S84" s="649"/>
      <c r="T84" s="649"/>
      <c r="U84" s="649"/>
      <c r="V84" s="649"/>
      <c r="W84" s="649"/>
      <c r="X84" s="649"/>
      <c r="Y84" s="649"/>
      <c r="Z84" s="649"/>
      <c r="AA84" s="67"/>
      <c r="AB84" s="67"/>
    </row>
    <row r="85" spans="8:28" ht="16.5" customHeight="1">
      <c r="H85" s="648"/>
      <c r="I85" s="648"/>
      <c r="J85" s="648"/>
      <c r="K85" s="648"/>
      <c r="L85" s="648"/>
      <c r="M85" s="648"/>
      <c r="N85" s="649"/>
      <c r="O85" s="649"/>
      <c r="P85" s="649"/>
      <c r="Q85" s="649"/>
      <c r="R85" s="649"/>
      <c r="S85" s="649"/>
      <c r="T85" s="649"/>
      <c r="U85" s="649"/>
      <c r="V85" s="649"/>
      <c r="W85" s="649"/>
      <c r="X85" s="649"/>
      <c r="Y85" s="649"/>
      <c r="Z85" s="649"/>
      <c r="AA85" s="67"/>
      <c r="AB85" s="67"/>
    </row>
    <row r="87" spans="8:28" ht="16.5" customHeight="1">
      <c r="H87" s="648"/>
      <c r="I87" s="648"/>
      <c r="J87" s="648"/>
      <c r="K87" s="648"/>
      <c r="L87" s="648"/>
      <c r="M87" s="648"/>
      <c r="N87" s="649"/>
      <c r="O87" s="649"/>
      <c r="P87" s="649"/>
      <c r="Q87" s="649"/>
      <c r="R87" s="649"/>
      <c r="S87" s="649"/>
      <c r="T87" s="649"/>
      <c r="U87" s="649"/>
      <c r="V87" s="649"/>
      <c r="W87" s="649"/>
      <c r="X87" s="649"/>
      <c r="Y87" s="649"/>
      <c r="Z87" s="649"/>
      <c r="AA87" s="67"/>
      <c r="AB87" s="67"/>
    </row>
    <row r="88" spans="8:28" ht="16.5" customHeight="1">
      <c r="H88" s="648"/>
      <c r="I88" s="648"/>
      <c r="J88" s="648"/>
      <c r="K88" s="648"/>
      <c r="L88" s="648"/>
      <c r="M88" s="648"/>
      <c r="N88" s="649"/>
      <c r="O88" s="649"/>
      <c r="P88" s="649"/>
      <c r="Q88" s="649"/>
      <c r="R88" s="649"/>
      <c r="S88" s="649"/>
      <c r="T88" s="649"/>
      <c r="U88" s="649"/>
      <c r="V88" s="649"/>
      <c r="W88" s="649"/>
      <c r="X88" s="649"/>
      <c r="Y88" s="649"/>
      <c r="Z88" s="649"/>
      <c r="AA88" s="67"/>
      <c r="AB88" s="67"/>
    </row>
    <row r="89" spans="8:28" ht="16.5" customHeight="1">
      <c r="H89" s="648"/>
      <c r="I89" s="648"/>
      <c r="J89" s="648"/>
      <c r="K89" s="648"/>
      <c r="L89" s="648"/>
      <c r="M89" s="648"/>
      <c r="N89" s="649"/>
      <c r="O89" s="649"/>
      <c r="P89" s="649"/>
      <c r="Q89" s="649"/>
      <c r="R89" s="649"/>
      <c r="S89" s="649"/>
      <c r="T89" s="649"/>
      <c r="U89" s="649"/>
      <c r="V89" s="649"/>
      <c r="W89" s="649"/>
      <c r="X89" s="649"/>
      <c r="Y89" s="649"/>
      <c r="Z89" s="649"/>
      <c r="AA89" s="67"/>
      <c r="AB89" s="67"/>
    </row>
    <row r="90" spans="8:28" s="65" customFormat="1" ht="16.5" customHeight="1"/>
    <row r="91" spans="8:28" s="65" customFormat="1" ht="16.5" customHeight="1"/>
    <row r="92" spans="8:28" s="65" customFormat="1" ht="16.5" customHeight="1"/>
  </sheetData>
  <mergeCells count="56">
    <mergeCell ref="A27:G28"/>
    <mergeCell ref="H27:AE28"/>
    <mergeCell ref="A5:AE6"/>
    <mergeCell ref="A7:AE7"/>
    <mergeCell ref="A9:AE12"/>
    <mergeCell ref="A17:AE17"/>
    <mergeCell ref="A20:G26"/>
    <mergeCell ref="A29:G30"/>
    <mergeCell ref="H29:AE30"/>
    <mergeCell ref="A31:G36"/>
    <mergeCell ref="H31:L32"/>
    <mergeCell ref="M31:AE32"/>
    <mergeCell ref="H33:L34"/>
    <mergeCell ref="M33:AE34"/>
    <mergeCell ref="H35:L36"/>
    <mergeCell ref="M35:AE36"/>
    <mergeCell ref="L43:M43"/>
    <mergeCell ref="N43:O43"/>
    <mergeCell ref="Q43:R43"/>
    <mergeCell ref="T43:U43"/>
    <mergeCell ref="M45:O45"/>
    <mergeCell ref="P45:AE46"/>
    <mergeCell ref="M48:O48"/>
    <mergeCell ref="P48:AC49"/>
    <mergeCell ref="AD48:AE49"/>
    <mergeCell ref="A62:AC62"/>
    <mergeCell ref="H71:M71"/>
    <mergeCell ref="N71:Z71"/>
    <mergeCell ref="H72:M72"/>
    <mergeCell ref="N72:Z72"/>
    <mergeCell ref="H73:M73"/>
    <mergeCell ref="N73:Z73"/>
    <mergeCell ref="H75:M75"/>
    <mergeCell ref="N75:Z75"/>
    <mergeCell ref="H76:M76"/>
    <mergeCell ref="N76:Z76"/>
    <mergeCell ref="H77:M77"/>
    <mergeCell ref="N77:Z77"/>
    <mergeCell ref="H79:M79"/>
    <mergeCell ref="N79:Z79"/>
    <mergeCell ref="H80:M80"/>
    <mergeCell ref="N80:Z80"/>
    <mergeCell ref="H81:M81"/>
    <mergeCell ref="N81:Z81"/>
    <mergeCell ref="H83:M83"/>
    <mergeCell ref="N83:Z83"/>
    <mergeCell ref="H88:M88"/>
    <mergeCell ref="N88:Z88"/>
    <mergeCell ref="H89:M89"/>
    <mergeCell ref="N89:Z89"/>
    <mergeCell ref="H84:M84"/>
    <mergeCell ref="N84:Z84"/>
    <mergeCell ref="H85:M85"/>
    <mergeCell ref="N85:Z85"/>
    <mergeCell ref="H87:M87"/>
    <mergeCell ref="N87:Z87"/>
  </mergeCells>
  <phoneticPr fontId="2"/>
  <dataValidations count="4">
    <dataValidation type="list" allowBlank="1" showInputMessage="1" showErrorMessage="1" sqref="I21 I23 I25 U21 U23 U25" xr:uid="{00000000-0002-0000-0800-000000000000}">
      <formula1>"□,■"</formula1>
    </dataValidation>
    <dataValidation type="list" allowBlank="1" showInputMessage="1" showErrorMessage="1" sqref="N43:O43" xr:uid="{00000000-0002-0000-0800-000001000000}">
      <formula1>"元,2,3,4,5,6"</formula1>
    </dataValidation>
    <dataValidation type="list" allowBlank="1" showInputMessage="1" showErrorMessage="1" sqref="Q43:R43" xr:uid="{00000000-0002-0000-0800-000002000000}">
      <formula1>"1,2,3,4,5,6,7,8,9,10,11,12"</formula1>
    </dataValidation>
    <dataValidation type="list" allowBlank="1" showInputMessage="1" showErrorMessage="1" sqref="T43:U43" xr:uid="{00000000-0002-0000-0800-000003000000}">
      <formula1>"1,2,3,4,5,6,7,8,9,10,11,12,13,14,15,16,17,18,19,20,21,22,23,24,25,26,27,28,29,30,31"</formula1>
    </dataValidation>
  </dataValidations>
  <printOptions horizontalCentered="1" verticalCentered="1"/>
  <pageMargins left="1.1811023622047245" right="0.78740157480314965" top="0.78740157480314965" bottom="0.59055118110236227" header="0.31496062992125984" footer="0.31496062992125984"/>
  <pageSetup paperSize="9" scale="99" orientation="portrait" blackAndWhite="1"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D6:N19"/>
  <sheetViews>
    <sheetView workbookViewId="0"/>
  </sheetViews>
  <sheetFormatPr defaultRowHeight="13.5"/>
  <sheetData>
    <row r="6" spans="4:10" ht="42">
      <c r="D6" s="111" t="s">
        <v>675</v>
      </c>
    </row>
    <row r="9" spans="4:10" ht="14.25">
      <c r="D9" s="165" t="s">
        <v>679</v>
      </c>
    </row>
    <row r="12" spans="4:10" ht="14.25" thickBot="1"/>
    <row r="13" spans="4:10" ht="15" thickBot="1">
      <c r="D13" s="248"/>
      <c r="J13" s="167" t="s">
        <v>680</v>
      </c>
    </row>
    <row r="15" spans="4:10">
      <c r="J15" t="s">
        <v>681</v>
      </c>
    </row>
    <row r="16" spans="4:10">
      <c r="J16" t="s">
        <v>676</v>
      </c>
    </row>
    <row r="17" spans="10:14">
      <c r="J17" t="s">
        <v>677</v>
      </c>
    </row>
    <row r="18" spans="10:14" ht="14.25">
      <c r="J18" t="s">
        <v>682</v>
      </c>
      <c r="N18" s="166"/>
    </row>
    <row r="19" spans="10:14">
      <c r="J19" t="s">
        <v>678</v>
      </c>
    </row>
  </sheetData>
  <phoneticPr fontId="2"/>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pageSetUpPr fitToPage="1"/>
  </sheetPr>
  <dimension ref="A1:AJ47"/>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16384" width="9" style="4"/>
  </cols>
  <sheetData>
    <row r="1" spans="1:36" ht="17.100000000000001" customHeight="1">
      <c r="A1" s="564" t="s">
        <v>636</v>
      </c>
      <c r="B1" s="564"/>
      <c r="C1" s="564"/>
      <c r="D1" s="564"/>
      <c r="E1" s="564"/>
      <c r="F1" s="564"/>
      <c r="G1" s="564"/>
      <c r="H1" s="564"/>
      <c r="I1" s="564"/>
      <c r="J1" s="565"/>
      <c r="K1" s="565"/>
      <c r="L1" s="565"/>
      <c r="M1" s="565"/>
      <c r="N1" s="565"/>
      <c r="O1" s="565"/>
      <c r="P1" s="565"/>
      <c r="Q1" s="565"/>
      <c r="R1" s="565"/>
      <c r="S1" s="565"/>
      <c r="T1" s="565"/>
      <c r="U1" s="565"/>
      <c r="V1" s="565"/>
      <c r="W1" s="565"/>
      <c r="X1" s="565"/>
      <c r="Y1" s="565"/>
      <c r="Z1" s="565"/>
      <c r="AA1" s="565"/>
      <c r="AB1" s="565"/>
      <c r="AC1" s="565"/>
    </row>
    <row r="2" spans="1:36" ht="17.100000000000001" customHeigh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row>
    <row r="3" spans="1:36" ht="17.100000000000001" customHeigh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row>
    <row r="4" spans="1:36"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36" ht="33.950000000000003" customHeight="1">
      <c r="A5" s="566" t="s">
        <v>978</v>
      </c>
      <c r="B5" s="566"/>
      <c r="C5" s="566"/>
      <c r="D5" s="566"/>
      <c r="E5" s="566"/>
      <c r="F5" s="566"/>
      <c r="G5" s="566"/>
      <c r="H5" s="566"/>
      <c r="I5" s="566"/>
      <c r="J5" s="567"/>
      <c r="K5" s="567"/>
      <c r="L5" s="567"/>
      <c r="M5" s="567"/>
      <c r="N5" s="567"/>
      <c r="O5" s="567"/>
      <c r="P5" s="567"/>
      <c r="Q5" s="567"/>
      <c r="R5" s="567"/>
      <c r="S5" s="567"/>
      <c r="T5" s="567"/>
      <c r="U5" s="567"/>
      <c r="V5" s="567"/>
      <c r="W5" s="567"/>
      <c r="X5" s="567"/>
      <c r="Y5" s="567"/>
      <c r="Z5" s="567"/>
      <c r="AA5" s="567"/>
      <c r="AB5" s="567"/>
      <c r="AC5" s="567"/>
    </row>
    <row r="6" spans="1:36"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36"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c r="AJ7" s="154"/>
    </row>
    <row r="8" spans="1:36" ht="17.100000000000001" customHeight="1">
      <c r="A8" s="535" t="s">
        <v>62</v>
      </c>
      <c r="B8" s="535"/>
      <c r="C8" s="535"/>
      <c r="D8" s="535"/>
      <c r="E8" s="535"/>
      <c r="F8" s="535"/>
      <c r="G8" s="535"/>
      <c r="H8" s="535"/>
      <c r="I8" s="535"/>
      <c r="J8" s="568"/>
      <c r="K8" s="568"/>
      <c r="L8" s="568"/>
      <c r="M8" s="568"/>
      <c r="N8" s="568"/>
      <c r="O8" s="568"/>
      <c r="P8" s="568"/>
      <c r="Q8" s="568"/>
      <c r="R8" s="568"/>
      <c r="S8" s="568"/>
      <c r="T8" s="568"/>
      <c r="U8" s="568"/>
      <c r="V8" s="568"/>
      <c r="W8" s="568"/>
      <c r="X8" s="568"/>
      <c r="Y8" s="568"/>
      <c r="Z8" s="568"/>
      <c r="AA8" s="568"/>
      <c r="AB8" s="568"/>
      <c r="AC8" s="568"/>
    </row>
    <row r="9" spans="1:36"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36"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36" ht="17.100000000000001" customHeight="1">
      <c r="A11" s="570" t="s">
        <v>691</v>
      </c>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row>
    <row r="12" spans="1:36" ht="17.100000000000001" customHeight="1">
      <c r="A12" s="570"/>
      <c r="B12" s="570"/>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row>
    <row r="13" spans="1:36" ht="17.100000000000001" customHeight="1">
      <c r="A13" s="570"/>
      <c r="B13" s="570"/>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0"/>
      <c r="AB13" s="570"/>
      <c r="AC13" s="570"/>
    </row>
    <row r="14" spans="1:36"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36" ht="17.100000000000001" customHeight="1">
      <c r="A15" s="538" t="s">
        <v>1031</v>
      </c>
      <c r="B15" s="569"/>
      <c r="C15" s="569"/>
      <c r="D15" s="569"/>
      <c r="E15" s="569"/>
      <c r="F15" s="569"/>
      <c r="G15" s="569"/>
      <c r="H15" s="569"/>
      <c r="I15" s="569"/>
      <c r="J15" s="568"/>
      <c r="K15" s="568"/>
      <c r="L15" s="568"/>
      <c r="M15" s="568"/>
      <c r="N15" s="568"/>
      <c r="O15" s="568"/>
      <c r="P15" s="568"/>
      <c r="Q15" s="568"/>
      <c r="R15" s="568"/>
      <c r="S15" s="568"/>
      <c r="T15" s="568"/>
      <c r="U15" s="568"/>
      <c r="V15" s="568"/>
      <c r="W15" s="568"/>
      <c r="X15" s="568"/>
      <c r="Y15" s="568"/>
      <c r="Z15" s="568"/>
      <c r="AA15" s="568"/>
      <c r="AB15" s="568"/>
      <c r="AC15" s="568"/>
    </row>
    <row r="16" spans="1:36" ht="17.100000000000001" customHeight="1">
      <c r="A16" s="538"/>
      <c r="B16" s="569"/>
      <c r="C16" s="569"/>
      <c r="D16" s="569"/>
      <c r="E16" s="569"/>
      <c r="F16" s="569"/>
      <c r="G16" s="569"/>
      <c r="H16" s="569"/>
      <c r="I16" s="569"/>
      <c r="J16" s="568"/>
      <c r="K16" s="568"/>
      <c r="L16" s="568"/>
      <c r="M16" s="568"/>
      <c r="N16" s="568"/>
      <c r="O16" s="568"/>
      <c r="P16" s="568"/>
      <c r="Q16" s="568"/>
      <c r="R16" s="568"/>
      <c r="S16" s="568"/>
      <c r="T16" s="568"/>
      <c r="U16" s="568"/>
      <c r="V16" s="568"/>
      <c r="W16" s="568"/>
      <c r="X16" s="568"/>
      <c r="Y16" s="568"/>
      <c r="Z16" s="568"/>
      <c r="AA16" s="568"/>
      <c r="AB16" s="568"/>
      <c r="AC16" s="568"/>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535" t="s">
        <v>573</v>
      </c>
      <c r="W18" s="535"/>
      <c r="X18" s="33" t="str">
        <f>IF(AE18="","",(YEAR(AE18)-2018))</f>
        <v/>
      </c>
      <c r="Y18" s="10" t="s">
        <v>6</v>
      </c>
      <c r="Z18" s="33" t="str">
        <f>IF(AE18="","",MONTH(AE18))</f>
        <v/>
      </c>
      <c r="AA18" s="10" t="s">
        <v>5</v>
      </c>
      <c r="AB18" s="33" t="str">
        <f>IF(AE18="","",DAY(AE18))</f>
        <v/>
      </c>
      <c r="AC18" s="10" t="s">
        <v>4</v>
      </c>
      <c r="AE18" s="581"/>
      <c r="AF18" s="582"/>
      <c r="AG18" s="32"/>
    </row>
    <row r="19" spans="1:33" ht="17.100000000000001" customHeight="1">
      <c r="A19" s="21"/>
      <c r="B19" s="21"/>
      <c r="C19" s="21"/>
      <c r="D19" s="21"/>
      <c r="E19" s="21"/>
      <c r="F19" s="21"/>
      <c r="G19" s="21"/>
      <c r="H19" s="21"/>
      <c r="I19" s="21"/>
      <c r="J19" s="20"/>
      <c r="K19" s="20"/>
      <c r="L19" s="20"/>
      <c r="M19" s="535" t="s">
        <v>63</v>
      </c>
      <c r="N19" s="535"/>
      <c r="O19" s="535"/>
      <c r="P19" s="60"/>
      <c r="Q19" s="580" t="str">
        <f>IF(第一面!Q19="","",第一面!Q19)</f>
        <v/>
      </c>
      <c r="R19" s="580"/>
      <c r="S19" s="580"/>
      <c r="T19" s="580"/>
      <c r="U19" s="580"/>
      <c r="V19" s="580"/>
      <c r="W19" s="580"/>
      <c r="X19" s="580"/>
      <c r="Y19" s="580"/>
      <c r="Z19" s="580"/>
      <c r="AA19" s="580"/>
      <c r="AB19" s="580"/>
      <c r="AC19" s="20"/>
    </row>
    <row r="20" spans="1:33" ht="16.5" customHeight="1">
      <c r="A20" s="16"/>
      <c r="B20" s="16"/>
      <c r="C20" s="16"/>
      <c r="D20" s="16"/>
      <c r="E20" s="16"/>
      <c r="F20" s="16"/>
      <c r="G20" s="16"/>
      <c r="H20" s="16"/>
      <c r="I20" s="16"/>
      <c r="J20" s="8"/>
      <c r="K20" s="8"/>
      <c r="L20" s="8"/>
      <c r="M20" s="20"/>
      <c r="N20" s="20"/>
      <c r="O20" s="20"/>
      <c r="P20" s="60"/>
      <c r="Q20" s="580" t="str">
        <f>IF(第一面!Q20="","",第一面!Q20)</f>
        <v/>
      </c>
      <c r="R20" s="580"/>
      <c r="S20" s="580"/>
      <c r="T20" s="580"/>
      <c r="U20" s="580"/>
      <c r="V20" s="580"/>
      <c r="W20" s="580"/>
      <c r="X20" s="580"/>
      <c r="Y20" s="580"/>
      <c r="Z20" s="580"/>
      <c r="AA20" s="580"/>
      <c r="AB20" s="580"/>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686" t="str">
        <f>IF(第一面!Q22="","",第一面!Q22)</f>
        <v/>
      </c>
      <c r="R22" s="686"/>
      <c r="S22" s="686"/>
      <c r="T22" s="686"/>
      <c r="U22" s="686"/>
      <c r="V22" s="686"/>
      <c r="W22" s="686"/>
      <c r="X22" s="686"/>
      <c r="Y22" s="686"/>
      <c r="Z22" s="686"/>
      <c r="AA22" s="686"/>
      <c r="AB22" s="686"/>
      <c r="AC22" s="20"/>
    </row>
    <row r="23" spans="1:33" ht="16.5" customHeight="1">
      <c r="A23" s="20"/>
      <c r="B23" s="20"/>
      <c r="C23" s="20"/>
      <c r="D23" s="20"/>
      <c r="E23" s="20"/>
      <c r="F23" s="20"/>
      <c r="G23" s="20"/>
      <c r="H23" s="20"/>
      <c r="I23" s="20"/>
      <c r="J23" s="20"/>
      <c r="K23" s="20"/>
      <c r="L23" s="20"/>
      <c r="M23" s="20"/>
      <c r="N23" s="20"/>
      <c r="O23" s="20"/>
      <c r="P23" s="20"/>
      <c r="Q23" s="686" t="str">
        <f>IF(第一面!Q23="","",第一面!Q23)</f>
        <v/>
      </c>
      <c r="R23" s="686"/>
      <c r="S23" s="686"/>
      <c r="T23" s="686"/>
      <c r="U23" s="686"/>
      <c r="V23" s="686"/>
      <c r="W23" s="686"/>
      <c r="X23" s="686"/>
      <c r="Y23" s="686"/>
      <c r="Z23" s="686"/>
      <c r="AA23" s="686"/>
      <c r="AB23" s="686"/>
      <c r="AC23" s="20"/>
    </row>
    <row r="24" spans="1:33" ht="16.5" customHeight="1">
      <c r="A24" s="140"/>
      <c r="B24" s="140"/>
      <c r="C24" s="140"/>
      <c r="D24" s="140"/>
      <c r="E24" s="140"/>
      <c r="F24" s="140"/>
      <c r="G24" s="140"/>
      <c r="H24" s="140"/>
      <c r="I24" s="140"/>
      <c r="J24" s="140"/>
      <c r="K24" s="140"/>
      <c r="L24" s="140"/>
      <c r="M24" s="140"/>
      <c r="N24" s="140"/>
      <c r="O24" s="140"/>
      <c r="P24" s="140"/>
      <c r="Q24" s="140"/>
      <c r="R24" s="140"/>
      <c r="S24" s="140"/>
      <c r="T24" s="140"/>
      <c r="U24" s="140"/>
      <c r="V24" s="140"/>
      <c r="W24" s="140"/>
      <c r="X24" s="140"/>
      <c r="Y24" s="140"/>
      <c r="Z24" s="140"/>
      <c r="AA24" s="140"/>
      <c r="AB24" s="140"/>
      <c r="AC24" s="140"/>
    </row>
    <row r="25" spans="1:33" ht="16.5" customHeight="1">
      <c r="A25" s="20"/>
      <c r="B25" s="20"/>
      <c r="C25" s="20"/>
      <c r="D25" s="20" t="s">
        <v>581</v>
      </c>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1:33" ht="16.5" customHeight="1">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row>
    <row r="27" spans="1:33" ht="17.100000000000001" customHeight="1">
      <c r="A27" s="20"/>
      <c r="B27" s="20"/>
      <c r="C27" s="20"/>
      <c r="D27" s="20"/>
      <c r="E27" s="20"/>
      <c r="F27" s="20"/>
      <c r="G27" s="20"/>
      <c r="H27" s="20"/>
      <c r="I27" s="20"/>
      <c r="J27" s="20"/>
      <c r="K27" s="602" t="s">
        <v>580</v>
      </c>
      <c r="L27" s="602"/>
      <c r="M27" s="602"/>
      <c r="N27" s="602"/>
      <c r="O27" s="602"/>
      <c r="P27" s="60"/>
      <c r="Q27" s="571"/>
      <c r="R27" s="571"/>
      <c r="S27" s="571"/>
      <c r="T27" s="571"/>
      <c r="U27" s="571"/>
      <c r="V27" s="571"/>
      <c r="W27" s="571"/>
      <c r="X27" s="571"/>
      <c r="Y27" s="571"/>
      <c r="Z27" s="571"/>
      <c r="AA27" s="571"/>
      <c r="AB27" s="571"/>
      <c r="AC27" s="571"/>
    </row>
    <row r="28" spans="1:33" ht="17.100000000000001" customHeight="1">
      <c r="A28" s="16"/>
      <c r="B28" s="16"/>
      <c r="C28" s="16"/>
      <c r="D28" s="16"/>
      <c r="E28" s="16"/>
      <c r="F28" s="16"/>
      <c r="G28" s="16"/>
      <c r="H28" s="16"/>
      <c r="I28" s="16"/>
      <c r="J28" s="8"/>
      <c r="K28" s="8"/>
      <c r="L28" s="8"/>
      <c r="M28" s="20"/>
      <c r="N28" s="20"/>
      <c r="O28" s="20"/>
      <c r="P28" s="60"/>
      <c r="Q28" s="571"/>
      <c r="R28" s="571"/>
      <c r="S28" s="571"/>
      <c r="T28" s="571"/>
      <c r="U28" s="571"/>
      <c r="V28" s="571"/>
      <c r="W28" s="571"/>
      <c r="X28" s="571"/>
      <c r="Y28" s="571"/>
      <c r="Z28" s="571"/>
      <c r="AA28" s="571"/>
      <c r="AB28" s="571"/>
      <c r="AC28" s="571"/>
    </row>
    <row r="29" spans="1:33" ht="17.100000000000001" customHeight="1">
      <c r="A29" s="142"/>
      <c r="B29" s="142"/>
      <c r="C29" s="142"/>
      <c r="D29" s="142"/>
      <c r="E29" s="142"/>
      <c r="F29" s="142"/>
      <c r="G29" s="142"/>
      <c r="H29" s="142"/>
      <c r="I29" s="142"/>
      <c r="J29" s="140"/>
      <c r="K29" s="140"/>
      <c r="L29" s="140"/>
      <c r="M29" s="140"/>
      <c r="N29" s="140"/>
      <c r="O29" s="140"/>
      <c r="P29" s="140"/>
      <c r="Q29" s="140"/>
      <c r="R29" s="140"/>
      <c r="S29" s="140"/>
      <c r="T29" s="140"/>
      <c r="U29" s="140"/>
      <c r="V29" s="140"/>
      <c r="W29" s="140"/>
      <c r="X29" s="140"/>
      <c r="Y29" s="140"/>
      <c r="Z29" s="140"/>
      <c r="AA29" s="140"/>
      <c r="AB29" s="140"/>
      <c r="AC29" s="140"/>
    </row>
    <row r="30" spans="1:33" ht="17.100000000000001" customHeight="1">
      <c r="A30" s="21"/>
      <c r="B30" s="12" t="s">
        <v>582</v>
      </c>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10" t="s">
        <v>70</v>
      </c>
      <c r="E31" s="12" t="s">
        <v>584</v>
      </c>
      <c r="F31" s="141"/>
      <c r="G31" s="21"/>
      <c r="H31" s="21"/>
      <c r="I31" s="21"/>
      <c r="J31" s="20"/>
      <c r="K31" s="20"/>
      <c r="L31" s="12" t="s">
        <v>70</v>
      </c>
      <c r="M31" s="12" t="s">
        <v>585</v>
      </c>
      <c r="N31" s="12"/>
      <c r="O31" s="12"/>
      <c r="P31" s="12"/>
      <c r="Q31" s="12"/>
      <c r="R31" s="12"/>
      <c r="S31" s="12"/>
      <c r="T31" s="12"/>
      <c r="U31" s="12" t="s">
        <v>70</v>
      </c>
      <c r="V31" s="12" t="s">
        <v>586</v>
      </c>
      <c r="W31" s="12"/>
      <c r="X31" s="12"/>
      <c r="Y31" s="12"/>
      <c r="Z31" s="12"/>
      <c r="AA31" s="12"/>
      <c r="AB31" s="20"/>
      <c r="AC31" s="20"/>
    </row>
    <row r="32" spans="1:33" ht="17.100000000000001" customHeight="1">
      <c r="A32" s="21"/>
      <c r="B32" s="21"/>
      <c r="C32" s="21"/>
      <c r="D32" s="10" t="s">
        <v>70</v>
      </c>
      <c r="E32" s="12" t="s">
        <v>587</v>
      </c>
      <c r="F32" s="141"/>
      <c r="G32" s="21"/>
      <c r="H32" s="21"/>
      <c r="I32" s="21"/>
      <c r="J32" s="20"/>
      <c r="K32" s="20"/>
      <c r="L32" s="12" t="s">
        <v>583</v>
      </c>
      <c r="M32" s="12" t="s">
        <v>588</v>
      </c>
      <c r="N32" s="12"/>
      <c r="O32" s="12"/>
      <c r="P32" s="12"/>
      <c r="Q32" s="12"/>
      <c r="R32" s="12"/>
      <c r="S32" s="12"/>
      <c r="T32" s="12"/>
      <c r="U32" s="12" t="s">
        <v>70</v>
      </c>
      <c r="V32" s="12" t="s">
        <v>703</v>
      </c>
      <c r="W32" s="12"/>
      <c r="X32" s="12"/>
      <c r="Y32" s="12"/>
      <c r="Z32" s="12"/>
      <c r="AA32" s="12"/>
      <c r="AB32" s="12"/>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529" t="s">
        <v>1</v>
      </c>
      <c r="B34" s="526"/>
      <c r="C34" s="526"/>
      <c r="D34" s="526"/>
      <c r="E34" s="526"/>
      <c r="F34" s="526"/>
      <c r="G34" s="526"/>
      <c r="H34" s="530"/>
      <c r="I34" s="529" t="s">
        <v>589</v>
      </c>
      <c r="J34" s="526"/>
      <c r="K34" s="526"/>
      <c r="L34" s="526"/>
      <c r="M34" s="530"/>
      <c r="N34" s="529" t="s">
        <v>591</v>
      </c>
      <c r="O34" s="526"/>
      <c r="P34" s="526"/>
      <c r="Q34" s="530"/>
      <c r="R34" s="529" t="s">
        <v>590</v>
      </c>
      <c r="S34" s="526"/>
      <c r="T34" s="526"/>
      <c r="U34" s="530"/>
      <c r="V34" s="687" t="s">
        <v>810</v>
      </c>
      <c r="W34" s="688"/>
      <c r="X34" s="688"/>
      <c r="Y34" s="688"/>
      <c r="Z34" s="689"/>
      <c r="AA34" s="689"/>
      <c r="AB34" s="689"/>
      <c r="AC34" s="690"/>
    </row>
    <row r="35" spans="1:29" ht="17.100000000000001" customHeight="1">
      <c r="A35" s="531"/>
      <c r="B35" s="527"/>
      <c r="C35" s="527"/>
      <c r="D35" s="527"/>
      <c r="E35" s="527"/>
      <c r="F35" s="527"/>
      <c r="G35" s="527"/>
      <c r="H35" s="532"/>
      <c r="I35" s="531"/>
      <c r="J35" s="527"/>
      <c r="K35" s="527"/>
      <c r="L35" s="527"/>
      <c r="M35" s="532"/>
      <c r="N35" s="531"/>
      <c r="O35" s="527"/>
      <c r="P35" s="527"/>
      <c r="Q35" s="532"/>
      <c r="R35" s="531"/>
      <c r="S35" s="527"/>
      <c r="T35" s="527"/>
      <c r="U35" s="532"/>
      <c r="V35" s="687"/>
      <c r="W35" s="688"/>
      <c r="X35" s="688"/>
      <c r="Y35" s="688"/>
      <c r="Z35" s="689"/>
      <c r="AA35" s="689"/>
      <c r="AB35" s="689"/>
      <c r="AC35" s="690"/>
    </row>
    <row r="36" spans="1:29" ht="17.100000000000001" customHeight="1">
      <c r="A36" s="533"/>
      <c r="B36" s="528"/>
      <c r="C36" s="528"/>
      <c r="D36" s="528"/>
      <c r="E36" s="528"/>
      <c r="F36" s="528"/>
      <c r="G36" s="528"/>
      <c r="H36" s="534"/>
      <c r="I36" s="533"/>
      <c r="J36" s="528"/>
      <c r="K36" s="528"/>
      <c r="L36" s="528"/>
      <c r="M36" s="534"/>
      <c r="N36" s="533"/>
      <c r="O36" s="528"/>
      <c r="P36" s="528"/>
      <c r="Q36" s="534"/>
      <c r="R36" s="533"/>
      <c r="S36" s="528"/>
      <c r="T36" s="528"/>
      <c r="U36" s="534"/>
      <c r="V36" s="691"/>
      <c r="W36" s="689"/>
      <c r="X36" s="689"/>
      <c r="Y36" s="689"/>
      <c r="Z36" s="689"/>
      <c r="AA36" s="689"/>
      <c r="AB36" s="689"/>
      <c r="AC36" s="690"/>
    </row>
    <row r="37" spans="1:29" ht="17.100000000000001" customHeight="1">
      <c r="A37" s="529" t="s">
        <v>572</v>
      </c>
      <c r="B37" s="526"/>
      <c r="C37" s="526"/>
      <c r="D37" s="526" t="s">
        <v>6</v>
      </c>
      <c r="E37" s="536"/>
      <c r="F37" s="526" t="s">
        <v>5</v>
      </c>
      <c r="G37" s="536"/>
      <c r="H37" s="530" t="s">
        <v>28</v>
      </c>
      <c r="I37" s="529"/>
      <c r="J37" s="526"/>
      <c r="K37" s="526"/>
      <c r="L37" s="526"/>
      <c r="M37" s="530"/>
      <c r="N37" s="529"/>
      <c r="O37" s="526"/>
      <c r="P37" s="526"/>
      <c r="Q37" s="530"/>
      <c r="R37" s="529"/>
      <c r="S37" s="526"/>
      <c r="T37" s="526"/>
      <c r="U37" s="530"/>
      <c r="V37" s="529" t="s">
        <v>572</v>
      </c>
      <c r="W37" s="526"/>
      <c r="X37" s="526"/>
      <c r="Y37" s="536" t="s">
        <v>6</v>
      </c>
      <c r="Z37" s="526"/>
      <c r="AA37" s="536" t="s">
        <v>5</v>
      </c>
      <c r="AB37" s="526"/>
      <c r="AC37" s="537" t="s">
        <v>4</v>
      </c>
    </row>
    <row r="38" spans="1:29" ht="17.100000000000001" customHeight="1">
      <c r="A38" s="531"/>
      <c r="B38" s="527"/>
      <c r="C38" s="527"/>
      <c r="D38" s="527"/>
      <c r="E38" s="538"/>
      <c r="F38" s="527"/>
      <c r="G38" s="538"/>
      <c r="H38" s="532"/>
      <c r="I38" s="531"/>
      <c r="J38" s="527"/>
      <c r="K38" s="527"/>
      <c r="L38" s="527"/>
      <c r="M38" s="532"/>
      <c r="N38" s="531"/>
      <c r="O38" s="527"/>
      <c r="P38" s="527"/>
      <c r="Q38" s="532"/>
      <c r="R38" s="531"/>
      <c r="S38" s="527"/>
      <c r="T38" s="527"/>
      <c r="U38" s="532"/>
      <c r="V38" s="531"/>
      <c r="W38" s="527"/>
      <c r="X38" s="527"/>
      <c r="Y38" s="538"/>
      <c r="Z38" s="527"/>
      <c r="AA38" s="538"/>
      <c r="AB38" s="527"/>
      <c r="AC38" s="539"/>
    </row>
    <row r="39" spans="1:29" ht="17.100000000000001" customHeight="1">
      <c r="A39" s="533"/>
      <c r="B39" s="528"/>
      <c r="C39" s="528"/>
      <c r="D39" s="528"/>
      <c r="E39" s="540"/>
      <c r="F39" s="528"/>
      <c r="G39" s="540"/>
      <c r="H39" s="534"/>
      <c r="I39" s="531"/>
      <c r="J39" s="527"/>
      <c r="K39" s="527"/>
      <c r="L39" s="527"/>
      <c r="M39" s="532"/>
      <c r="N39" s="531"/>
      <c r="O39" s="527"/>
      <c r="P39" s="527"/>
      <c r="Q39" s="532"/>
      <c r="R39" s="531"/>
      <c r="S39" s="527"/>
      <c r="T39" s="527"/>
      <c r="U39" s="532"/>
      <c r="V39" s="533"/>
      <c r="W39" s="528"/>
      <c r="X39" s="528"/>
      <c r="Y39" s="540"/>
      <c r="Z39" s="528"/>
      <c r="AA39" s="540"/>
      <c r="AB39" s="528"/>
      <c r="AC39" s="541"/>
    </row>
    <row r="40" spans="1:29" ht="17.100000000000001" customHeight="1">
      <c r="A40" s="529" t="s">
        <v>64</v>
      </c>
      <c r="B40" s="677" t="str">
        <f>"TKC"&amp;"  　"&amp;"工完"&amp;IF(LEFT(第二面!K68,1)="山","梨",LEFT(第二面!K68,1))</f>
        <v>TKC  　工完</v>
      </c>
      <c r="C40" s="677"/>
      <c r="D40" s="677"/>
      <c r="E40" s="677"/>
      <c r="F40" s="677"/>
      <c r="G40" s="677"/>
      <c r="H40" s="530" t="s">
        <v>7</v>
      </c>
      <c r="I40" s="531"/>
      <c r="J40" s="527"/>
      <c r="K40" s="527"/>
      <c r="L40" s="527"/>
      <c r="M40" s="532"/>
      <c r="N40" s="531"/>
      <c r="O40" s="527"/>
      <c r="P40" s="527"/>
      <c r="Q40" s="532"/>
      <c r="R40" s="531"/>
      <c r="S40" s="527"/>
      <c r="T40" s="527"/>
      <c r="U40" s="532"/>
      <c r="V40" s="529" t="s">
        <v>64</v>
      </c>
      <c r="W40" s="677" t="str">
        <f>B40</f>
        <v>TKC  　工完</v>
      </c>
      <c r="X40" s="677"/>
      <c r="Y40" s="677"/>
      <c r="Z40" s="677"/>
      <c r="AA40" s="677"/>
      <c r="AB40" s="677"/>
      <c r="AC40" s="537" t="s">
        <v>7</v>
      </c>
    </row>
    <row r="41" spans="1:29" ht="17.100000000000001" customHeight="1">
      <c r="A41" s="531"/>
      <c r="B41" s="678"/>
      <c r="C41" s="678"/>
      <c r="D41" s="678"/>
      <c r="E41" s="678"/>
      <c r="F41" s="678"/>
      <c r="G41" s="678"/>
      <c r="H41" s="532"/>
      <c r="I41" s="531"/>
      <c r="J41" s="527"/>
      <c r="K41" s="527"/>
      <c r="L41" s="527"/>
      <c r="M41" s="532"/>
      <c r="N41" s="531"/>
      <c r="O41" s="527"/>
      <c r="P41" s="527"/>
      <c r="Q41" s="532"/>
      <c r="R41" s="531"/>
      <c r="S41" s="527"/>
      <c r="T41" s="527"/>
      <c r="U41" s="532"/>
      <c r="V41" s="531"/>
      <c r="W41" s="678"/>
      <c r="X41" s="678"/>
      <c r="Y41" s="678"/>
      <c r="Z41" s="678"/>
      <c r="AA41" s="678"/>
      <c r="AB41" s="678"/>
      <c r="AC41" s="539"/>
    </row>
    <row r="42" spans="1:29" ht="17.100000000000001" customHeight="1">
      <c r="A42" s="533"/>
      <c r="B42" s="679"/>
      <c r="C42" s="679"/>
      <c r="D42" s="679"/>
      <c r="E42" s="679"/>
      <c r="F42" s="679"/>
      <c r="G42" s="679"/>
      <c r="H42" s="534"/>
      <c r="I42" s="531"/>
      <c r="J42" s="527"/>
      <c r="K42" s="527"/>
      <c r="L42" s="527"/>
      <c r="M42" s="532"/>
      <c r="N42" s="531"/>
      <c r="O42" s="527"/>
      <c r="P42" s="527"/>
      <c r="Q42" s="532"/>
      <c r="R42" s="531"/>
      <c r="S42" s="527"/>
      <c r="T42" s="527"/>
      <c r="U42" s="532"/>
      <c r="V42" s="533"/>
      <c r="W42" s="679"/>
      <c r="X42" s="679"/>
      <c r="Y42" s="679"/>
      <c r="Z42" s="679"/>
      <c r="AA42" s="679"/>
      <c r="AB42" s="679"/>
      <c r="AC42" s="541"/>
    </row>
    <row r="43" spans="1:29" ht="17.100000000000001" customHeight="1">
      <c r="A43" s="680" t="s">
        <v>701</v>
      </c>
      <c r="B43" s="677"/>
      <c r="C43" s="677"/>
      <c r="D43" s="677"/>
      <c r="E43" s="677"/>
      <c r="F43" s="677"/>
      <c r="G43" s="677"/>
      <c r="H43" s="681"/>
      <c r="I43" s="531"/>
      <c r="J43" s="527"/>
      <c r="K43" s="527"/>
      <c r="L43" s="527"/>
      <c r="M43" s="532"/>
      <c r="N43" s="531"/>
      <c r="O43" s="527"/>
      <c r="P43" s="527"/>
      <c r="Q43" s="532"/>
      <c r="R43" s="531"/>
      <c r="S43" s="527"/>
      <c r="T43" s="527"/>
      <c r="U43" s="532"/>
      <c r="V43" s="680" t="s">
        <v>700</v>
      </c>
      <c r="W43" s="677"/>
      <c r="X43" s="677"/>
      <c r="Y43" s="677"/>
      <c r="Z43" s="677"/>
      <c r="AA43" s="677"/>
      <c r="AB43" s="677"/>
      <c r="AC43" s="681"/>
    </row>
    <row r="44" spans="1:29" ht="17.100000000000001" customHeight="1">
      <c r="A44" s="682"/>
      <c r="B44" s="678"/>
      <c r="C44" s="678"/>
      <c r="D44" s="678"/>
      <c r="E44" s="678"/>
      <c r="F44" s="678"/>
      <c r="G44" s="678"/>
      <c r="H44" s="683"/>
      <c r="I44" s="531"/>
      <c r="J44" s="527"/>
      <c r="K44" s="527"/>
      <c r="L44" s="527"/>
      <c r="M44" s="532"/>
      <c r="N44" s="531"/>
      <c r="O44" s="527"/>
      <c r="P44" s="527"/>
      <c r="Q44" s="532"/>
      <c r="R44" s="531"/>
      <c r="S44" s="527"/>
      <c r="T44" s="527"/>
      <c r="U44" s="532"/>
      <c r="V44" s="682"/>
      <c r="W44" s="678"/>
      <c r="X44" s="678"/>
      <c r="Y44" s="678"/>
      <c r="Z44" s="678"/>
      <c r="AA44" s="678"/>
      <c r="AB44" s="678"/>
      <c r="AC44" s="683"/>
    </row>
    <row r="45" spans="1:29" ht="17.100000000000001" customHeight="1">
      <c r="A45" s="684"/>
      <c r="B45" s="679"/>
      <c r="C45" s="679"/>
      <c r="D45" s="679"/>
      <c r="E45" s="679"/>
      <c r="F45" s="679"/>
      <c r="G45" s="679"/>
      <c r="H45" s="685"/>
      <c r="I45" s="533"/>
      <c r="J45" s="528"/>
      <c r="K45" s="528"/>
      <c r="L45" s="528"/>
      <c r="M45" s="534"/>
      <c r="N45" s="533"/>
      <c r="O45" s="528"/>
      <c r="P45" s="528"/>
      <c r="Q45" s="534"/>
      <c r="R45" s="533"/>
      <c r="S45" s="528"/>
      <c r="T45" s="528"/>
      <c r="U45" s="534"/>
      <c r="V45" s="684"/>
      <c r="W45" s="679"/>
      <c r="X45" s="679"/>
      <c r="Y45" s="679"/>
      <c r="Z45" s="679"/>
      <c r="AA45" s="679"/>
      <c r="AB45" s="679"/>
      <c r="AC45" s="685"/>
    </row>
    <row r="46" spans="1:29">
      <c r="A46" s="29"/>
      <c r="B46" s="29"/>
      <c r="C46" s="29"/>
      <c r="D46" s="29"/>
      <c r="E46" s="29"/>
      <c r="F46" s="29"/>
      <c r="G46" s="29"/>
      <c r="H46" s="29"/>
      <c r="I46" s="29"/>
    </row>
    <row r="47" spans="1:29">
      <c r="A47" s="29"/>
      <c r="B47" s="29"/>
      <c r="C47" s="29"/>
      <c r="D47" s="29"/>
      <c r="E47" s="29"/>
      <c r="F47" s="29"/>
      <c r="G47" s="29"/>
      <c r="H47" s="29"/>
      <c r="I47" s="29"/>
    </row>
  </sheetData>
  <mergeCells count="46">
    <mergeCell ref="Q22:AB22"/>
    <mergeCell ref="A1:AC1"/>
    <mergeCell ref="A5:AC5"/>
    <mergeCell ref="A8:AC8"/>
    <mergeCell ref="A11:AC13"/>
    <mergeCell ref="A15:AC15"/>
    <mergeCell ref="A16:AC16"/>
    <mergeCell ref="V18:W18"/>
    <mergeCell ref="AE18:AF18"/>
    <mergeCell ref="M19:O19"/>
    <mergeCell ref="Q19:AB19"/>
    <mergeCell ref="Q20:AB20"/>
    <mergeCell ref="D37:D39"/>
    <mergeCell ref="E37:E39"/>
    <mergeCell ref="F37:F39"/>
    <mergeCell ref="G37:G39"/>
    <mergeCell ref="Q23:AB23"/>
    <mergeCell ref="K27:O27"/>
    <mergeCell ref="A34:H36"/>
    <mergeCell ref="V34:AC36"/>
    <mergeCell ref="I34:M36"/>
    <mergeCell ref="N34:Q36"/>
    <mergeCell ref="R34:U36"/>
    <mergeCell ref="Q27:AC27"/>
    <mergeCell ref="Q28:AC28"/>
    <mergeCell ref="A43:H45"/>
    <mergeCell ref="V43:AC45"/>
    <mergeCell ref="Z37:Z39"/>
    <mergeCell ref="AA37:AA39"/>
    <mergeCell ref="AB37:AB39"/>
    <mergeCell ref="AC37:AC39"/>
    <mergeCell ref="A40:A42"/>
    <mergeCell ref="B40:G42"/>
    <mergeCell ref="H40:H42"/>
    <mergeCell ref="V40:V42"/>
    <mergeCell ref="H37:H39"/>
    <mergeCell ref="V37:W39"/>
    <mergeCell ref="X37:X39"/>
    <mergeCell ref="Y37:Y39"/>
    <mergeCell ref="A37:B39"/>
    <mergeCell ref="C37:C39"/>
    <mergeCell ref="I37:M45"/>
    <mergeCell ref="N37:Q45"/>
    <mergeCell ref="R37:U45"/>
    <mergeCell ref="AC40:AC42"/>
    <mergeCell ref="W40:AB42"/>
  </mergeCells>
  <phoneticPr fontId="2"/>
  <dataValidations count="1">
    <dataValidation imeMode="hiragana" allowBlank="1" showInputMessage="1" showErrorMessage="1" sqref="Q19:AB20 Q22:AB23" xr:uid="{00000000-0002-0000-0C00-000000000000}"/>
  </dataValidations>
  <pageMargins left="0.78740157480314965" right="0" top="0.51181102362204722" bottom="0.51181102362204722" header="0.51181102362204722" footer="0.51181102362204722"/>
  <pageSetup paperSize="9" fitToHeight="0"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460</v>
      </c>
      <c r="B2" s="8"/>
      <c r="C2" s="8"/>
      <c r="D2" s="8"/>
      <c r="E2" s="8"/>
      <c r="F2" s="14"/>
      <c r="G2" s="14"/>
      <c r="H2" s="14"/>
      <c r="I2" s="14"/>
      <c r="J2" s="14"/>
      <c r="K2" s="14" t="s">
        <v>42</v>
      </c>
      <c r="L2" s="599"/>
      <c r="M2" s="599"/>
      <c r="N2" s="599"/>
      <c r="O2" s="599"/>
      <c r="P2" s="535" t="s">
        <v>43</v>
      </c>
      <c r="Q2" s="535"/>
      <c r="R2" s="535"/>
      <c r="S2" s="599"/>
      <c r="T2" s="599"/>
      <c r="U2" s="599"/>
      <c r="V2" s="599"/>
      <c r="W2" s="535" t="s">
        <v>44</v>
      </c>
      <c r="X2" s="535"/>
      <c r="Y2" s="535"/>
      <c r="Z2" s="591"/>
      <c r="AA2" s="591"/>
      <c r="AB2" s="591"/>
      <c r="AC2" s="591"/>
      <c r="AD2" s="591"/>
      <c r="AE2" s="591"/>
      <c r="AF2" s="107" t="s">
        <v>7</v>
      </c>
      <c r="AG2" s="3"/>
    </row>
    <row r="3" spans="1:33" s="2" customFormat="1" ht="15.75" customHeight="1">
      <c r="A3" s="106" t="s">
        <v>461</v>
      </c>
      <c r="B3" s="8"/>
      <c r="C3" s="8"/>
      <c r="D3" s="8"/>
      <c r="E3" s="8"/>
      <c r="F3" s="15"/>
      <c r="G3" s="15"/>
      <c r="H3" s="15"/>
      <c r="I3" s="15"/>
      <c r="J3" s="15"/>
      <c r="K3" s="600"/>
      <c r="L3" s="600"/>
      <c r="M3" s="600"/>
      <c r="N3" s="600"/>
      <c r="O3" s="600"/>
      <c r="P3" s="600"/>
      <c r="Q3" s="600"/>
      <c r="R3" s="600"/>
      <c r="S3" s="600"/>
      <c r="T3" s="600"/>
      <c r="U3" s="600"/>
      <c r="V3" s="600"/>
      <c r="W3" s="600"/>
      <c r="X3" s="600"/>
      <c r="Y3" s="600"/>
      <c r="Z3" s="600"/>
      <c r="AA3" s="600"/>
      <c r="AB3" s="600"/>
      <c r="AC3" s="600"/>
      <c r="AD3" s="600"/>
      <c r="AE3" s="600"/>
      <c r="AF3" s="601"/>
      <c r="AG3" s="3"/>
    </row>
    <row r="4" spans="1:33" s="2" customFormat="1" ht="15.75" customHeight="1">
      <c r="A4" s="106" t="s">
        <v>462</v>
      </c>
      <c r="B4" s="8"/>
      <c r="C4" s="8"/>
      <c r="D4" s="8"/>
      <c r="E4" s="8"/>
      <c r="F4" s="8"/>
      <c r="G4" s="8"/>
      <c r="H4" s="8"/>
      <c r="I4" s="8"/>
      <c r="J4" s="8"/>
      <c r="K4" s="14" t="s">
        <v>42</v>
      </c>
      <c r="L4" s="590"/>
      <c r="M4" s="590"/>
      <c r="N4" s="590"/>
      <c r="O4" s="535" t="s">
        <v>49</v>
      </c>
      <c r="P4" s="535"/>
      <c r="Q4" s="535"/>
      <c r="R4" s="535"/>
      <c r="S4" s="535"/>
      <c r="T4" s="590"/>
      <c r="U4" s="590"/>
      <c r="V4" s="590"/>
      <c r="W4" s="535" t="s">
        <v>50</v>
      </c>
      <c r="X4" s="535"/>
      <c r="Y4" s="535"/>
      <c r="Z4" s="535"/>
      <c r="AA4" s="591"/>
      <c r="AB4" s="591"/>
      <c r="AC4" s="591"/>
      <c r="AD4" s="591"/>
      <c r="AE4" s="591"/>
      <c r="AF4" s="107" t="s">
        <v>7</v>
      </c>
      <c r="AG4" s="3"/>
    </row>
    <row r="5" spans="1:33" s="2" customFormat="1" ht="15.75" customHeight="1">
      <c r="A5" s="106"/>
      <c r="B5" s="8"/>
      <c r="C5" s="8"/>
      <c r="D5" s="8"/>
      <c r="E5" s="8"/>
      <c r="F5" s="8"/>
      <c r="G5" s="8"/>
      <c r="H5" s="8"/>
      <c r="I5" s="8"/>
      <c r="J5" s="8"/>
      <c r="K5" s="595"/>
      <c r="L5" s="595"/>
      <c r="M5" s="595"/>
      <c r="N5" s="595"/>
      <c r="O5" s="595"/>
      <c r="P5" s="595"/>
      <c r="Q5" s="595"/>
      <c r="R5" s="595"/>
      <c r="S5" s="595"/>
      <c r="T5" s="595"/>
      <c r="U5" s="595"/>
      <c r="V5" s="595"/>
      <c r="W5" s="595"/>
      <c r="X5" s="595"/>
      <c r="Y5" s="595"/>
      <c r="Z5" s="595"/>
      <c r="AA5" s="595"/>
      <c r="AB5" s="595"/>
      <c r="AC5" s="595"/>
      <c r="AD5" s="595"/>
      <c r="AE5" s="595"/>
      <c r="AF5" s="596"/>
      <c r="AG5" s="3"/>
    </row>
    <row r="6" spans="1:33" s="2" customFormat="1" ht="15.75" customHeight="1">
      <c r="A6" s="106" t="s">
        <v>463</v>
      </c>
      <c r="B6" s="8"/>
      <c r="C6" s="8"/>
      <c r="D6" s="8"/>
      <c r="E6" s="8"/>
      <c r="F6" s="8"/>
      <c r="G6" s="8"/>
      <c r="H6" s="8"/>
      <c r="I6" s="8"/>
      <c r="J6" s="8"/>
      <c r="K6" s="592"/>
      <c r="L6" s="592"/>
      <c r="M6" s="592"/>
      <c r="N6" s="9"/>
      <c r="O6" s="10"/>
      <c r="P6" s="10"/>
      <c r="Q6" s="10"/>
      <c r="R6" s="8"/>
      <c r="S6" s="8"/>
      <c r="T6" s="8"/>
      <c r="U6" s="8"/>
      <c r="V6" s="8"/>
      <c r="W6" s="8"/>
      <c r="X6" s="8"/>
      <c r="Y6" s="8"/>
      <c r="Z6" s="8"/>
      <c r="AA6" s="8"/>
      <c r="AB6" s="8"/>
      <c r="AC6" s="8"/>
      <c r="AD6" s="8"/>
      <c r="AE6" s="8"/>
      <c r="AF6" s="107"/>
      <c r="AG6" s="3"/>
    </row>
    <row r="7" spans="1:33" s="2" customFormat="1" ht="15.75" customHeight="1">
      <c r="A7" s="106" t="s">
        <v>464</v>
      </c>
      <c r="B7" s="8"/>
      <c r="C7" s="8"/>
      <c r="D7" s="8"/>
      <c r="E7" s="8"/>
      <c r="F7" s="8"/>
      <c r="G7" s="8"/>
      <c r="H7" s="8"/>
      <c r="I7" s="8"/>
      <c r="J7" s="8"/>
      <c r="K7" s="586"/>
      <c r="L7" s="586"/>
      <c r="M7" s="586"/>
      <c r="N7" s="586"/>
      <c r="O7" s="586"/>
      <c r="P7" s="586"/>
      <c r="Q7" s="586"/>
      <c r="R7" s="586"/>
      <c r="S7" s="586"/>
      <c r="T7" s="586"/>
      <c r="U7" s="586"/>
      <c r="V7" s="586"/>
      <c r="W7" s="586"/>
      <c r="X7" s="586"/>
      <c r="Y7" s="586"/>
      <c r="Z7" s="586"/>
      <c r="AA7" s="586"/>
      <c r="AB7" s="586"/>
      <c r="AC7" s="586"/>
      <c r="AD7" s="586"/>
      <c r="AE7" s="586"/>
      <c r="AF7" s="587"/>
      <c r="AG7" s="3"/>
    </row>
    <row r="8" spans="1:33" s="2" customFormat="1" ht="15.75" customHeight="1">
      <c r="A8" s="106" t="s">
        <v>465</v>
      </c>
      <c r="B8" s="8"/>
      <c r="C8" s="8"/>
      <c r="D8" s="8"/>
      <c r="E8" s="8"/>
      <c r="F8" s="8"/>
      <c r="G8" s="8"/>
      <c r="H8" s="8"/>
      <c r="I8" s="8"/>
      <c r="J8" s="8"/>
      <c r="K8" s="588"/>
      <c r="L8" s="588"/>
      <c r="M8" s="588"/>
      <c r="N8" s="588"/>
      <c r="O8" s="588"/>
      <c r="P8" s="588"/>
      <c r="Q8" s="588"/>
      <c r="R8" s="588"/>
      <c r="S8" s="588"/>
      <c r="T8" s="588"/>
      <c r="U8" s="588"/>
      <c r="V8" s="588"/>
      <c r="W8" s="588"/>
      <c r="X8" s="588"/>
      <c r="Y8" s="588"/>
      <c r="Z8" s="588"/>
      <c r="AA8" s="588"/>
      <c r="AB8" s="588"/>
      <c r="AC8" s="588"/>
      <c r="AD8" s="588"/>
      <c r="AE8" s="588"/>
      <c r="AF8" s="589"/>
      <c r="AG8" s="3"/>
    </row>
    <row r="9" spans="1:33" s="2" customFormat="1" ht="15.75" customHeight="1">
      <c r="A9" s="106" t="s">
        <v>466</v>
      </c>
      <c r="B9" s="8"/>
      <c r="C9" s="8"/>
      <c r="D9" s="8"/>
      <c r="E9" s="8"/>
      <c r="F9" s="8"/>
      <c r="G9" s="8"/>
      <c r="H9" s="8"/>
      <c r="I9" s="8"/>
      <c r="J9" s="8"/>
      <c r="K9" s="588"/>
      <c r="L9" s="588"/>
      <c r="M9" s="588"/>
      <c r="N9" s="588"/>
      <c r="O9" s="588"/>
      <c r="P9" s="588"/>
      <c r="Q9" s="588"/>
      <c r="R9" s="588"/>
      <c r="S9" s="588"/>
      <c r="T9" s="588"/>
      <c r="U9" s="588"/>
      <c r="V9" s="588"/>
      <c r="W9" s="588"/>
      <c r="X9" s="588"/>
      <c r="Y9" s="588"/>
      <c r="Z9" s="588"/>
      <c r="AA9" s="588"/>
      <c r="AB9" s="588"/>
      <c r="AC9" s="588"/>
      <c r="AD9" s="588"/>
      <c r="AE9" s="588"/>
      <c r="AF9" s="589"/>
      <c r="AG9" s="3"/>
    </row>
    <row r="10" spans="1:33" s="2" customFormat="1" ht="15.75" customHeight="1" thickBot="1">
      <c r="A10" s="108" t="s">
        <v>467</v>
      </c>
      <c r="B10" s="118"/>
      <c r="C10" s="118"/>
      <c r="D10" s="118"/>
      <c r="E10" s="118"/>
      <c r="F10" s="118"/>
      <c r="G10" s="118"/>
      <c r="H10" s="118"/>
      <c r="I10" s="118"/>
      <c r="J10" s="118"/>
      <c r="K10" s="597"/>
      <c r="L10" s="597"/>
      <c r="M10" s="597"/>
      <c r="N10" s="597"/>
      <c r="O10" s="597"/>
      <c r="P10" s="597"/>
      <c r="Q10" s="597"/>
      <c r="R10" s="597"/>
      <c r="S10" s="597"/>
      <c r="T10" s="597"/>
      <c r="U10" s="597"/>
      <c r="V10" s="597"/>
      <c r="W10" s="597"/>
      <c r="X10" s="597"/>
      <c r="Y10" s="597"/>
      <c r="Z10" s="597"/>
      <c r="AA10" s="597"/>
      <c r="AB10" s="597"/>
      <c r="AC10" s="597"/>
      <c r="AD10" s="597"/>
      <c r="AE10" s="597"/>
      <c r="AF10" s="598"/>
      <c r="AG10" s="3"/>
    </row>
    <row r="11" spans="1:33" s="2" customFormat="1" ht="15.75" customHeight="1">
      <c r="A11" s="103" t="s">
        <v>440</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460</v>
      </c>
      <c r="B12" s="8"/>
      <c r="C12" s="8"/>
      <c r="D12" s="8"/>
      <c r="E12" s="8"/>
      <c r="F12" s="14"/>
      <c r="G12" s="14"/>
      <c r="H12" s="14"/>
      <c r="I12" s="14"/>
      <c r="J12" s="14"/>
      <c r="K12" s="14" t="s">
        <v>42</v>
      </c>
      <c r="L12" s="599"/>
      <c r="M12" s="599"/>
      <c r="N12" s="599"/>
      <c r="O12" s="599"/>
      <c r="P12" s="535" t="s">
        <v>43</v>
      </c>
      <c r="Q12" s="535"/>
      <c r="R12" s="535"/>
      <c r="S12" s="599"/>
      <c r="T12" s="599"/>
      <c r="U12" s="599"/>
      <c r="V12" s="599"/>
      <c r="W12" s="535" t="s">
        <v>44</v>
      </c>
      <c r="X12" s="535"/>
      <c r="Y12" s="535"/>
      <c r="Z12" s="591"/>
      <c r="AA12" s="591"/>
      <c r="AB12" s="591"/>
      <c r="AC12" s="591"/>
      <c r="AD12" s="591"/>
      <c r="AE12" s="591"/>
      <c r="AF12" s="107" t="s">
        <v>7</v>
      </c>
      <c r="AG12" s="3"/>
    </row>
    <row r="13" spans="1:33" s="2" customFormat="1" ht="15.75" customHeight="1">
      <c r="A13" s="106" t="s">
        <v>461</v>
      </c>
      <c r="B13" s="8"/>
      <c r="C13" s="8"/>
      <c r="D13" s="8"/>
      <c r="E13" s="8"/>
      <c r="F13" s="15"/>
      <c r="G13" s="15"/>
      <c r="H13" s="15"/>
      <c r="I13" s="15"/>
      <c r="J13" s="15"/>
      <c r="K13" s="600"/>
      <c r="L13" s="600"/>
      <c r="M13" s="600"/>
      <c r="N13" s="600"/>
      <c r="O13" s="600"/>
      <c r="P13" s="600"/>
      <c r="Q13" s="600"/>
      <c r="R13" s="600"/>
      <c r="S13" s="600"/>
      <c r="T13" s="600"/>
      <c r="U13" s="600"/>
      <c r="V13" s="600"/>
      <c r="W13" s="600"/>
      <c r="X13" s="600"/>
      <c r="Y13" s="600"/>
      <c r="Z13" s="600"/>
      <c r="AA13" s="600"/>
      <c r="AB13" s="600"/>
      <c r="AC13" s="600"/>
      <c r="AD13" s="600"/>
      <c r="AE13" s="600"/>
      <c r="AF13" s="601"/>
      <c r="AG13" s="3"/>
    </row>
    <row r="14" spans="1:33" s="2" customFormat="1" ht="15.75" customHeight="1">
      <c r="A14" s="106" t="s">
        <v>462</v>
      </c>
      <c r="B14" s="8"/>
      <c r="C14" s="8"/>
      <c r="D14" s="8"/>
      <c r="E14" s="8"/>
      <c r="F14" s="8"/>
      <c r="G14" s="8"/>
      <c r="H14" s="8"/>
      <c r="I14" s="8"/>
      <c r="J14" s="8"/>
      <c r="K14" s="14" t="s">
        <v>42</v>
      </c>
      <c r="L14" s="590"/>
      <c r="M14" s="590"/>
      <c r="N14" s="590"/>
      <c r="O14" s="535" t="s">
        <v>49</v>
      </c>
      <c r="P14" s="535"/>
      <c r="Q14" s="535"/>
      <c r="R14" s="535"/>
      <c r="S14" s="535"/>
      <c r="T14" s="590"/>
      <c r="U14" s="590"/>
      <c r="V14" s="590"/>
      <c r="W14" s="535" t="s">
        <v>50</v>
      </c>
      <c r="X14" s="535"/>
      <c r="Y14" s="535"/>
      <c r="Z14" s="535"/>
      <c r="AA14" s="591"/>
      <c r="AB14" s="591"/>
      <c r="AC14" s="591"/>
      <c r="AD14" s="591"/>
      <c r="AE14" s="591"/>
      <c r="AF14" s="107" t="s">
        <v>7</v>
      </c>
      <c r="AG14" s="3"/>
    </row>
    <row r="15" spans="1:33" s="2" customFormat="1" ht="15.75" customHeight="1">
      <c r="A15" s="106"/>
      <c r="B15" s="602"/>
      <c r="C15" s="602"/>
      <c r="D15" s="602"/>
      <c r="E15" s="602"/>
      <c r="F15" s="602"/>
      <c r="G15" s="602"/>
      <c r="H15" s="602"/>
      <c r="I15" s="602"/>
      <c r="J15" s="602"/>
      <c r="K15" s="595"/>
      <c r="L15" s="595"/>
      <c r="M15" s="595"/>
      <c r="N15" s="595"/>
      <c r="O15" s="595"/>
      <c r="P15" s="595"/>
      <c r="Q15" s="595"/>
      <c r="R15" s="595"/>
      <c r="S15" s="595"/>
      <c r="T15" s="595"/>
      <c r="U15" s="595"/>
      <c r="V15" s="595"/>
      <c r="W15" s="595"/>
      <c r="X15" s="595"/>
      <c r="Y15" s="595"/>
      <c r="Z15" s="595"/>
      <c r="AA15" s="595"/>
      <c r="AB15" s="595"/>
      <c r="AC15" s="595"/>
      <c r="AD15" s="595"/>
      <c r="AE15" s="595"/>
      <c r="AF15" s="596"/>
      <c r="AG15" s="3"/>
    </row>
    <row r="16" spans="1:33" s="2" customFormat="1" ht="15.75" customHeight="1">
      <c r="A16" s="106" t="s">
        <v>463</v>
      </c>
      <c r="B16" s="8"/>
      <c r="C16" s="8"/>
      <c r="D16" s="8"/>
      <c r="E16" s="8"/>
      <c r="F16" s="8"/>
      <c r="G16" s="8"/>
      <c r="H16" s="8"/>
      <c r="I16" s="8"/>
      <c r="J16" s="8"/>
      <c r="K16" s="592"/>
      <c r="L16" s="592"/>
      <c r="M16" s="59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464</v>
      </c>
      <c r="B17" s="8"/>
      <c r="C17" s="8"/>
      <c r="D17" s="8"/>
      <c r="E17" s="8"/>
      <c r="F17" s="8"/>
      <c r="G17" s="8"/>
      <c r="H17" s="8"/>
      <c r="I17" s="8"/>
      <c r="J17" s="8"/>
      <c r="K17" s="586"/>
      <c r="L17" s="586"/>
      <c r="M17" s="586"/>
      <c r="N17" s="586"/>
      <c r="O17" s="586"/>
      <c r="P17" s="586"/>
      <c r="Q17" s="586"/>
      <c r="R17" s="586"/>
      <c r="S17" s="586"/>
      <c r="T17" s="586"/>
      <c r="U17" s="586"/>
      <c r="V17" s="586"/>
      <c r="W17" s="586"/>
      <c r="X17" s="586"/>
      <c r="Y17" s="586"/>
      <c r="Z17" s="586"/>
      <c r="AA17" s="586"/>
      <c r="AB17" s="586"/>
      <c r="AC17" s="586"/>
      <c r="AD17" s="586"/>
      <c r="AE17" s="586"/>
      <c r="AF17" s="587"/>
      <c r="AG17" s="3"/>
    </row>
    <row r="18" spans="1:33" s="2" customFormat="1" ht="15.75" customHeight="1">
      <c r="A18" s="106" t="s">
        <v>465</v>
      </c>
      <c r="B18" s="8"/>
      <c r="C18" s="8"/>
      <c r="D18" s="8"/>
      <c r="E18" s="8"/>
      <c r="F18" s="8"/>
      <c r="G18" s="8"/>
      <c r="H18" s="8"/>
      <c r="I18" s="8"/>
      <c r="J18" s="8"/>
      <c r="K18" s="588"/>
      <c r="L18" s="588"/>
      <c r="M18" s="588"/>
      <c r="N18" s="588"/>
      <c r="O18" s="588"/>
      <c r="P18" s="588"/>
      <c r="Q18" s="588"/>
      <c r="R18" s="588"/>
      <c r="S18" s="588"/>
      <c r="T18" s="588"/>
      <c r="U18" s="588"/>
      <c r="V18" s="588"/>
      <c r="W18" s="588"/>
      <c r="X18" s="588"/>
      <c r="Y18" s="588"/>
      <c r="Z18" s="588"/>
      <c r="AA18" s="588"/>
      <c r="AB18" s="588"/>
      <c r="AC18" s="588"/>
      <c r="AD18" s="588"/>
      <c r="AE18" s="588"/>
      <c r="AF18" s="589"/>
      <c r="AG18" s="3"/>
    </row>
    <row r="19" spans="1:33" s="2" customFormat="1" ht="15.75" customHeight="1">
      <c r="A19" s="106" t="s">
        <v>466</v>
      </c>
      <c r="B19" s="8"/>
      <c r="C19" s="8"/>
      <c r="D19" s="8"/>
      <c r="E19" s="8"/>
      <c r="F19" s="8"/>
      <c r="G19" s="8"/>
      <c r="H19" s="8"/>
      <c r="I19" s="8"/>
      <c r="J19" s="8"/>
      <c r="K19" s="588"/>
      <c r="L19" s="588"/>
      <c r="M19" s="588"/>
      <c r="N19" s="588"/>
      <c r="O19" s="588"/>
      <c r="P19" s="588"/>
      <c r="Q19" s="588"/>
      <c r="R19" s="588"/>
      <c r="S19" s="588"/>
      <c r="T19" s="588"/>
      <c r="U19" s="588"/>
      <c r="V19" s="588"/>
      <c r="W19" s="588"/>
      <c r="X19" s="588"/>
      <c r="Y19" s="588"/>
      <c r="Z19" s="588"/>
      <c r="AA19" s="588"/>
      <c r="AB19" s="588"/>
      <c r="AC19" s="588"/>
      <c r="AD19" s="588"/>
      <c r="AE19" s="588"/>
      <c r="AF19" s="589"/>
      <c r="AG19" s="3"/>
    </row>
    <row r="20" spans="1:33" s="2" customFormat="1" ht="15.75" customHeight="1" thickBot="1">
      <c r="A20" s="108" t="s">
        <v>467</v>
      </c>
      <c r="B20" s="109"/>
      <c r="C20" s="109"/>
      <c r="D20" s="109"/>
      <c r="E20" s="109"/>
      <c r="F20" s="109"/>
      <c r="G20" s="109"/>
      <c r="H20" s="109"/>
      <c r="I20" s="109"/>
      <c r="J20" s="109"/>
      <c r="K20" s="597"/>
      <c r="L20" s="597"/>
      <c r="M20" s="597"/>
      <c r="N20" s="597"/>
      <c r="O20" s="597"/>
      <c r="P20" s="597"/>
      <c r="Q20" s="597"/>
      <c r="R20" s="597"/>
      <c r="S20" s="597"/>
      <c r="T20" s="597"/>
      <c r="U20" s="597"/>
      <c r="V20" s="597"/>
      <c r="W20" s="597"/>
      <c r="X20" s="597"/>
      <c r="Y20" s="597"/>
      <c r="Z20" s="597"/>
      <c r="AA20" s="597"/>
      <c r="AB20" s="597"/>
      <c r="AC20" s="597"/>
      <c r="AD20" s="597"/>
      <c r="AE20" s="597"/>
      <c r="AF20" s="598"/>
      <c r="AG20" s="3"/>
    </row>
    <row r="21" spans="1:33" s="2" customFormat="1" ht="15.75" customHeight="1">
      <c r="A21" s="103" t="s">
        <v>441</v>
      </c>
      <c r="B21" s="110"/>
      <c r="C21" s="110"/>
      <c r="D21" s="110"/>
      <c r="E21" s="110"/>
      <c r="F21" s="110"/>
      <c r="G21" s="110"/>
      <c r="H21" s="110"/>
      <c r="I21" s="110"/>
      <c r="J21" s="110"/>
      <c r="K21" s="593"/>
      <c r="L21" s="593"/>
      <c r="M21" s="593"/>
      <c r="N21" s="593"/>
      <c r="O21" s="593"/>
      <c r="P21" s="593"/>
      <c r="Q21" s="593"/>
      <c r="R21" s="593"/>
      <c r="S21" s="593"/>
      <c r="T21" s="593"/>
      <c r="U21" s="593"/>
      <c r="V21" s="593"/>
      <c r="W21" s="593"/>
      <c r="X21" s="593"/>
      <c r="Y21" s="593"/>
      <c r="Z21" s="593"/>
      <c r="AA21" s="593"/>
      <c r="AB21" s="593"/>
      <c r="AC21" s="593"/>
      <c r="AD21" s="593"/>
      <c r="AE21" s="593"/>
      <c r="AF21" s="594"/>
      <c r="AG21" s="3"/>
    </row>
    <row r="22" spans="1:33" s="2" customFormat="1" ht="15.75" customHeight="1">
      <c r="A22" s="106" t="s">
        <v>460</v>
      </c>
      <c r="B22" s="8"/>
      <c r="C22" s="8"/>
      <c r="D22" s="8"/>
      <c r="E22" s="8"/>
      <c r="F22" s="14"/>
      <c r="G22" s="14"/>
      <c r="H22" s="14"/>
      <c r="I22" s="14"/>
      <c r="J22" s="14"/>
      <c r="K22" s="14" t="s">
        <v>42</v>
      </c>
      <c r="L22" s="599"/>
      <c r="M22" s="599"/>
      <c r="N22" s="599"/>
      <c r="O22" s="599"/>
      <c r="P22" s="535" t="s">
        <v>43</v>
      </c>
      <c r="Q22" s="535"/>
      <c r="R22" s="535"/>
      <c r="S22" s="599"/>
      <c r="T22" s="599"/>
      <c r="U22" s="599"/>
      <c r="V22" s="599"/>
      <c r="W22" s="535" t="s">
        <v>44</v>
      </c>
      <c r="X22" s="535"/>
      <c r="Y22" s="535"/>
      <c r="Z22" s="591"/>
      <c r="AA22" s="591"/>
      <c r="AB22" s="591"/>
      <c r="AC22" s="591"/>
      <c r="AD22" s="591"/>
      <c r="AE22" s="591"/>
      <c r="AF22" s="107" t="s">
        <v>7</v>
      </c>
      <c r="AG22" s="3"/>
    </row>
    <row r="23" spans="1:33" s="2" customFormat="1" ht="15.75" customHeight="1">
      <c r="A23" s="106" t="s">
        <v>461</v>
      </c>
      <c r="B23" s="8"/>
      <c r="C23" s="8"/>
      <c r="D23" s="8"/>
      <c r="E23" s="8"/>
      <c r="F23" s="15"/>
      <c r="G23" s="15"/>
      <c r="H23" s="15"/>
      <c r="I23" s="15"/>
      <c r="J23" s="15"/>
      <c r="K23" s="600"/>
      <c r="L23" s="600"/>
      <c r="M23" s="600"/>
      <c r="N23" s="600"/>
      <c r="O23" s="600"/>
      <c r="P23" s="600"/>
      <c r="Q23" s="600"/>
      <c r="R23" s="600"/>
      <c r="S23" s="600"/>
      <c r="T23" s="600"/>
      <c r="U23" s="600"/>
      <c r="V23" s="600"/>
      <c r="W23" s="600"/>
      <c r="X23" s="600"/>
      <c r="Y23" s="600"/>
      <c r="Z23" s="600"/>
      <c r="AA23" s="600"/>
      <c r="AB23" s="600"/>
      <c r="AC23" s="600"/>
      <c r="AD23" s="600"/>
      <c r="AE23" s="600"/>
      <c r="AF23" s="601"/>
      <c r="AG23" s="3"/>
    </row>
    <row r="24" spans="1:33" s="2" customFormat="1" ht="15.75" customHeight="1">
      <c r="A24" s="106" t="s">
        <v>462</v>
      </c>
      <c r="B24" s="8"/>
      <c r="C24" s="8"/>
      <c r="D24" s="8"/>
      <c r="E24" s="8"/>
      <c r="F24" s="8"/>
      <c r="G24" s="8"/>
      <c r="H24" s="8"/>
      <c r="I24" s="8"/>
      <c r="J24" s="8"/>
      <c r="K24" s="14" t="s">
        <v>42</v>
      </c>
      <c r="L24" s="590"/>
      <c r="M24" s="590"/>
      <c r="N24" s="590"/>
      <c r="O24" s="535" t="s">
        <v>49</v>
      </c>
      <c r="P24" s="535"/>
      <c r="Q24" s="535"/>
      <c r="R24" s="535"/>
      <c r="S24" s="535"/>
      <c r="T24" s="590"/>
      <c r="U24" s="590"/>
      <c r="V24" s="590"/>
      <c r="W24" s="535" t="s">
        <v>50</v>
      </c>
      <c r="X24" s="535"/>
      <c r="Y24" s="535"/>
      <c r="Z24" s="535"/>
      <c r="AA24" s="591"/>
      <c r="AB24" s="591"/>
      <c r="AC24" s="591"/>
      <c r="AD24" s="591"/>
      <c r="AE24" s="591"/>
      <c r="AF24" s="107" t="s">
        <v>7</v>
      </c>
      <c r="AG24" s="3"/>
    </row>
    <row r="25" spans="1:33" s="2" customFormat="1" ht="15.75" customHeight="1">
      <c r="A25" s="106"/>
      <c r="B25" s="8"/>
      <c r="C25" s="8"/>
      <c r="D25" s="8"/>
      <c r="E25" s="8"/>
      <c r="F25" s="8"/>
      <c r="G25" s="8"/>
      <c r="H25" s="8"/>
      <c r="I25" s="8"/>
      <c r="J25" s="8"/>
      <c r="K25" s="595"/>
      <c r="L25" s="595"/>
      <c r="M25" s="595"/>
      <c r="N25" s="595"/>
      <c r="O25" s="595"/>
      <c r="P25" s="595"/>
      <c r="Q25" s="595"/>
      <c r="R25" s="595"/>
      <c r="S25" s="595"/>
      <c r="T25" s="595"/>
      <c r="U25" s="595"/>
      <c r="V25" s="595"/>
      <c r="W25" s="595"/>
      <c r="X25" s="595"/>
      <c r="Y25" s="595"/>
      <c r="Z25" s="595"/>
      <c r="AA25" s="595"/>
      <c r="AB25" s="595"/>
      <c r="AC25" s="595"/>
      <c r="AD25" s="595"/>
      <c r="AE25" s="595"/>
      <c r="AF25" s="596"/>
      <c r="AG25" s="3"/>
    </row>
    <row r="26" spans="1:33" s="2" customFormat="1" ht="15.75" customHeight="1">
      <c r="A26" s="106" t="s">
        <v>463</v>
      </c>
      <c r="B26" s="8"/>
      <c r="C26" s="8"/>
      <c r="D26" s="8"/>
      <c r="E26" s="8"/>
      <c r="F26" s="8"/>
      <c r="G26" s="8"/>
      <c r="H26" s="8"/>
      <c r="I26" s="8"/>
      <c r="J26" s="8"/>
      <c r="K26" s="592"/>
      <c r="L26" s="592"/>
      <c r="M26" s="59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464</v>
      </c>
      <c r="B27" s="8"/>
      <c r="C27" s="8"/>
      <c r="D27" s="8"/>
      <c r="E27" s="8"/>
      <c r="F27" s="8"/>
      <c r="G27" s="8"/>
      <c r="H27" s="8"/>
      <c r="I27" s="8"/>
      <c r="J27" s="8"/>
      <c r="K27" s="586"/>
      <c r="L27" s="586"/>
      <c r="M27" s="586"/>
      <c r="N27" s="586"/>
      <c r="O27" s="586"/>
      <c r="P27" s="586"/>
      <c r="Q27" s="586"/>
      <c r="R27" s="586"/>
      <c r="S27" s="586"/>
      <c r="T27" s="586"/>
      <c r="U27" s="586"/>
      <c r="V27" s="586"/>
      <c r="W27" s="586"/>
      <c r="X27" s="586"/>
      <c r="Y27" s="586"/>
      <c r="Z27" s="586"/>
      <c r="AA27" s="586"/>
      <c r="AB27" s="586"/>
      <c r="AC27" s="586"/>
      <c r="AD27" s="586"/>
      <c r="AE27" s="586"/>
      <c r="AF27" s="587"/>
      <c r="AG27" s="3"/>
    </row>
    <row r="28" spans="1:33" s="2" customFormat="1" ht="15.75" customHeight="1">
      <c r="A28" s="106" t="s">
        <v>465</v>
      </c>
      <c r="B28" s="8"/>
      <c r="C28" s="8"/>
      <c r="D28" s="8"/>
      <c r="E28" s="8"/>
      <c r="F28" s="8"/>
      <c r="G28" s="8"/>
      <c r="H28" s="8"/>
      <c r="I28" s="8"/>
      <c r="J28" s="8"/>
      <c r="K28" s="588"/>
      <c r="L28" s="588"/>
      <c r="M28" s="588"/>
      <c r="N28" s="588"/>
      <c r="O28" s="588"/>
      <c r="P28" s="588"/>
      <c r="Q28" s="588"/>
      <c r="R28" s="588"/>
      <c r="S28" s="588"/>
      <c r="T28" s="588"/>
      <c r="U28" s="588"/>
      <c r="V28" s="588"/>
      <c r="W28" s="588"/>
      <c r="X28" s="588"/>
      <c r="Y28" s="588"/>
      <c r="Z28" s="588"/>
      <c r="AA28" s="588"/>
      <c r="AB28" s="588"/>
      <c r="AC28" s="588"/>
      <c r="AD28" s="588"/>
      <c r="AE28" s="588"/>
      <c r="AF28" s="589"/>
      <c r="AG28" s="3"/>
    </row>
    <row r="29" spans="1:33" s="2" customFormat="1" ht="15.75" customHeight="1">
      <c r="A29" s="106" t="s">
        <v>466</v>
      </c>
      <c r="B29" s="8"/>
      <c r="C29" s="8"/>
      <c r="D29" s="8"/>
      <c r="E29" s="8"/>
      <c r="F29" s="8"/>
      <c r="G29" s="8"/>
      <c r="H29" s="8"/>
      <c r="I29" s="8"/>
      <c r="J29" s="8"/>
      <c r="K29" s="588"/>
      <c r="L29" s="588"/>
      <c r="M29" s="588"/>
      <c r="N29" s="588"/>
      <c r="O29" s="588"/>
      <c r="P29" s="588"/>
      <c r="Q29" s="588"/>
      <c r="R29" s="588"/>
      <c r="S29" s="588"/>
      <c r="T29" s="588"/>
      <c r="U29" s="588"/>
      <c r="V29" s="588"/>
      <c r="W29" s="588"/>
      <c r="X29" s="588"/>
      <c r="Y29" s="588"/>
      <c r="Z29" s="588"/>
      <c r="AA29" s="588"/>
      <c r="AB29" s="588"/>
      <c r="AC29" s="588"/>
      <c r="AD29" s="588"/>
      <c r="AE29" s="588"/>
      <c r="AF29" s="589"/>
      <c r="AG29" s="3"/>
    </row>
    <row r="30" spans="1:33" s="2" customFormat="1" ht="15.75" customHeight="1" thickBot="1">
      <c r="A30" s="108" t="s">
        <v>467</v>
      </c>
      <c r="B30" s="118"/>
      <c r="C30" s="118"/>
      <c r="D30" s="118"/>
      <c r="E30" s="118"/>
      <c r="F30" s="118"/>
      <c r="G30" s="118"/>
      <c r="H30" s="118"/>
      <c r="I30" s="118"/>
      <c r="J30" s="118"/>
      <c r="K30" s="597"/>
      <c r="L30" s="597"/>
      <c r="M30" s="597"/>
      <c r="N30" s="597"/>
      <c r="O30" s="597"/>
      <c r="P30" s="597"/>
      <c r="Q30" s="597"/>
      <c r="R30" s="597"/>
      <c r="S30" s="597"/>
      <c r="T30" s="597"/>
      <c r="U30" s="597"/>
      <c r="V30" s="597"/>
      <c r="W30" s="597"/>
      <c r="X30" s="597"/>
      <c r="Y30" s="597"/>
      <c r="Z30" s="597"/>
      <c r="AA30" s="597"/>
      <c r="AB30" s="597"/>
      <c r="AC30" s="597"/>
      <c r="AD30" s="597"/>
      <c r="AE30" s="597"/>
      <c r="AF30" s="598"/>
      <c r="AG30" s="3"/>
    </row>
    <row r="31" spans="1:33" s="2" customFormat="1" ht="15.75" customHeight="1">
      <c r="A31" s="103" t="s">
        <v>442</v>
      </c>
      <c r="B31" s="110"/>
      <c r="C31" s="110"/>
      <c r="D31" s="110"/>
      <c r="E31" s="110"/>
      <c r="F31" s="110"/>
      <c r="G31" s="110"/>
      <c r="H31" s="110"/>
      <c r="I31" s="110"/>
      <c r="J31" s="110"/>
      <c r="K31" s="593"/>
      <c r="L31" s="593"/>
      <c r="M31" s="593"/>
      <c r="N31" s="593"/>
      <c r="O31" s="593"/>
      <c r="P31" s="593"/>
      <c r="Q31" s="593"/>
      <c r="R31" s="593"/>
      <c r="S31" s="593"/>
      <c r="T31" s="593"/>
      <c r="U31" s="593"/>
      <c r="V31" s="593"/>
      <c r="W31" s="593"/>
      <c r="X31" s="593"/>
      <c r="Y31" s="593"/>
      <c r="Z31" s="593"/>
      <c r="AA31" s="593"/>
      <c r="AB31" s="593"/>
      <c r="AC31" s="593"/>
      <c r="AD31" s="593"/>
      <c r="AE31" s="593"/>
      <c r="AF31" s="594"/>
      <c r="AG31" s="3"/>
    </row>
    <row r="32" spans="1:33" s="2" customFormat="1" ht="15.75" customHeight="1">
      <c r="A32" s="106" t="s">
        <v>460</v>
      </c>
      <c r="B32" s="8"/>
      <c r="C32" s="8"/>
      <c r="D32" s="8"/>
      <c r="E32" s="8"/>
      <c r="F32" s="14"/>
      <c r="G32" s="14"/>
      <c r="H32" s="14"/>
      <c r="I32" s="14"/>
      <c r="J32" s="14"/>
      <c r="K32" s="14" t="s">
        <v>42</v>
      </c>
      <c r="L32" s="599"/>
      <c r="M32" s="599"/>
      <c r="N32" s="599"/>
      <c r="O32" s="599"/>
      <c r="P32" s="535" t="s">
        <v>43</v>
      </c>
      <c r="Q32" s="535"/>
      <c r="R32" s="535"/>
      <c r="S32" s="599"/>
      <c r="T32" s="599"/>
      <c r="U32" s="599"/>
      <c r="V32" s="599"/>
      <c r="W32" s="535" t="s">
        <v>44</v>
      </c>
      <c r="X32" s="535"/>
      <c r="Y32" s="535"/>
      <c r="Z32" s="591"/>
      <c r="AA32" s="591"/>
      <c r="AB32" s="591"/>
      <c r="AC32" s="591"/>
      <c r="AD32" s="591"/>
      <c r="AE32" s="591"/>
      <c r="AF32" s="107" t="s">
        <v>7</v>
      </c>
      <c r="AG32" s="3"/>
    </row>
    <row r="33" spans="1:33" s="2" customFormat="1" ht="15.75" customHeight="1">
      <c r="A33" s="106" t="s">
        <v>461</v>
      </c>
      <c r="B33" s="8"/>
      <c r="C33" s="8"/>
      <c r="D33" s="8"/>
      <c r="E33" s="8"/>
      <c r="F33" s="15"/>
      <c r="G33" s="15"/>
      <c r="H33" s="15"/>
      <c r="I33" s="15"/>
      <c r="J33" s="15"/>
      <c r="K33" s="600"/>
      <c r="L33" s="600"/>
      <c r="M33" s="600"/>
      <c r="N33" s="600"/>
      <c r="O33" s="600"/>
      <c r="P33" s="600"/>
      <c r="Q33" s="600"/>
      <c r="R33" s="600"/>
      <c r="S33" s="600"/>
      <c r="T33" s="600"/>
      <c r="U33" s="600"/>
      <c r="V33" s="600"/>
      <c r="W33" s="600"/>
      <c r="X33" s="600"/>
      <c r="Y33" s="600"/>
      <c r="Z33" s="600"/>
      <c r="AA33" s="600"/>
      <c r="AB33" s="600"/>
      <c r="AC33" s="600"/>
      <c r="AD33" s="600"/>
      <c r="AE33" s="600"/>
      <c r="AF33" s="601"/>
      <c r="AG33" s="3"/>
    </row>
    <row r="34" spans="1:33" s="2" customFormat="1" ht="15.75" customHeight="1">
      <c r="A34" s="106" t="s">
        <v>462</v>
      </c>
      <c r="B34" s="8"/>
      <c r="C34" s="8"/>
      <c r="D34" s="8"/>
      <c r="E34" s="8"/>
      <c r="F34" s="8"/>
      <c r="G34" s="8"/>
      <c r="H34" s="8"/>
      <c r="I34" s="8"/>
      <c r="J34" s="8"/>
      <c r="K34" s="14" t="s">
        <v>42</v>
      </c>
      <c r="L34" s="590"/>
      <c r="M34" s="590"/>
      <c r="N34" s="590"/>
      <c r="O34" s="535" t="s">
        <v>49</v>
      </c>
      <c r="P34" s="535"/>
      <c r="Q34" s="535"/>
      <c r="R34" s="535"/>
      <c r="S34" s="535"/>
      <c r="T34" s="590"/>
      <c r="U34" s="590"/>
      <c r="V34" s="590"/>
      <c r="W34" s="535" t="s">
        <v>50</v>
      </c>
      <c r="X34" s="535"/>
      <c r="Y34" s="535"/>
      <c r="Z34" s="535"/>
      <c r="AA34" s="591"/>
      <c r="AB34" s="591"/>
      <c r="AC34" s="591"/>
      <c r="AD34" s="591"/>
      <c r="AE34" s="591"/>
      <c r="AF34" s="107" t="s">
        <v>7</v>
      </c>
      <c r="AG34" s="3"/>
    </row>
    <row r="35" spans="1:33" s="2" customFormat="1" ht="15.75" customHeight="1">
      <c r="A35" s="106"/>
      <c r="B35" s="8"/>
      <c r="C35" s="8"/>
      <c r="D35" s="8"/>
      <c r="E35" s="8"/>
      <c r="F35" s="8"/>
      <c r="G35" s="8"/>
      <c r="H35" s="8"/>
      <c r="I35" s="8"/>
      <c r="J35" s="8"/>
      <c r="K35" s="595"/>
      <c r="L35" s="595"/>
      <c r="M35" s="595"/>
      <c r="N35" s="595"/>
      <c r="O35" s="595"/>
      <c r="P35" s="595"/>
      <c r="Q35" s="595"/>
      <c r="R35" s="595"/>
      <c r="S35" s="595"/>
      <c r="T35" s="595"/>
      <c r="U35" s="595"/>
      <c r="V35" s="595"/>
      <c r="W35" s="595"/>
      <c r="X35" s="595"/>
      <c r="Y35" s="595"/>
      <c r="Z35" s="595"/>
      <c r="AA35" s="595"/>
      <c r="AB35" s="595"/>
      <c r="AC35" s="595"/>
      <c r="AD35" s="595"/>
      <c r="AE35" s="595"/>
      <c r="AF35" s="596"/>
      <c r="AG35" s="3"/>
    </row>
    <row r="36" spans="1:33" s="2" customFormat="1" ht="15.75" customHeight="1">
      <c r="A36" s="106" t="s">
        <v>463</v>
      </c>
      <c r="B36" s="8"/>
      <c r="C36" s="8"/>
      <c r="D36" s="8"/>
      <c r="E36" s="8"/>
      <c r="F36" s="8"/>
      <c r="G36" s="8"/>
      <c r="H36" s="8"/>
      <c r="I36" s="8"/>
      <c r="J36" s="8"/>
      <c r="K36" s="592"/>
      <c r="L36" s="592"/>
      <c r="M36" s="59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464</v>
      </c>
      <c r="B37" s="8"/>
      <c r="C37" s="8"/>
      <c r="D37" s="8"/>
      <c r="E37" s="8"/>
      <c r="F37" s="8"/>
      <c r="G37" s="8"/>
      <c r="H37" s="8"/>
      <c r="I37" s="8"/>
      <c r="J37" s="8"/>
      <c r="K37" s="586"/>
      <c r="L37" s="586"/>
      <c r="M37" s="586"/>
      <c r="N37" s="586"/>
      <c r="O37" s="586"/>
      <c r="P37" s="586"/>
      <c r="Q37" s="586"/>
      <c r="R37" s="586"/>
      <c r="S37" s="586"/>
      <c r="T37" s="586"/>
      <c r="U37" s="586"/>
      <c r="V37" s="586"/>
      <c r="W37" s="586"/>
      <c r="X37" s="586"/>
      <c r="Y37" s="586"/>
      <c r="Z37" s="586"/>
      <c r="AA37" s="586"/>
      <c r="AB37" s="586"/>
      <c r="AC37" s="586"/>
      <c r="AD37" s="586"/>
      <c r="AE37" s="586"/>
      <c r="AF37" s="587"/>
      <c r="AG37" s="3"/>
    </row>
    <row r="38" spans="1:33" s="2" customFormat="1" ht="15.75" customHeight="1">
      <c r="A38" s="106" t="s">
        <v>465</v>
      </c>
      <c r="B38" s="8"/>
      <c r="C38" s="8"/>
      <c r="D38" s="8"/>
      <c r="E38" s="8"/>
      <c r="F38" s="8"/>
      <c r="G38" s="8"/>
      <c r="H38" s="8"/>
      <c r="I38" s="8"/>
      <c r="J38" s="8"/>
      <c r="K38" s="588"/>
      <c r="L38" s="588"/>
      <c r="M38" s="588"/>
      <c r="N38" s="588"/>
      <c r="O38" s="588"/>
      <c r="P38" s="588"/>
      <c r="Q38" s="588"/>
      <c r="R38" s="588"/>
      <c r="S38" s="588"/>
      <c r="T38" s="588"/>
      <c r="U38" s="588"/>
      <c r="V38" s="588"/>
      <c r="W38" s="588"/>
      <c r="X38" s="588"/>
      <c r="Y38" s="588"/>
      <c r="Z38" s="588"/>
      <c r="AA38" s="588"/>
      <c r="AB38" s="588"/>
      <c r="AC38" s="588"/>
      <c r="AD38" s="588"/>
      <c r="AE38" s="588"/>
      <c r="AF38" s="589"/>
      <c r="AG38" s="3"/>
    </row>
    <row r="39" spans="1:33" s="2" customFormat="1" ht="15.75" customHeight="1">
      <c r="A39" s="106" t="s">
        <v>466</v>
      </c>
      <c r="B39" s="8"/>
      <c r="C39" s="8"/>
      <c r="D39" s="8"/>
      <c r="E39" s="8"/>
      <c r="F39" s="8"/>
      <c r="G39" s="8"/>
      <c r="H39" s="8"/>
      <c r="I39" s="8"/>
      <c r="J39" s="8"/>
      <c r="K39" s="588"/>
      <c r="L39" s="588"/>
      <c r="M39" s="588"/>
      <c r="N39" s="588"/>
      <c r="O39" s="588"/>
      <c r="P39" s="588"/>
      <c r="Q39" s="588"/>
      <c r="R39" s="588"/>
      <c r="S39" s="588"/>
      <c r="T39" s="588"/>
      <c r="U39" s="588"/>
      <c r="V39" s="588"/>
      <c r="W39" s="588"/>
      <c r="X39" s="588"/>
      <c r="Y39" s="588"/>
      <c r="Z39" s="588"/>
      <c r="AA39" s="588"/>
      <c r="AB39" s="588"/>
      <c r="AC39" s="588"/>
      <c r="AD39" s="588"/>
      <c r="AE39" s="588"/>
      <c r="AF39" s="589"/>
      <c r="AG39" s="3"/>
    </row>
    <row r="40" spans="1:33" s="2" customFormat="1" ht="15.75" customHeight="1" thickBot="1">
      <c r="A40" s="108" t="s">
        <v>467</v>
      </c>
      <c r="B40" s="118"/>
      <c r="C40" s="118"/>
      <c r="D40" s="118"/>
      <c r="E40" s="118"/>
      <c r="F40" s="118"/>
      <c r="G40" s="118"/>
      <c r="H40" s="118"/>
      <c r="I40" s="118"/>
      <c r="J40" s="118"/>
      <c r="K40" s="597"/>
      <c r="L40" s="597"/>
      <c r="M40" s="597"/>
      <c r="N40" s="597"/>
      <c r="O40" s="597"/>
      <c r="P40" s="597"/>
      <c r="Q40" s="597"/>
      <c r="R40" s="597"/>
      <c r="S40" s="597"/>
      <c r="T40" s="597"/>
      <c r="U40" s="597"/>
      <c r="V40" s="597"/>
      <c r="W40" s="597"/>
      <c r="X40" s="597"/>
      <c r="Y40" s="597"/>
      <c r="Z40" s="597"/>
      <c r="AA40" s="597"/>
      <c r="AB40" s="597"/>
      <c r="AC40" s="597"/>
      <c r="AD40" s="597"/>
      <c r="AE40" s="597"/>
      <c r="AF40" s="598"/>
      <c r="AG40" s="3"/>
    </row>
    <row r="41" spans="1:33" s="2" customFormat="1" ht="15.75" customHeight="1">
      <c r="A41" s="103" t="s">
        <v>443</v>
      </c>
      <c r="B41" s="110"/>
      <c r="C41" s="110"/>
      <c r="D41" s="110"/>
      <c r="E41" s="110"/>
      <c r="F41" s="110"/>
      <c r="G41" s="110"/>
      <c r="H41" s="110"/>
      <c r="I41" s="110"/>
      <c r="J41" s="110"/>
      <c r="K41" s="593"/>
      <c r="L41" s="593"/>
      <c r="M41" s="593"/>
      <c r="N41" s="593"/>
      <c r="O41" s="593"/>
      <c r="P41" s="593"/>
      <c r="Q41" s="593"/>
      <c r="R41" s="593"/>
      <c r="S41" s="593"/>
      <c r="T41" s="593"/>
      <c r="U41" s="593"/>
      <c r="V41" s="593"/>
      <c r="W41" s="593"/>
      <c r="X41" s="593"/>
      <c r="Y41" s="593"/>
      <c r="Z41" s="593"/>
      <c r="AA41" s="593"/>
      <c r="AB41" s="593"/>
      <c r="AC41" s="593"/>
      <c r="AD41" s="593"/>
      <c r="AE41" s="593"/>
      <c r="AF41" s="594"/>
      <c r="AG41" s="3"/>
    </row>
    <row r="42" spans="1:33" s="2" customFormat="1" ht="15.75" customHeight="1">
      <c r="A42" s="106" t="s">
        <v>460</v>
      </c>
      <c r="B42" s="8"/>
      <c r="C42" s="8"/>
      <c r="D42" s="8"/>
      <c r="E42" s="8"/>
      <c r="F42" s="14"/>
      <c r="G42" s="14"/>
      <c r="H42" s="14"/>
      <c r="I42" s="14"/>
      <c r="J42" s="14"/>
      <c r="K42" s="14" t="s">
        <v>42</v>
      </c>
      <c r="L42" s="599"/>
      <c r="M42" s="599"/>
      <c r="N42" s="599"/>
      <c r="O42" s="599"/>
      <c r="P42" s="535" t="s">
        <v>43</v>
      </c>
      <c r="Q42" s="535"/>
      <c r="R42" s="535"/>
      <c r="S42" s="599"/>
      <c r="T42" s="599"/>
      <c r="U42" s="599"/>
      <c r="V42" s="599"/>
      <c r="W42" s="535" t="s">
        <v>44</v>
      </c>
      <c r="X42" s="535"/>
      <c r="Y42" s="535"/>
      <c r="Z42" s="591"/>
      <c r="AA42" s="591"/>
      <c r="AB42" s="591"/>
      <c r="AC42" s="591"/>
      <c r="AD42" s="591"/>
      <c r="AE42" s="591"/>
      <c r="AF42" s="107" t="s">
        <v>7</v>
      </c>
      <c r="AG42" s="3"/>
    </row>
    <row r="43" spans="1:33" s="2" customFormat="1" ht="15.75" customHeight="1">
      <c r="A43" s="106" t="s">
        <v>461</v>
      </c>
      <c r="B43" s="8"/>
      <c r="C43" s="8"/>
      <c r="D43" s="8"/>
      <c r="E43" s="8"/>
      <c r="F43" s="15"/>
      <c r="G43" s="15"/>
      <c r="H43" s="15"/>
      <c r="I43" s="15"/>
      <c r="J43" s="15"/>
      <c r="K43" s="600"/>
      <c r="L43" s="600"/>
      <c r="M43" s="600"/>
      <c r="N43" s="600"/>
      <c r="O43" s="600"/>
      <c r="P43" s="600"/>
      <c r="Q43" s="600"/>
      <c r="R43" s="600"/>
      <c r="S43" s="600"/>
      <c r="T43" s="600"/>
      <c r="U43" s="600"/>
      <c r="V43" s="600"/>
      <c r="W43" s="600"/>
      <c r="X43" s="600"/>
      <c r="Y43" s="600"/>
      <c r="Z43" s="600"/>
      <c r="AA43" s="600"/>
      <c r="AB43" s="600"/>
      <c r="AC43" s="600"/>
      <c r="AD43" s="600"/>
      <c r="AE43" s="600"/>
      <c r="AF43" s="601"/>
      <c r="AG43" s="3"/>
    </row>
    <row r="44" spans="1:33" s="2" customFormat="1" ht="15.75" customHeight="1">
      <c r="A44" s="106" t="s">
        <v>462</v>
      </c>
      <c r="B44" s="8"/>
      <c r="C44" s="8"/>
      <c r="D44" s="8"/>
      <c r="E44" s="8"/>
      <c r="F44" s="8"/>
      <c r="G44" s="8"/>
      <c r="H44" s="8"/>
      <c r="I44" s="8"/>
      <c r="J44" s="8"/>
      <c r="K44" s="14" t="s">
        <v>42</v>
      </c>
      <c r="L44" s="590"/>
      <c r="M44" s="590"/>
      <c r="N44" s="590"/>
      <c r="O44" s="535" t="s">
        <v>49</v>
      </c>
      <c r="P44" s="535"/>
      <c r="Q44" s="535"/>
      <c r="R44" s="535"/>
      <c r="S44" s="535"/>
      <c r="T44" s="590"/>
      <c r="U44" s="590"/>
      <c r="V44" s="590"/>
      <c r="W44" s="535" t="s">
        <v>50</v>
      </c>
      <c r="X44" s="535"/>
      <c r="Y44" s="535"/>
      <c r="Z44" s="535"/>
      <c r="AA44" s="591"/>
      <c r="AB44" s="591"/>
      <c r="AC44" s="591"/>
      <c r="AD44" s="591"/>
      <c r="AE44" s="591"/>
      <c r="AF44" s="107" t="s">
        <v>7</v>
      </c>
      <c r="AG44" s="3"/>
    </row>
    <row r="45" spans="1:33" s="2" customFormat="1" ht="15.75" customHeight="1">
      <c r="A45" s="106"/>
      <c r="B45" s="8"/>
      <c r="C45" s="8"/>
      <c r="D45" s="8"/>
      <c r="E45" s="8"/>
      <c r="F45" s="8"/>
      <c r="G45" s="8"/>
      <c r="H45" s="8"/>
      <c r="I45" s="8"/>
      <c r="J45" s="8"/>
      <c r="K45" s="595"/>
      <c r="L45" s="595"/>
      <c r="M45" s="595"/>
      <c r="N45" s="595"/>
      <c r="O45" s="595"/>
      <c r="P45" s="595"/>
      <c r="Q45" s="595"/>
      <c r="R45" s="595"/>
      <c r="S45" s="595"/>
      <c r="T45" s="595"/>
      <c r="U45" s="595"/>
      <c r="V45" s="595"/>
      <c r="W45" s="595"/>
      <c r="X45" s="595"/>
      <c r="Y45" s="595"/>
      <c r="Z45" s="595"/>
      <c r="AA45" s="595"/>
      <c r="AB45" s="595"/>
      <c r="AC45" s="595"/>
      <c r="AD45" s="595"/>
      <c r="AE45" s="595"/>
      <c r="AF45" s="596"/>
      <c r="AG45" s="3"/>
    </row>
    <row r="46" spans="1:33" s="2" customFormat="1" ht="15.75" customHeight="1">
      <c r="A46" s="106" t="s">
        <v>463</v>
      </c>
      <c r="B46" s="8"/>
      <c r="C46" s="8"/>
      <c r="D46" s="8"/>
      <c r="E46" s="8"/>
      <c r="F46" s="8"/>
      <c r="G46" s="8"/>
      <c r="H46" s="8"/>
      <c r="I46" s="8"/>
      <c r="J46" s="8"/>
      <c r="K46" s="592"/>
      <c r="L46" s="592"/>
      <c r="M46" s="59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464</v>
      </c>
      <c r="B47" s="8"/>
      <c r="C47" s="8"/>
      <c r="D47" s="8"/>
      <c r="E47" s="8"/>
      <c r="F47" s="8"/>
      <c r="G47" s="8"/>
      <c r="H47" s="8"/>
      <c r="I47" s="8"/>
      <c r="J47" s="8"/>
      <c r="K47" s="586"/>
      <c r="L47" s="586"/>
      <c r="M47" s="586"/>
      <c r="N47" s="586"/>
      <c r="O47" s="586"/>
      <c r="P47" s="586"/>
      <c r="Q47" s="586"/>
      <c r="R47" s="586"/>
      <c r="S47" s="586"/>
      <c r="T47" s="586"/>
      <c r="U47" s="586"/>
      <c r="V47" s="586"/>
      <c r="W47" s="586"/>
      <c r="X47" s="586"/>
      <c r="Y47" s="586"/>
      <c r="Z47" s="586"/>
      <c r="AA47" s="586"/>
      <c r="AB47" s="586"/>
      <c r="AC47" s="586"/>
      <c r="AD47" s="586"/>
      <c r="AE47" s="586"/>
      <c r="AF47" s="587"/>
      <c r="AG47" s="3"/>
    </row>
    <row r="48" spans="1:33" s="2" customFormat="1" ht="15.75" customHeight="1">
      <c r="A48" s="106" t="s">
        <v>465</v>
      </c>
      <c r="B48" s="8"/>
      <c r="C48" s="8"/>
      <c r="D48" s="8"/>
      <c r="E48" s="8"/>
      <c r="F48" s="8"/>
      <c r="G48" s="8"/>
      <c r="H48" s="8"/>
      <c r="I48" s="8"/>
      <c r="J48" s="8"/>
      <c r="K48" s="588"/>
      <c r="L48" s="588"/>
      <c r="M48" s="588"/>
      <c r="N48" s="588"/>
      <c r="O48" s="588"/>
      <c r="P48" s="588"/>
      <c r="Q48" s="588"/>
      <c r="R48" s="588"/>
      <c r="S48" s="588"/>
      <c r="T48" s="588"/>
      <c r="U48" s="588"/>
      <c r="V48" s="588"/>
      <c r="W48" s="588"/>
      <c r="X48" s="588"/>
      <c r="Y48" s="588"/>
      <c r="Z48" s="588"/>
      <c r="AA48" s="588"/>
      <c r="AB48" s="588"/>
      <c r="AC48" s="588"/>
      <c r="AD48" s="588"/>
      <c r="AE48" s="588"/>
      <c r="AF48" s="589"/>
      <c r="AG48" s="3"/>
    </row>
    <row r="49" spans="1:33" s="2" customFormat="1" ht="15.75" customHeight="1">
      <c r="A49" s="106" t="s">
        <v>466</v>
      </c>
      <c r="B49" s="8"/>
      <c r="C49" s="8"/>
      <c r="D49" s="8"/>
      <c r="E49" s="8"/>
      <c r="F49" s="8"/>
      <c r="G49" s="8"/>
      <c r="H49" s="8"/>
      <c r="I49" s="8"/>
      <c r="J49" s="8"/>
      <c r="K49" s="588"/>
      <c r="L49" s="588"/>
      <c r="M49" s="588"/>
      <c r="N49" s="588"/>
      <c r="O49" s="588"/>
      <c r="P49" s="588"/>
      <c r="Q49" s="588"/>
      <c r="R49" s="588"/>
      <c r="S49" s="588"/>
      <c r="T49" s="588"/>
      <c r="U49" s="588"/>
      <c r="V49" s="588"/>
      <c r="W49" s="588"/>
      <c r="X49" s="588"/>
      <c r="Y49" s="588"/>
      <c r="Z49" s="588"/>
      <c r="AA49" s="588"/>
      <c r="AB49" s="588"/>
      <c r="AC49" s="588"/>
      <c r="AD49" s="588"/>
      <c r="AE49" s="588"/>
      <c r="AF49" s="589"/>
      <c r="AG49" s="3"/>
    </row>
    <row r="50" spans="1:33" s="2" customFormat="1" ht="15.75" customHeight="1" thickBot="1">
      <c r="A50" s="108" t="s">
        <v>467</v>
      </c>
      <c r="B50" s="118"/>
      <c r="C50" s="118"/>
      <c r="D50" s="118"/>
      <c r="E50" s="118"/>
      <c r="F50" s="118"/>
      <c r="G50" s="118"/>
      <c r="H50" s="118"/>
      <c r="I50" s="118"/>
      <c r="J50" s="118"/>
      <c r="K50" s="597"/>
      <c r="L50" s="597"/>
      <c r="M50" s="597"/>
      <c r="N50" s="597"/>
      <c r="O50" s="597"/>
      <c r="P50" s="597"/>
      <c r="Q50" s="597"/>
      <c r="R50" s="597"/>
      <c r="S50" s="597"/>
      <c r="T50" s="597"/>
      <c r="U50" s="597"/>
      <c r="V50" s="597"/>
      <c r="W50" s="597"/>
      <c r="X50" s="597"/>
      <c r="Y50" s="597"/>
      <c r="Z50" s="597"/>
      <c r="AA50" s="597"/>
      <c r="AB50" s="597"/>
      <c r="AC50" s="597"/>
      <c r="AD50" s="597"/>
      <c r="AE50" s="597"/>
      <c r="AF50" s="598"/>
      <c r="AG50" s="3"/>
    </row>
    <row r="51" spans="1:33" s="2" customFormat="1" ht="15.75" customHeight="1">
      <c r="A51" s="103" t="s">
        <v>444</v>
      </c>
      <c r="B51" s="110"/>
      <c r="C51" s="110"/>
      <c r="D51" s="110"/>
      <c r="E51" s="110"/>
      <c r="F51" s="110"/>
      <c r="G51" s="110"/>
      <c r="H51" s="110"/>
      <c r="I51" s="110"/>
      <c r="J51" s="110"/>
      <c r="K51" s="593"/>
      <c r="L51" s="593"/>
      <c r="M51" s="593"/>
      <c r="N51" s="593"/>
      <c r="O51" s="593"/>
      <c r="P51" s="593"/>
      <c r="Q51" s="593"/>
      <c r="R51" s="593"/>
      <c r="S51" s="593"/>
      <c r="T51" s="593"/>
      <c r="U51" s="593"/>
      <c r="V51" s="593"/>
      <c r="W51" s="593"/>
      <c r="X51" s="593"/>
      <c r="Y51" s="593"/>
      <c r="Z51" s="593"/>
      <c r="AA51" s="593"/>
      <c r="AB51" s="593"/>
      <c r="AC51" s="593"/>
      <c r="AD51" s="593"/>
      <c r="AE51" s="593"/>
      <c r="AF51" s="594"/>
      <c r="AG51" s="3"/>
    </row>
    <row r="52" spans="1:33" s="2" customFormat="1" ht="15.75" customHeight="1">
      <c r="A52" s="106" t="s">
        <v>460</v>
      </c>
      <c r="B52" s="8"/>
      <c r="C52" s="8"/>
      <c r="D52" s="8"/>
      <c r="E52" s="8"/>
      <c r="F52" s="14"/>
      <c r="G52" s="14"/>
      <c r="H52" s="14"/>
      <c r="I52" s="14"/>
      <c r="J52" s="14"/>
      <c r="K52" s="14" t="s">
        <v>42</v>
      </c>
      <c r="L52" s="590"/>
      <c r="M52" s="590"/>
      <c r="N52" s="590"/>
      <c r="O52" s="590"/>
      <c r="P52" s="535" t="s">
        <v>43</v>
      </c>
      <c r="Q52" s="535"/>
      <c r="R52" s="535"/>
      <c r="S52" s="590"/>
      <c r="T52" s="590"/>
      <c r="U52" s="590"/>
      <c r="V52" s="590"/>
      <c r="W52" s="535" t="s">
        <v>44</v>
      </c>
      <c r="X52" s="535"/>
      <c r="Y52" s="535"/>
      <c r="Z52" s="591"/>
      <c r="AA52" s="591"/>
      <c r="AB52" s="591"/>
      <c r="AC52" s="591"/>
      <c r="AD52" s="591"/>
      <c r="AE52" s="591"/>
      <c r="AF52" s="107" t="s">
        <v>7</v>
      </c>
      <c r="AG52" s="3"/>
    </row>
    <row r="53" spans="1:33" s="2" customFormat="1" ht="15.75" customHeight="1">
      <c r="A53" s="106" t="s">
        <v>461</v>
      </c>
      <c r="B53" s="8"/>
      <c r="C53" s="8"/>
      <c r="D53" s="8"/>
      <c r="E53" s="8"/>
      <c r="F53" s="15"/>
      <c r="G53" s="15"/>
      <c r="H53" s="15"/>
      <c r="I53" s="15"/>
      <c r="J53" s="15"/>
      <c r="K53" s="600"/>
      <c r="L53" s="600"/>
      <c r="M53" s="600"/>
      <c r="N53" s="600"/>
      <c r="O53" s="600"/>
      <c r="P53" s="600"/>
      <c r="Q53" s="600"/>
      <c r="R53" s="600"/>
      <c r="S53" s="600"/>
      <c r="T53" s="600"/>
      <c r="U53" s="600"/>
      <c r="V53" s="600"/>
      <c r="W53" s="600"/>
      <c r="X53" s="600"/>
      <c r="Y53" s="600"/>
      <c r="Z53" s="600"/>
      <c r="AA53" s="600"/>
      <c r="AB53" s="600"/>
      <c r="AC53" s="600"/>
      <c r="AD53" s="600"/>
      <c r="AE53" s="600"/>
      <c r="AF53" s="601"/>
      <c r="AG53" s="3"/>
    </row>
    <row r="54" spans="1:33" s="2" customFormat="1" ht="15.75" customHeight="1">
      <c r="A54" s="106" t="s">
        <v>462</v>
      </c>
      <c r="B54" s="8"/>
      <c r="C54" s="8"/>
      <c r="D54" s="8"/>
      <c r="E54" s="8"/>
      <c r="F54" s="8"/>
      <c r="G54" s="8"/>
      <c r="H54" s="8"/>
      <c r="I54" s="8"/>
      <c r="J54" s="8"/>
      <c r="K54" s="14" t="s">
        <v>42</v>
      </c>
      <c r="L54" s="590"/>
      <c r="M54" s="590"/>
      <c r="N54" s="590"/>
      <c r="O54" s="535" t="s">
        <v>49</v>
      </c>
      <c r="P54" s="535"/>
      <c r="Q54" s="535"/>
      <c r="R54" s="535"/>
      <c r="S54" s="535"/>
      <c r="T54" s="590"/>
      <c r="U54" s="590"/>
      <c r="V54" s="590"/>
      <c r="W54" s="535" t="s">
        <v>50</v>
      </c>
      <c r="X54" s="535"/>
      <c r="Y54" s="535"/>
      <c r="Z54" s="535"/>
      <c r="AA54" s="591"/>
      <c r="AB54" s="591"/>
      <c r="AC54" s="591"/>
      <c r="AD54" s="591"/>
      <c r="AE54" s="591"/>
      <c r="AF54" s="107" t="s">
        <v>7</v>
      </c>
      <c r="AG54" s="3"/>
    </row>
    <row r="55" spans="1:33" s="2" customFormat="1" ht="15.75" customHeight="1">
      <c r="A55" s="106"/>
      <c r="B55" s="8"/>
      <c r="C55" s="8"/>
      <c r="D55" s="8"/>
      <c r="E55" s="8"/>
      <c r="F55" s="8"/>
      <c r="G55" s="8"/>
      <c r="H55" s="8"/>
      <c r="I55" s="8"/>
      <c r="J55" s="8"/>
      <c r="K55" s="595"/>
      <c r="L55" s="595"/>
      <c r="M55" s="595"/>
      <c r="N55" s="595"/>
      <c r="O55" s="595"/>
      <c r="P55" s="595"/>
      <c r="Q55" s="595"/>
      <c r="R55" s="595"/>
      <c r="S55" s="595"/>
      <c r="T55" s="595"/>
      <c r="U55" s="595"/>
      <c r="V55" s="595"/>
      <c r="W55" s="595"/>
      <c r="X55" s="595"/>
      <c r="Y55" s="595"/>
      <c r="Z55" s="595"/>
      <c r="AA55" s="595"/>
      <c r="AB55" s="595"/>
      <c r="AC55" s="595"/>
      <c r="AD55" s="595"/>
      <c r="AE55" s="595"/>
      <c r="AF55" s="596"/>
      <c r="AG55" s="3"/>
    </row>
    <row r="56" spans="1:33" s="2" customFormat="1" ht="15.75" customHeight="1">
      <c r="A56" s="106" t="s">
        <v>463</v>
      </c>
      <c r="B56" s="8"/>
      <c r="C56" s="8"/>
      <c r="D56" s="8"/>
      <c r="E56" s="8"/>
      <c r="F56" s="8"/>
      <c r="G56" s="8"/>
      <c r="H56" s="8"/>
      <c r="I56" s="8"/>
      <c r="J56" s="8"/>
      <c r="K56" s="592"/>
      <c r="L56" s="592"/>
      <c r="M56" s="59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464</v>
      </c>
      <c r="B57" s="8"/>
      <c r="C57" s="8"/>
      <c r="D57" s="8"/>
      <c r="E57" s="8"/>
      <c r="F57" s="8"/>
      <c r="G57" s="8"/>
      <c r="H57" s="8"/>
      <c r="I57" s="8"/>
      <c r="J57" s="8"/>
      <c r="K57" s="586"/>
      <c r="L57" s="586"/>
      <c r="M57" s="586"/>
      <c r="N57" s="586"/>
      <c r="O57" s="586"/>
      <c r="P57" s="586"/>
      <c r="Q57" s="586"/>
      <c r="R57" s="586"/>
      <c r="S57" s="586"/>
      <c r="T57" s="586"/>
      <c r="U57" s="586"/>
      <c r="V57" s="586"/>
      <c r="W57" s="586"/>
      <c r="X57" s="586"/>
      <c r="Y57" s="586"/>
      <c r="Z57" s="586"/>
      <c r="AA57" s="586"/>
      <c r="AB57" s="586"/>
      <c r="AC57" s="586"/>
      <c r="AD57" s="586"/>
      <c r="AE57" s="586"/>
      <c r="AF57" s="587"/>
      <c r="AG57" s="3"/>
    </row>
    <row r="58" spans="1:33" s="2" customFormat="1" ht="15.75" customHeight="1">
      <c r="A58" s="106" t="s">
        <v>465</v>
      </c>
      <c r="B58" s="8"/>
      <c r="C58" s="8"/>
      <c r="D58" s="8"/>
      <c r="E58" s="8"/>
      <c r="F58" s="8"/>
      <c r="G58" s="8"/>
      <c r="H58" s="8"/>
      <c r="I58" s="8"/>
      <c r="J58" s="8"/>
      <c r="K58" s="588"/>
      <c r="L58" s="588"/>
      <c r="M58" s="588"/>
      <c r="N58" s="588"/>
      <c r="O58" s="588"/>
      <c r="P58" s="588"/>
      <c r="Q58" s="588"/>
      <c r="R58" s="588"/>
      <c r="S58" s="588"/>
      <c r="T58" s="588"/>
      <c r="U58" s="588"/>
      <c r="V58" s="588"/>
      <c r="W58" s="588"/>
      <c r="X58" s="588"/>
      <c r="Y58" s="588"/>
      <c r="Z58" s="588"/>
      <c r="AA58" s="588"/>
      <c r="AB58" s="588"/>
      <c r="AC58" s="588"/>
      <c r="AD58" s="588"/>
      <c r="AE58" s="588"/>
      <c r="AF58" s="589"/>
      <c r="AG58" s="3"/>
    </row>
    <row r="59" spans="1:33" s="2" customFormat="1" ht="15.75" customHeight="1">
      <c r="A59" s="106" t="s">
        <v>466</v>
      </c>
      <c r="B59" s="8"/>
      <c r="C59" s="8"/>
      <c r="D59" s="8"/>
      <c r="E59" s="8"/>
      <c r="F59" s="8"/>
      <c r="G59" s="8"/>
      <c r="H59" s="8"/>
      <c r="I59" s="8"/>
      <c r="J59" s="8"/>
      <c r="K59" s="588"/>
      <c r="L59" s="588"/>
      <c r="M59" s="588"/>
      <c r="N59" s="588"/>
      <c r="O59" s="588"/>
      <c r="P59" s="588"/>
      <c r="Q59" s="588"/>
      <c r="R59" s="588"/>
      <c r="S59" s="588"/>
      <c r="T59" s="588"/>
      <c r="U59" s="588"/>
      <c r="V59" s="588"/>
      <c r="W59" s="588"/>
      <c r="X59" s="588"/>
      <c r="Y59" s="588"/>
      <c r="Z59" s="588"/>
      <c r="AA59" s="588"/>
      <c r="AB59" s="588"/>
      <c r="AC59" s="588"/>
      <c r="AD59" s="588"/>
      <c r="AE59" s="588"/>
      <c r="AF59" s="589"/>
      <c r="AG59" s="3"/>
    </row>
    <row r="60" spans="1:33" s="2" customFormat="1" ht="15.75" customHeight="1" thickBot="1">
      <c r="A60" s="108" t="s">
        <v>467</v>
      </c>
      <c r="B60" s="118"/>
      <c r="C60" s="118"/>
      <c r="D60" s="118"/>
      <c r="E60" s="118"/>
      <c r="F60" s="118"/>
      <c r="G60" s="118"/>
      <c r="H60" s="118"/>
      <c r="I60" s="118"/>
      <c r="J60" s="118"/>
      <c r="K60" s="597"/>
      <c r="L60" s="597"/>
      <c r="M60" s="597"/>
      <c r="N60" s="597"/>
      <c r="O60" s="597"/>
      <c r="P60" s="597"/>
      <c r="Q60" s="597"/>
      <c r="R60" s="597"/>
      <c r="S60" s="597"/>
      <c r="T60" s="597"/>
      <c r="U60" s="597"/>
      <c r="V60" s="597"/>
      <c r="W60" s="597"/>
      <c r="X60" s="597"/>
      <c r="Y60" s="597"/>
      <c r="Z60" s="597"/>
      <c r="AA60" s="597"/>
      <c r="AB60" s="597"/>
      <c r="AC60" s="597"/>
      <c r="AD60" s="597"/>
      <c r="AE60" s="597"/>
      <c r="AF60" s="598"/>
      <c r="AG60" s="3"/>
    </row>
    <row r="61" spans="1:33" s="2" customFormat="1" ht="15.75" customHeight="1">
      <c r="A61" s="103" t="s">
        <v>445</v>
      </c>
      <c r="B61" s="110"/>
      <c r="C61" s="110"/>
      <c r="D61" s="110"/>
      <c r="E61" s="110"/>
      <c r="F61" s="110"/>
      <c r="G61" s="110"/>
      <c r="H61" s="110"/>
      <c r="I61" s="110"/>
      <c r="J61" s="110"/>
      <c r="K61" s="593"/>
      <c r="L61" s="593"/>
      <c r="M61" s="593"/>
      <c r="N61" s="593"/>
      <c r="O61" s="593"/>
      <c r="P61" s="593"/>
      <c r="Q61" s="593"/>
      <c r="R61" s="593"/>
      <c r="S61" s="593"/>
      <c r="T61" s="593"/>
      <c r="U61" s="593"/>
      <c r="V61" s="593"/>
      <c r="W61" s="593"/>
      <c r="X61" s="593"/>
      <c r="Y61" s="593"/>
      <c r="Z61" s="593"/>
      <c r="AA61" s="593"/>
      <c r="AB61" s="593"/>
      <c r="AC61" s="593"/>
      <c r="AD61" s="593"/>
      <c r="AE61" s="593"/>
      <c r="AF61" s="594"/>
      <c r="AG61" s="3"/>
    </row>
    <row r="62" spans="1:33" s="2" customFormat="1" ht="15.75" customHeight="1">
      <c r="A62" s="106" t="s">
        <v>460</v>
      </c>
      <c r="B62" s="8"/>
      <c r="C62" s="8"/>
      <c r="D62" s="8"/>
      <c r="E62" s="8"/>
      <c r="F62" s="14"/>
      <c r="G62" s="14"/>
      <c r="H62" s="14"/>
      <c r="I62" s="14"/>
      <c r="J62" s="14"/>
      <c r="K62" s="14" t="s">
        <v>42</v>
      </c>
      <c r="L62" s="590"/>
      <c r="M62" s="590"/>
      <c r="N62" s="590"/>
      <c r="O62" s="590"/>
      <c r="P62" s="535" t="s">
        <v>43</v>
      </c>
      <c r="Q62" s="535"/>
      <c r="R62" s="535"/>
      <c r="S62" s="590"/>
      <c r="T62" s="590"/>
      <c r="U62" s="590"/>
      <c r="V62" s="590"/>
      <c r="W62" s="535" t="s">
        <v>44</v>
      </c>
      <c r="X62" s="535"/>
      <c r="Y62" s="535"/>
      <c r="Z62" s="591"/>
      <c r="AA62" s="591"/>
      <c r="AB62" s="591"/>
      <c r="AC62" s="591"/>
      <c r="AD62" s="591"/>
      <c r="AE62" s="591"/>
      <c r="AF62" s="107" t="s">
        <v>7</v>
      </c>
      <c r="AG62" s="3"/>
    </row>
    <row r="63" spans="1:33" s="2" customFormat="1" ht="15.75" customHeight="1">
      <c r="A63" s="106" t="s">
        <v>461</v>
      </c>
      <c r="B63" s="8"/>
      <c r="C63" s="8"/>
      <c r="D63" s="8"/>
      <c r="E63" s="8"/>
      <c r="F63" s="15"/>
      <c r="G63" s="15"/>
      <c r="H63" s="15"/>
      <c r="I63" s="15"/>
      <c r="J63" s="15"/>
      <c r="K63" s="600"/>
      <c r="L63" s="600"/>
      <c r="M63" s="600"/>
      <c r="N63" s="600"/>
      <c r="O63" s="600"/>
      <c r="P63" s="600"/>
      <c r="Q63" s="600"/>
      <c r="R63" s="600"/>
      <c r="S63" s="600"/>
      <c r="T63" s="600"/>
      <c r="U63" s="600"/>
      <c r="V63" s="600"/>
      <c r="W63" s="600"/>
      <c r="X63" s="600"/>
      <c r="Y63" s="600"/>
      <c r="Z63" s="600"/>
      <c r="AA63" s="600"/>
      <c r="AB63" s="600"/>
      <c r="AC63" s="600"/>
      <c r="AD63" s="600"/>
      <c r="AE63" s="600"/>
      <c r="AF63" s="601"/>
      <c r="AG63" s="3"/>
    </row>
    <row r="64" spans="1:33" s="2" customFormat="1" ht="15.75" customHeight="1">
      <c r="A64" s="106" t="s">
        <v>462</v>
      </c>
      <c r="B64" s="8"/>
      <c r="C64" s="8"/>
      <c r="D64" s="8"/>
      <c r="E64" s="8"/>
      <c r="F64" s="8"/>
      <c r="G64" s="8"/>
      <c r="H64" s="8"/>
      <c r="I64" s="8"/>
      <c r="J64" s="8"/>
      <c r="K64" s="14" t="s">
        <v>42</v>
      </c>
      <c r="L64" s="590"/>
      <c r="M64" s="590"/>
      <c r="N64" s="590"/>
      <c r="O64" s="535" t="s">
        <v>49</v>
      </c>
      <c r="P64" s="535"/>
      <c r="Q64" s="535"/>
      <c r="R64" s="535"/>
      <c r="S64" s="535"/>
      <c r="T64" s="590"/>
      <c r="U64" s="590"/>
      <c r="V64" s="590"/>
      <c r="W64" s="535" t="s">
        <v>50</v>
      </c>
      <c r="X64" s="535"/>
      <c r="Y64" s="535"/>
      <c r="Z64" s="535"/>
      <c r="AA64" s="591"/>
      <c r="AB64" s="591"/>
      <c r="AC64" s="591"/>
      <c r="AD64" s="591"/>
      <c r="AE64" s="591"/>
      <c r="AF64" s="107" t="s">
        <v>7</v>
      </c>
      <c r="AG64" s="3"/>
    </row>
    <row r="65" spans="1:33" s="2" customFormat="1" ht="15.75" customHeight="1">
      <c r="A65" s="106"/>
      <c r="B65" s="8"/>
      <c r="C65" s="8"/>
      <c r="D65" s="8"/>
      <c r="E65" s="8"/>
      <c r="F65" s="8"/>
      <c r="G65" s="8"/>
      <c r="H65" s="8"/>
      <c r="I65" s="8"/>
      <c r="J65" s="8"/>
      <c r="K65" s="595"/>
      <c r="L65" s="595"/>
      <c r="M65" s="595"/>
      <c r="N65" s="595"/>
      <c r="O65" s="595"/>
      <c r="P65" s="595"/>
      <c r="Q65" s="595"/>
      <c r="R65" s="595"/>
      <c r="S65" s="595"/>
      <c r="T65" s="595"/>
      <c r="U65" s="595"/>
      <c r="V65" s="595"/>
      <c r="W65" s="595"/>
      <c r="X65" s="595"/>
      <c r="Y65" s="595"/>
      <c r="Z65" s="595"/>
      <c r="AA65" s="595"/>
      <c r="AB65" s="595"/>
      <c r="AC65" s="595"/>
      <c r="AD65" s="595"/>
      <c r="AE65" s="595"/>
      <c r="AF65" s="596"/>
      <c r="AG65" s="3"/>
    </row>
    <row r="66" spans="1:33" s="2" customFormat="1" ht="15.75" customHeight="1">
      <c r="A66" s="106" t="s">
        <v>463</v>
      </c>
      <c r="B66" s="8"/>
      <c r="C66" s="8"/>
      <c r="D66" s="8"/>
      <c r="E66" s="8"/>
      <c r="F66" s="8"/>
      <c r="G66" s="8"/>
      <c r="H66" s="8"/>
      <c r="I66" s="8"/>
      <c r="J66" s="8"/>
      <c r="K66" s="592"/>
      <c r="L66" s="592"/>
      <c r="M66" s="59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464</v>
      </c>
      <c r="B67" s="8"/>
      <c r="C67" s="8"/>
      <c r="D67" s="8"/>
      <c r="E67" s="8"/>
      <c r="F67" s="8"/>
      <c r="G67" s="8"/>
      <c r="H67" s="8"/>
      <c r="I67" s="8"/>
      <c r="J67" s="8"/>
      <c r="K67" s="586"/>
      <c r="L67" s="586"/>
      <c r="M67" s="586"/>
      <c r="N67" s="586"/>
      <c r="O67" s="586"/>
      <c r="P67" s="586"/>
      <c r="Q67" s="586"/>
      <c r="R67" s="586"/>
      <c r="S67" s="586"/>
      <c r="T67" s="586"/>
      <c r="U67" s="586"/>
      <c r="V67" s="586"/>
      <c r="W67" s="586"/>
      <c r="X67" s="586"/>
      <c r="Y67" s="586"/>
      <c r="Z67" s="586"/>
      <c r="AA67" s="586"/>
      <c r="AB67" s="586"/>
      <c r="AC67" s="586"/>
      <c r="AD67" s="586"/>
      <c r="AE67" s="586"/>
      <c r="AF67" s="587"/>
      <c r="AG67" s="3"/>
    </row>
    <row r="68" spans="1:33" s="2" customFormat="1" ht="15.75" customHeight="1">
      <c r="A68" s="106" t="s">
        <v>465</v>
      </c>
      <c r="B68" s="8"/>
      <c r="C68" s="8"/>
      <c r="D68" s="8"/>
      <c r="E68" s="8"/>
      <c r="F68" s="8"/>
      <c r="G68" s="8"/>
      <c r="H68" s="8"/>
      <c r="I68" s="8"/>
      <c r="J68" s="8"/>
      <c r="K68" s="588"/>
      <c r="L68" s="588"/>
      <c r="M68" s="588"/>
      <c r="N68" s="588"/>
      <c r="O68" s="588"/>
      <c r="P68" s="588"/>
      <c r="Q68" s="588"/>
      <c r="R68" s="588"/>
      <c r="S68" s="588"/>
      <c r="T68" s="588"/>
      <c r="U68" s="588"/>
      <c r="V68" s="588"/>
      <c r="W68" s="588"/>
      <c r="X68" s="588"/>
      <c r="Y68" s="588"/>
      <c r="Z68" s="588"/>
      <c r="AA68" s="588"/>
      <c r="AB68" s="588"/>
      <c r="AC68" s="588"/>
      <c r="AD68" s="588"/>
      <c r="AE68" s="588"/>
      <c r="AF68" s="589"/>
      <c r="AG68" s="3"/>
    </row>
    <row r="69" spans="1:33" s="2" customFormat="1" ht="15.75" customHeight="1">
      <c r="A69" s="106" t="s">
        <v>466</v>
      </c>
      <c r="B69" s="8"/>
      <c r="C69" s="8"/>
      <c r="D69" s="8"/>
      <c r="E69" s="8"/>
      <c r="F69" s="8"/>
      <c r="G69" s="8"/>
      <c r="H69" s="8"/>
      <c r="I69" s="8"/>
      <c r="J69" s="8"/>
      <c r="K69" s="588"/>
      <c r="L69" s="588"/>
      <c r="M69" s="588"/>
      <c r="N69" s="588"/>
      <c r="O69" s="588"/>
      <c r="P69" s="588"/>
      <c r="Q69" s="588"/>
      <c r="R69" s="588"/>
      <c r="S69" s="588"/>
      <c r="T69" s="588"/>
      <c r="U69" s="588"/>
      <c r="V69" s="588"/>
      <c r="W69" s="588"/>
      <c r="X69" s="588"/>
      <c r="Y69" s="588"/>
      <c r="Z69" s="588"/>
      <c r="AA69" s="588"/>
      <c r="AB69" s="588"/>
      <c r="AC69" s="588"/>
      <c r="AD69" s="588"/>
      <c r="AE69" s="588"/>
      <c r="AF69" s="589"/>
      <c r="AG69" s="3"/>
    </row>
    <row r="70" spans="1:33" s="2" customFormat="1" ht="15.75" customHeight="1" thickBot="1">
      <c r="A70" s="108" t="s">
        <v>467</v>
      </c>
      <c r="B70" s="118"/>
      <c r="C70" s="118"/>
      <c r="D70" s="118"/>
      <c r="E70" s="118"/>
      <c r="F70" s="118"/>
      <c r="G70" s="118"/>
      <c r="H70" s="118"/>
      <c r="I70" s="118"/>
      <c r="J70" s="118"/>
      <c r="K70" s="597"/>
      <c r="L70" s="597"/>
      <c r="M70" s="597"/>
      <c r="N70" s="597"/>
      <c r="O70" s="597"/>
      <c r="P70" s="597"/>
      <c r="Q70" s="597"/>
      <c r="R70" s="597"/>
      <c r="S70" s="597"/>
      <c r="T70" s="597"/>
      <c r="U70" s="597"/>
      <c r="V70" s="597"/>
      <c r="W70" s="597"/>
      <c r="X70" s="597"/>
      <c r="Y70" s="597"/>
      <c r="Z70" s="597"/>
      <c r="AA70" s="597"/>
      <c r="AB70" s="597"/>
      <c r="AC70" s="597"/>
      <c r="AD70" s="597"/>
      <c r="AE70" s="597"/>
      <c r="AF70" s="598"/>
      <c r="AG70" s="3"/>
    </row>
    <row r="71" spans="1:33" s="2" customFormat="1" ht="15.75" customHeight="1">
      <c r="A71" s="103" t="s">
        <v>446</v>
      </c>
      <c r="B71" s="110"/>
      <c r="C71" s="110"/>
      <c r="D71" s="110"/>
      <c r="E71" s="110"/>
      <c r="F71" s="110"/>
      <c r="G71" s="110"/>
      <c r="H71" s="110"/>
      <c r="I71" s="110"/>
      <c r="J71" s="110"/>
      <c r="K71" s="593"/>
      <c r="L71" s="593"/>
      <c r="M71" s="593"/>
      <c r="N71" s="593"/>
      <c r="O71" s="593"/>
      <c r="P71" s="593"/>
      <c r="Q71" s="593"/>
      <c r="R71" s="593"/>
      <c r="S71" s="593"/>
      <c r="T71" s="593"/>
      <c r="U71" s="593"/>
      <c r="V71" s="593"/>
      <c r="W71" s="593"/>
      <c r="X71" s="593"/>
      <c r="Y71" s="593"/>
      <c r="Z71" s="593"/>
      <c r="AA71" s="593"/>
      <c r="AB71" s="593"/>
      <c r="AC71" s="593"/>
      <c r="AD71" s="593"/>
      <c r="AE71" s="593"/>
      <c r="AF71" s="594"/>
      <c r="AG71" s="3"/>
    </row>
    <row r="72" spans="1:33" s="2" customFormat="1" ht="15.75" customHeight="1">
      <c r="A72" s="106" t="s">
        <v>460</v>
      </c>
      <c r="B72" s="8"/>
      <c r="C72" s="8"/>
      <c r="D72" s="8"/>
      <c r="E72" s="8"/>
      <c r="F72" s="14"/>
      <c r="G72" s="14"/>
      <c r="H72" s="14"/>
      <c r="I72" s="14"/>
      <c r="J72" s="14"/>
      <c r="K72" s="14" t="s">
        <v>42</v>
      </c>
      <c r="L72" s="590"/>
      <c r="M72" s="590"/>
      <c r="N72" s="590"/>
      <c r="O72" s="590"/>
      <c r="P72" s="535" t="s">
        <v>43</v>
      </c>
      <c r="Q72" s="535"/>
      <c r="R72" s="535"/>
      <c r="S72" s="590"/>
      <c r="T72" s="590"/>
      <c r="U72" s="590"/>
      <c r="V72" s="590"/>
      <c r="W72" s="535" t="s">
        <v>44</v>
      </c>
      <c r="X72" s="535"/>
      <c r="Y72" s="535"/>
      <c r="Z72" s="591"/>
      <c r="AA72" s="591"/>
      <c r="AB72" s="591"/>
      <c r="AC72" s="591"/>
      <c r="AD72" s="591"/>
      <c r="AE72" s="591"/>
      <c r="AF72" s="107" t="s">
        <v>7</v>
      </c>
      <c r="AG72" s="3"/>
    </row>
    <row r="73" spans="1:33" s="2" customFormat="1" ht="15.75" customHeight="1">
      <c r="A73" s="106" t="s">
        <v>461</v>
      </c>
      <c r="B73" s="8"/>
      <c r="C73" s="8"/>
      <c r="D73" s="8"/>
      <c r="E73" s="8"/>
      <c r="F73" s="15"/>
      <c r="G73" s="15"/>
      <c r="H73" s="15"/>
      <c r="I73" s="15"/>
      <c r="J73" s="15"/>
      <c r="K73" s="600"/>
      <c r="L73" s="600"/>
      <c r="M73" s="600"/>
      <c r="N73" s="600"/>
      <c r="O73" s="600"/>
      <c r="P73" s="600"/>
      <c r="Q73" s="600"/>
      <c r="R73" s="600"/>
      <c r="S73" s="600"/>
      <c r="T73" s="600"/>
      <c r="U73" s="600"/>
      <c r="V73" s="600"/>
      <c r="W73" s="600"/>
      <c r="X73" s="600"/>
      <c r="Y73" s="600"/>
      <c r="Z73" s="600"/>
      <c r="AA73" s="600"/>
      <c r="AB73" s="600"/>
      <c r="AC73" s="600"/>
      <c r="AD73" s="600"/>
      <c r="AE73" s="600"/>
      <c r="AF73" s="601"/>
      <c r="AG73" s="3"/>
    </row>
    <row r="74" spans="1:33" s="2" customFormat="1" ht="15.75" customHeight="1">
      <c r="A74" s="106" t="s">
        <v>462</v>
      </c>
      <c r="B74" s="8"/>
      <c r="C74" s="8"/>
      <c r="D74" s="8"/>
      <c r="E74" s="8"/>
      <c r="F74" s="8"/>
      <c r="G74" s="8"/>
      <c r="H74" s="8"/>
      <c r="I74" s="8"/>
      <c r="J74" s="8"/>
      <c r="K74" s="14" t="s">
        <v>42</v>
      </c>
      <c r="L74" s="590"/>
      <c r="M74" s="590"/>
      <c r="N74" s="590"/>
      <c r="O74" s="535" t="s">
        <v>49</v>
      </c>
      <c r="P74" s="535"/>
      <c r="Q74" s="535"/>
      <c r="R74" s="535"/>
      <c r="S74" s="535"/>
      <c r="T74" s="590"/>
      <c r="U74" s="590"/>
      <c r="V74" s="590"/>
      <c r="W74" s="535" t="s">
        <v>50</v>
      </c>
      <c r="X74" s="535"/>
      <c r="Y74" s="535"/>
      <c r="Z74" s="535"/>
      <c r="AA74" s="591"/>
      <c r="AB74" s="591"/>
      <c r="AC74" s="591"/>
      <c r="AD74" s="591"/>
      <c r="AE74" s="591"/>
      <c r="AF74" s="107" t="s">
        <v>7</v>
      </c>
      <c r="AG74" s="3"/>
    </row>
    <row r="75" spans="1:33" s="2" customFormat="1" ht="15.75" customHeight="1">
      <c r="A75" s="106"/>
      <c r="B75" s="8"/>
      <c r="C75" s="8"/>
      <c r="D75" s="8"/>
      <c r="E75" s="8"/>
      <c r="F75" s="8"/>
      <c r="G75" s="8"/>
      <c r="H75" s="8"/>
      <c r="I75" s="8"/>
      <c r="J75" s="8"/>
      <c r="K75" s="595"/>
      <c r="L75" s="595"/>
      <c r="M75" s="595"/>
      <c r="N75" s="595"/>
      <c r="O75" s="595"/>
      <c r="P75" s="595"/>
      <c r="Q75" s="595"/>
      <c r="R75" s="595"/>
      <c r="S75" s="595"/>
      <c r="T75" s="595"/>
      <c r="U75" s="595"/>
      <c r="V75" s="595"/>
      <c r="W75" s="595"/>
      <c r="X75" s="595"/>
      <c r="Y75" s="595"/>
      <c r="Z75" s="595"/>
      <c r="AA75" s="595"/>
      <c r="AB75" s="595"/>
      <c r="AC75" s="595"/>
      <c r="AD75" s="595"/>
      <c r="AE75" s="595"/>
      <c r="AF75" s="596"/>
      <c r="AG75" s="3"/>
    </row>
    <row r="76" spans="1:33" s="2" customFormat="1" ht="15.75" customHeight="1">
      <c r="A76" s="106" t="s">
        <v>463</v>
      </c>
      <c r="B76" s="8"/>
      <c r="C76" s="8"/>
      <c r="D76" s="8"/>
      <c r="E76" s="8"/>
      <c r="F76" s="8"/>
      <c r="G76" s="8"/>
      <c r="H76" s="8"/>
      <c r="I76" s="8"/>
      <c r="J76" s="8"/>
      <c r="K76" s="592"/>
      <c r="L76" s="592"/>
      <c r="M76" s="59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464</v>
      </c>
      <c r="B77" s="8"/>
      <c r="C77" s="8"/>
      <c r="D77" s="8"/>
      <c r="E77" s="8"/>
      <c r="F77" s="8"/>
      <c r="G77" s="8"/>
      <c r="H77" s="8"/>
      <c r="I77" s="8"/>
      <c r="J77" s="8"/>
      <c r="K77" s="586"/>
      <c r="L77" s="586"/>
      <c r="M77" s="586"/>
      <c r="N77" s="586"/>
      <c r="O77" s="586"/>
      <c r="P77" s="586"/>
      <c r="Q77" s="586"/>
      <c r="R77" s="586"/>
      <c r="S77" s="586"/>
      <c r="T77" s="586"/>
      <c r="U77" s="586"/>
      <c r="V77" s="586"/>
      <c r="W77" s="586"/>
      <c r="X77" s="586"/>
      <c r="Y77" s="586"/>
      <c r="Z77" s="586"/>
      <c r="AA77" s="586"/>
      <c r="AB77" s="586"/>
      <c r="AC77" s="586"/>
      <c r="AD77" s="586"/>
      <c r="AE77" s="586"/>
      <c r="AF77" s="587"/>
      <c r="AG77" s="3"/>
    </row>
    <row r="78" spans="1:33" s="2" customFormat="1" ht="15.75" customHeight="1">
      <c r="A78" s="106" t="s">
        <v>465</v>
      </c>
      <c r="B78" s="8"/>
      <c r="C78" s="8"/>
      <c r="D78" s="8"/>
      <c r="E78" s="8"/>
      <c r="F78" s="8"/>
      <c r="G78" s="8"/>
      <c r="H78" s="8"/>
      <c r="I78" s="8"/>
      <c r="J78" s="8"/>
      <c r="K78" s="588"/>
      <c r="L78" s="588"/>
      <c r="M78" s="588"/>
      <c r="N78" s="588"/>
      <c r="O78" s="588"/>
      <c r="P78" s="588"/>
      <c r="Q78" s="588"/>
      <c r="R78" s="588"/>
      <c r="S78" s="588"/>
      <c r="T78" s="588"/>
      <c r="U78" s="588"/>
      <c r="V78" s="588"/>
      <c r="W78" s="588"/>
      <c r="X78" s="588"/>
      <c r="Y78" s="588"/>
      <c r="Z78" s="588"/>
      <c r="AA78" s="588"/>
      <c r="AB78" s="588"/>
      <c r="AC78" s="588"/>
      <c r="AD78" s="588"/>
      <c r="AE78" s="588"/>
      <c r="AF78" s="589"/>
      <c r="AG78" s="3"/>
    </row>
    <row r="79" spans="1:33" s="2" customFormat="1" ht="15.75" customHeight="1">
      <c r="A79" s="106" t="s">
        <v>466</v>
      </c>
      <c r="B79" s="8"/>
      <c r="C79" s="8"/>
      <c r="D79" s="8"/>
      <c r="E79" s="8"/>
      <c r="F79" s="8"/>
      <c r="G79" s="8"/>
      <c r="H79" s="8"/>
      <c r="I79" s="8"/>
      <c r="J79" s="8"/>
      <c r="K79" s="588"/>
      <c r="L79" s="588"/>
      <c r="M79" s="588"/>
      <c r="N79" s="588"/>
      <c r="O79" s="588"/>
      <c r="P79" s="588"/>
      <c r="Q79" s="588"/>
      <c r="R79" s="588"/>
      <c r="S79" s="588"/>
      <c r="T79" s="588"/>
      <c r="U79" s="588"/>
      <c r="V79" s="588"/>
      <c r="W79" s="588"/>
      <c r="X79" s="588"/>
      <c r="Y79" s="588"/>
      <c r="Z79" s="588"/>
      <c r="AA79" s="588"/>
      <c r="AB79" s="588"/>
      <c r="AC79" s="588"/>
      <c r="AD79" s="588"/>
      <c r="AE79" s="588"/>
      <c r="AF79" s="589"/>
      <c r="AG79" s="3"/>
    </row>
    <row r="80" spans="1:33" s="2" customFormat="1" ht="15.75" customHeight="1" thickBot="1">
      <c r="A80" s="108" t="s">
        <v>467</v>
      </c>
      <c r="B80" s="118"/>
      <c r="C80" s="118"/>
      <c r="D80" s="118"/>
      <c r="E80" s="118"/>
      <c r="F80" s="118"/>
      <c r="G80" s="118"/>
      <c r="H80" s="118"/>
      <c r="I80" s="118"/>
      <c r="J80" s="118"/>
      <c r="K80" s="597"/>
      <c r="L80" s="597"/>
      <c r="M80" s="597"/>
      <c r="N80" s="597"/>
      <c r="O80" s="597"/>
      <c r="P80" s="597"/>
      <c r="Q80" s="597"/>
      <c r="R80" s="597"/>
      <c r="S80" s="597"/>
      <c r="T80" s="597"/>
      <c r="U80" s="597"/>
      <c r="V80" s="597"/>
      <c r="W80" s="597"/>
      <c r="X80" s="597"/>
      <c r="Y80" s="597"/>
      <c r="Z80" s="597"/>
      <c r="AA80" s="597"/>
      <c r="AB80" s="597"/>
      <c r="AC80" s="597"/>
      <c r="AD80" s="597"/>
      <c r="AE80" s="597"/>
      <c r="AF80" s="598"/>
      <c r="AG80" s="3"/>
    </row>
    <row r="81" spans="1:33" s="2" customFormat="1" ht="15.75" customHeight="1">
      <c r="A81" s="103" t="s">
        <v>447</v>
      </c>
      <c r="B81" s="110"/>
      <c r="C81" s="110"/>
      <c r="D81" s="110"/>
      <c r="E81" s="110"/>
      <c r="F81" s="110"/>
      <c r="G81" s="110"/>
      <c r="H81" s="110"/>
      <c r="I81" s="110"/>
      <c r="J81" s="110"/>
      <c r="K81" s="593"/>
      <c r="L81" s="593"/>
      <c r="M81" s="593"/>
      <c r="N81" s="593"/>
      <c r="O81" s="593"/>
      <c r="P81" s="593"/>
      <c r="Q81" s="593"/>
      <c r="R81" s="593"/>
      <c r="S81" s="593"/>
      <c r="T81" s="593"/>
      <c r="U81" s="593"/>
      <c r="V81" s="593"/>
      <c r="W81" s="593"/>
      <c r="X81" s="593"/>
      <c r="Y81" s="593"/>
      <c r="Z81" s="593"/>
      <c r="AA81" s="593"/>
      <c r="AB81" s="593"/>
      <c r="AC81" s="593"/>
      <c r="AD81" s="593"/>
      <c r="AE81" s="593"/>
      <c r="AF81" s="594"/>
      <c r="AG81" s="3"/>
    </row>
    <row r="82" spans="1:33" s="2" customFormat="1" ht="15.75" customHeight="1">
      <c r="A82" s="106" t="s">
        <v>460</v>
      </c>
      <c r="B82" s="8"/>
      <c r="C82" s="8"/>
      <c r="D82" s="8"/>
      <c r="E82" s="8"/>
      <c r="F82" s="14"/>
      <c r="G82" s="14"/>
      <c r="H82" s="14"/>
      <c r="I82" s="14"/>
      <c r="J82" s="14"/>
      <c r="K82" s="14" t="s">
        <v>42</v>
      </c>
      <c r="L82" s="590"/>
      <c r="M82" s="590"/>
      <c r="N82" s="590"/>
      <c r="O82" s="590"/>
      <c r="P82" s="535" t="s">
        <v>43</v>
      </c>
      <c r="Q82" s="535"/>
      <c r="R82" s="535"/>
      <c r="S82" s="590"/>
      <c r="T82" s="590"/>
      <c r="U82" s="590"/>
      <c r="V82" s="590"/>
      <c r="W82" s="535" t="s">
        <v>44</v>
      </c>
      <c r="X82" s="535"/>
      <c r="Y82" s="535"/>
      <c r="Z82" s="591"/>
      <c r="AA82" s="591"/>
      <c r="AB82" s="591"/>
      <c r="AC82" s="591"/>
      <c r="AD82" s="591"/>
      <c r="AE82" s="591"/>
      <c r="AF82" s="107" t="s">
        <v>7</v>
      </c>
      <c r="AG82" s="3"/>
    </row>
    <row r="83" spans="1:33" s="2" customFormat="1" ht="15.75" customHeight="1">
      <c r="A83" s="106" t="s">
        <v>461</v>
      </c>
      <c r="B83" s="8"/>
      <c r="C83" s="8"/>
      <c r="D83" s="8"/>
      <c r="E83" s="8"/>
      <c r="F83" s="15"/>
      <c r="G83" s="15"/>
      <c r="H83" s="15"/>
      <c r="I83" s="15"/>
      <c r="J83" s="15"/>
      <c r="K83" s="600"/>
      <c r="L83" s="600"/>
      <c r="M83" s="600"/>
      <c r="N83" s="600"/>
      <c r="O83" s="600"/>
      <c r="P83" s="600"/>
      <c r="Q83" s="600"/>
      <c r="R83" s="600"/>
      <c r="S83" s="600"/>
      <c r="T83" s="600"/>
      <c r="U83" s="600"/>
      <c r="V83" s="600"/>
      <c r="W83" s="600"/>
      <c r="X83" s="600"/>
      <c r="Y83" s="600"/>
      <c r="Z83" s="600"/>
      <c r="AA83" s="600"/>
      <c r="AB83" s="600"/>
      <c r="AC83" s="600"/>
      <c r="AD83" s="600"/>
      <c r="AE83" s="600"/>
      <c r="AF83" s="601"/>
      <c r="AG83" s="3"/>
    </row>
    <row r="84" spans="1:33" s="2" customFormat="1" ht="15.75" customHeight="1">
      <c r="A84" s="106" t="s">
        <v>462</v>
      </c>
      <c r="B84" s="8"/>
      <c r="C84" s="8"/>
      <c r="D84" s="8"/>
      <c r="E84" s="8"/>
      <c r="F84" s="8"/>
      <c r="G84" s="8"/>
      <c r="H84" s="8"/>
      <c r="I84" s="8"/>
      <c r="J84" s="8"/>
      <c r="K84" s="14" t="s">
        <v>42</v>
      </c>
      <c r="L84" s="590"/>
      <c r="M84" s="590"/>
      <c r="N84" s="590"/>
      <c r="O84" s="535" t="s">
        <v>49</v>
      </c>
      <c r="P84" s="535"/>
      <c r="Q84" s="535"/>
      <c r="R84" s="535"/>
      <c r="S84" s="535"/>
      <c r="T84" s="590"/>
      <c r="U84" s="590"/>
      <c r="V84" s="590"/>
      <c r="W84" s="535" t="s">
        <v>50</v>
      </c>
      <c r="X84" s="535"/>
      <c r="Y84" s="535"/>
      <c r="Z84" s="535"/>
      <c r="AA84" s="591"/>
      <c r="AB84" s="591"/>
      <c r="AC84" s="591"/>
      <c r="AD84" s="591"/>
      <c r="AE84" s="591"/>
      <c r="AF84" s="107" t="s">
        <v>7</v>
      </c>
      <c r="AG84" s="3"/>
    </row>
    <row r="85" spans="1:33" s="2" customFormat="1" ht="15.75" customHeight="1">
      <c r="A85" s="106"/>
      <c r="B85" s="8"/>
      <c r="C85" s="8"/>
      <c r="D85" s="8"/>
      <c r="E85" s="8"/>
      <c r="F85" s="8"/>
      <c r="G85" s="8"/>
      <c r="H85" s="8"/>
      <c r="I85" s="8"/>
      <c r="J85" s="8"/>
      <c r="K85" s="595"/>
      <c r="L85" s="595"/>
      <c r="M85" s="595"/>
      <c r="N85" s="595"/>
      <c r="O85" s="595"/>
      <c r="P85" s="595"/>
      <c r="Q85" s="595"/>
      <c r="R85" s="595"/>
      <c r="S85" s="595"/>
      <c r="T85" s="595"/>
      <c r="U85" s="595"/>
      <c r="V85" s="595"/>
      <c r="W85" s="595"/>
      <c r="X85" s="595"/>
      <c r="Y85" s="595"/>
      <c r="Z85" s="595"/>
      <c r="AA85" s="595"/>
      <c r="AB85" s="595"/>
      <c r="AC85" s="595"/>
      <c r="AD85" s="595"/>
      <c r="AE85" s="595"/>
      <c r="AF85" s="596"/>
      <c r="AG85" s="3"/>
    </row>
    <row r="86" spans="1:33" s="2" customFormat="1" ht="15.75" customHeight="1">
      <c r="A86" s="106" t="s">
        <v>463</v>
      </c>
      <c r="B86" s="8"/>
      <c r="C86" s="8"/>
      <c r="D86" s="8"/>
      <c r="E86" s="8"/>
      <c r="F86" s="8"/>
      <c r="G86" s="8"/>
      <c r="H86" s="8"/>
      <c r="I86" s="8"/>
      <c r="J86" s="8"/>
      <c r="K86" s="592"/>
      <c r="L86" s="592"/>
      <c r="M86" s="59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464</v>
      </c>
      <c r="B87" s="8"/>
      <c r="C87" s="8"/>
      <c r="D87" s="8"/>
      <c r="E87" s="8"/>
      <c r="F87" s="8"/>
      <c r="G87" s="8"/>
      <c r="H87" s="8"/>
      <c r="I87" s="8"/>
      <c r="J87" s="8"/>
      <c r="K87" s="586"/>
      <c r="L87" s="586"/>
      <c r="M87" s="586"/>
      <c r="N87" s="586"/>
      <c r="O87" s="586"/>
      <c r="P87" s="586"/>
      <c r="Q87" s="586"/>
      <c r="R87" s="586"/>
      <c r="S87" s="586"/>
      <c r="T87" s="586"/>
      <c r="U87" s="586"/>
      <c r="V87" s="586"/>
      <c r="W87" s="586"/>
      <c r="X87" s="586"/>
      <c r="Y87" s="586"/>
      <c r="Z87" s="586"/>
      <c r="AA87" s="586"/>
      <c r="AB87" s="586"/>
      <c r="AC87" s="586"/>
      <c r="AD87" s="586"/>
      <c r="AE87" s="586"/>
      <c r="AF87" s="587"/>
      <c r="AG87" s="3"/>
    </row>
    <row r="88" spans="1:33" s="2" customFormat="1" ht="15.75" customHeight="1">
      <c r="A88" s="106" t="s">
        <v>465</v>
      </c>
      <c r="B88" s="8"/>
      <c r="C88" s="8"/>
      <c r="D88" s="8"/>
      <c r="E88" s="8"/>
      <c r="F88" s="8"/>
      <c r="G88" s="8"/>
      <c r="H88" s="8"/>
      <c r="I88" s="8"/>
      <c r="J88" s="8"/>
      <c r="K88" s="588"/>
      <c r="L88" s="588"/>
      <c r="M88" s="588"/>
      <c r="N88" s="588"/>
      <c r="O88" s="588"/>
      <c r="P88" s="588"/>
      <c r="Q88" s="588"/>
      <c r="R88" s="588"/>
      <c r="S88" s="588"/>
      <c r="T88" s="588"/>
      <c r="U88" s="588"/>
      <c r="V88" s="588"/>
      <c r="W88" s="588"/>
      <c r="X88" s="588"/>
      <c r="Y88" s="588"/>
      <c r="Z88" s="588"/>
      <c r="AA88" s="588"/>
      <c r="AB88" s="588"/>
      <c r="AC88" s="588"/>
      <c r="AD88" s="588"/>
      <c r="AE88" s="588"/>
      <c r="AF88" s="589"/>
      <c r="AG88" s="3"/>
    </row>
    <row r="89" spans="1:33" s="2" customFormat="1" ht="15.75" customHeight="1">
      <c r="A89" s="106" t="s">
        <v>466</v>
      </c>
      <c r="B89" s="8"/>
      <c r="C89" s="8"/>
      <c r="D89" s="8"/>
      <c r="E89" s="8"/>
      <c r="F89" s="8"/>
      <c r="G89" s="8"/>
      <c r="H89" s="8"/>
      <c r="I89" s="8"/>
      <c r="J89" s="8"/>
      <c r="K89" s="588"/>
      <c r="L89" s="588"/>
      <c r="M89" s="588"/>
      <c r="N89" s="588"/>
      <c r="O89" s="588"/>
      <c r="P89" s="588"/>
      <c r="Q89" s="588"/>
      <c r="R89" s="588"/>
      <c r="S89" s="588"/>
      <c r="T89" s="588"/>
      <c r="U89" s="588"/>
      <c r="V89" s="588"/>
      <c r="W89" s="588"/>
      <c r="X89" s="588"/>
      <c r="Y89" s="588"/>
      <c r="Z89" s="588"/>
      <c r="AA89" s="588"/>
      <c r="AB89" s="588"/>
      <c r="AC89" s="588"/>
      <c r="AD89" s="588"/>
      <c r="AE89" s="588"/>
      <c r="AF89" s="589"/>
      <c r="AG89" s="3"/>
    </row>
    <row r="90" spans="1:33" s="2" customFormat="1" ht="15.75" customHeight="1" thickBot="1">
      <c r="A90" s="108" t="s">
        <v>467</v>
      </c>
      <c r="B90" s="118"/>
      <c r="C90" s="118"/>
      <c r="D90" s="118"/>
      <c r="E90" s="118"/>
      <c r="F90" s="118"/>
      <c r="G90" s="118"/>
      <c r="H90" s="118"/>
      <c r="I90" s="118"/>
      <c r="J90" s="118"/>
      <c r="K90" s="597"/>
      <c r="L90" s="597"/>
      <c r="M90" s="597"/>
      <c r="N90" s="597"/>
      <c r="O90" s="597"/>
      <c r="P90" s="597"/>
      <c r="Q90" s="597"/>
      <c r="R90" s="597"/>
      <c r="S90" s="597"/>
      <c r="T90" s="597"/>
      <c r="U90" s="597"/>
      <c r="V90" s="597"/>
      <c r="W90" s="597"/>
      <c r="X90" s="597"/>
      <c r="Y90" s="597"/>
      <c r="Z90" s="597"/>
      <c r="AA90" s="597"/>
      <c r="AB90" s="597"/>
      <c r="AC90" s="597"/>
      <c r="AD90" s="597"/>
      <c r="AE90" s="597"/>
      <c r="AF90" s="598"/>
      <c r="AG90" s="3"/>
    </row>
    <row r="91" spans="1:33" s="2" customFormat="1" ht="15.75" customHeight="1">
      <c r="A91" s="103" t="s">
        <v>448</v>
      </c>
      <c r="B91" s="110"/>
      <c r="C91" s="110"/>
      <c r="D91" s="110"/>
      <c r="E91" s="110"/>
      <c r="F91" s="110"/>
      <c r="G91" s="110"/>
      <c r="H91" s="110"/>
      <c r="I91" s="110"/>
      <c r="J91" s="110"/>
      <c r="K91" s="593"/>
      <c r="L91" s="593"/>
      <c r="M91" s="593"/>
      <c r="N91" s="593"/>
      <c r="O91" s="593"/>
      <c r="P91" s="593"/>
      <c r="Q91" s="593"/>
      <c r="R91" s="593"/>
      <c r="S91" s="593"/>
      <c r="T91" s="593"/>
      <c r="U91" s="593"/>
      <c r="V91" s="593"/>
      <c r="W91" s="593"/>
      <c r="X91" s="593"/>
      <c r="Y91" s="593"/>
      <c r="Z91" s="593"/>
      <c r="AA91" s="593"/>
      <c r="AB91" s="593"/>
      <c r="AC91" s="593"/>
      <c r="AD91" s="593"/>
      <c r="AE91" s="593"/>
      <c r="AF91" s="594"/>
      <c r="AG91" s="3"/>
    </row>
    <row r="92" spans="1:33" s="2" customFormat="1" ht="15.75" customHeight="1">
      <c r="A92" s="106" t="s">
        <v>460</v>
      </c>
      <c r="B92" s="8"/>
      <c r="C92" s="8"/>
      <c r="D92" s="8"/>
      <c r="E92" s="8"/>
      <c r="F92" s="14"/>
      <c r="G92" s="14"/>
      <c r="H92" s="14"/>
      <c r="I92" s="14"/>
      <c r="J92" s="14"/>
      <c r="K92" s="14" t="s">
        <v>42</v>
      </c>
      <c r="L92" s="590"/>
      <c r="M92" s="590"/>
      <c r="N92" s="590"/>
      <c r="O92" s="590"/>
      <c r="P92" s="535" t="s">
        <v>43</v>
      </c>
      <c r="Q92" s="535"/>
      <c r="R92" s="535"/>
      <c r="S92" s="590"/>
      <c r="T92" s="590"/>
      <c r="U92" s="590"/>
      <c r="V92" s="590"/>
      <c r="W92" s="535" t="s">
        <v>44</v>
      </c>
      <c r="X92" s="535"/>
      <c r="Y92" s="535"/>
      <c r="Z92" s="591"/>
      <c r="AA92" s="591"/>
      <c r="AB92" s="591"/>
      <c r="AC92" s="591"/>
      <c r="AD92" s="591"/>
      <c r="AE92" s="591"/>
      <c r="AF92" s="107" t="s">
        <v>7</v>
      </c>
      <c r="AG92" s="3"/>
    </row>
    <row r="93" spans="1:33" s="2" customFormat="1" ht="15.75" customHeight="1">
      <c r="A93" s="106" t="s">
        <v>461</v>
      </c>
      <c r="B93" s="8"/>
      <c r="C93" s="8"/>
      <c r="D93" s="8"/>
      <c r="E93" s="8"/>
      <c r="F93" s="15"/>
      <c r="G93" s="15"/>
      <c r="H93" s="15"/>
      <c r="I93" s="15"/>
      <c r="J93" s="15"/>
      <c r="K93" s="600"/>
      <c r="L93" s="600"/>
      <c r="M93" s="600"/>
      <c r="N93" s="600"/>
      <c r="O93" s="600"/>
      <c r="P93" s="600"/>
      <c r="Q93" s="600"/>
      <c r="R93" s="600"/>
      <c r="S93" s="600"/>
      <c r="T93" s="600"/>
      <c r="U93" s="600"/>
      <c r="V93" s="600"/>
      <c r="W93" s="600"/>
      <c r="X93" s="600"/>
      <c r="Y93" s="600"/>
      <c r="Z93" s="600"/>
      <c r="AA93" s="600"/>
      <c r="AB93" s="600"/>
      <c r="AC93" s="600"/>
      <c r="AD93" s="600"/>
      <c r="AE93" s="600"/>
      <c r="AF93" s="601"/>
      <c r="AG93" s="3"/>
    </row>
    <row r="94" spans="1:33" s="2" customFormat="1" ht="15.75" customHeight="1">
      <c r="A94" s="106" t="s">
        <v>462</v>
      </c>
      <c r="B94" s="8"/>
      <c r="C94" s="8"/>
      <c r="D94" s="8"/>
      <c r="E94" s="8"/>
      <c r="F94" s="8"/>
      <c r="G94" s="8"/>
      <c r="H94" s="8"/>
      <c r="I94" s="8"/>
      <c r="J94" s="8"/>
      <c r="K94" s="14" t="s">
        <v>42</v>
      </c>
      <c r="L94" s="590"/>
      <c r="M94" s="590"/>
      <c r="N94" s="590"/>
      <c r="O94" s="535" t="s">
        <v>49</v>
      </c>
      <c r="P94" s="535"/>
      <c r="Q94" s="535"/>
      <c r="R94" s="535"/>
      <c r="S94" s="535"/>
      <c r="T94" s="590"/>
      <c r="U94" s="590"/>
      <c r="V94" s="590"/>
      <c r="W94" s="535" t="s">
        <v>50</v>
      </c>
      <c r="X94" s="535"/>
      <c r="Y94" s="535"/>
      <c r="Z94" s="535"/>
      <c r="AA94" s="591"/>
      <c r="AB94" s="591"/>
      <c r="AC94" s="591"/>
      <c r="AD94" s="591"/>
      <c r="AE94" s="591"/>
      <c r="AF94" s="107" t="s">
        <v>7</v>
      </c>
      <c r="AG94" s="3"/>
    </row>
    <row r="95" spans="1:33" s="2" customFormat="1" ht="15.75" customHeight="1">
      <c r="A95" s="106"/>
      <c r="B95" s="8"/>
      <c r="C95" s="8"/>
      <c r="D95" s="8"/>
      <c r="E95" s="8"/>
      <c r="F95" s="8"/>
      <c r="G95" s="8"/>
      <c r="H95" s="8"/>
      <c r="I95" s="8"/>
      <c r="J95" s="8"/>
      <c r="K95" s="595"/>
      <c r="L95" s="595"/>
      <c r="M95" s="595"/>
      <c r="N95" s="595"/>
      <c r="O95" s="595"/>
      <c r="P95" s="595"/>
      <c r="Q95" s="595"/>
      <c r="R95" s="595"/>
      <c r="S95" s="595"/>
      <c r="T95" s="595"/>
      <c r="U95" s="595"/>
      <c r="V95" s="595"/>
      <c r="W95" s="595"/>
      <c r="X95" s="595"/>
      <c r="Y95" s="595"/>
      <c r="Z95" s="595"/>
      <c r="AA95" s="595"/>
      <c r="AB95" s="595"/>
      <c r="AC95" s="595"/>
      <c r="AD95" s="595"/>
      <c r="AE95" s="595"/>
      <c r="AF95" s="596"/>
      <c r="AG95" s="3"/>
    </row>
    <row r="96" spans="1:33" s="2" customFormat="1" ht="15.75" customHeight="1">
      <c r="A96" s="106" t="s">
        <v>463</v>
      </c>
      <c r="B96" s="8"/>
      <c r="C96" s="8"/>
      <c r="D96" s="8"/>
      <c r="E96" s="8"/>
      <c r="F96" s="8"/>
      <c r="G96" s="8"/>
      <c r="H96" s="8"/>
      <c r="I96" s="8"/>
      <c r="J96" s="8"/>
      <c r="K96" s="592"/>
      <c r="L96" s="592"/>
      <c r="M96" s="59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464</v>
      </c>
      <c r="B97" s="8"/>
      <c r="C97" s="8"/>
      <c r="D97" s="8"/>
      <c r="E97" s="8"/>
      <c r="F97" s="8"/>
      <c r="G97" s="8"/>
      <c r="H97" s="8"/>
      <c r="I97" s="8"/>
      <c r="J97" s="8"/>
      <c r="K97" s="586"/>
      <c r="L97" s="586"/>
      <c r="M97" s="586"/>
      <c r="N97" s="586"/>
      <c r="O97" s="586"/>
      <c r="P97" s="586"/>
      <c r="Q97" s="586"/>
      <c r="R97" s="586"/>
      <c r="S97" s="586"/>
      <c r="T97" s="586"/>
      <c r="U97" s="586"/>
      <c r="V97" s="586"/>
      <c r="W97" s="586"/>
      <c r="X97" s="586"/>
      <c r="Y97" s="586"/>
      <c r="Z97" s="586"/>
      <c r="AA97" s="586"/>
      <c r="AB97" s="586"/>
      <c r="AC97" s="586"/>
      <c r="AD97" s="586"/>
      <c r="AE97" s="586"/>
      <c r="AF97" s="587"/>
      <c r="AG97" s="3"/>
    </row>
    <row r="98" spans="1:33" s="2" customFormat="1" ht="15.75" customHeight="1">
      <c r="A98" s="106" t="s">
        <v>465</v>
      </c>
      <c r="B98" s="8"/>
      <c r="C98" s="8"/>
      <c r="D98" s="8"/>
      <c r="E98" s="8"/>
      <c r="F98" s="8"/>
      <c r="G98" s="8"/>
      <c r="H98" s="8"/>
      <c r="I98" s="8"/>
      <c r="J98" s="8"/>
      <c r="K98" s="588"/>
      <c r="L98" s="588"/>
      <c r="M98" s="588"/>
      <c r="N98" s="588"/>
      <c r="O98" s="588"/>
      <c r="P98" s="588"/>
      <c r="Q98" s="588"/>
      <c r="R98" s="588"/>
      <c r="S98" s="588"/>
      <c r="T98" s="588"/>
      <c r="U98" s="588"/>
      <c r="V98" s="588"/>
      <c r="W98" s="588"/>
      <c r="X98" s="588"/>
      <c r="Y98" s="588"/>
      <c r="Z98" s="588"/>
      <c r="AA98" s="588"/>
      <c r="AB98" s="588"/>
      <c r="AC98" s="588"/>
      <c r="AD98" s="588"/>
      <c r="AE98" s="588"/>
      <c r="AF98" s="589"/>
      <c r="AG98" s="3"/>
    </row>
    <row r="99" spans="1:33" s="2" customFormat="1" ht="15.75" customHeight="1">
      <c r="A99" s="106" t="s">
        <v>466</v>
      </c>
      <c r="B99" s="8"/>
      <c r="C99" s="8"/>
      <c r="D99" s="8"/>
      <c r="E99" s="8"/>
      <c r="F99" s="8"/>
      <c r="G99" s="8"/>
      <c r="H99" s="8"/>
      <c r="I99" s="8"/>
      <c r="J99" s="8"/>
      <c r="K99" s="588"/>
      <c r="L99" s="588"/>
      <c r="M99" s="588"/>
      <c r="N99" s="588"/>
      <c r="O99" s="588"/>
      <c r="P99" s="588"/>
      <c r="Q99" s="588"/>
      <c r="R99" s="588"/>
      <c r="S99" s="588"/>
      <c r="T99" s="588"/>
      <c r="U99" s="588"/>
      <c r="V99" s="588"/>
      <c r="W99" s="588"/>
      <c r="X99" s="588"/>
      <c r="Y99" s="588"/>
      <c r="Z99" s="588"/>
      <c r="AA99" s="588"/>
      <c r="AB99" s="588"/>
      <c r="AC99" s="588"/>
      <c r="AD99" s="588"/>
      <c r="AE99" s="588"/>
      <c r="AF99" s="589"/>
      <c r="AG99" s="3"/>
    </row>
    <row r="100" spans="1:33" s="2" customFormat="1" ht="15.75" customHeight="1" thickBot="1">
      <c r="A100" s="108" t="s">
        <v>467</v>
      </c>
      <c r="B100" s="118"/>
      <c r="C100" s="118"/>
      <c r="D100" s="118"/>
      <c r="E100" s="118"/>
      <c r="F100" s="118"/>
      <c r="G100" s="118"/>
      <c r="H100" s="118"/>
      <c r="I100" s="118"/>
      <c r="J100" s="118"/>
      <c r="K100" s="597"/>
      <c r="L100" s="597"/>
      <c r="M100" s="597"/>
      <c r="N100" s="597"/>
      <c r="O100" s="597"/>
      <c r="P100" s="597"/>
      <c r="Q100" s="597"/>
      <c r="R100" s="597"/>
      <c r="S100" s="597"/>
      <c r="T100" s="597"/>
      <c r="U100" s="597"/>
      <c r="V100" s="597"/>
      <c r="W100" s="597"/>
      <c r="X100" s="597"/>
      <c r="Y100" s="597"/>
      <c r="Z100" s="597"/>
      <c r="AA100" s="597"/>
      <c r="AB100" s="597"/>
      <c r="AC100" s="597"/>
      <c r="AD100" s="597"/>
      <c r="AE100" s="597"/>
      <c r="AF100" s="598"/>
      <c r="AG100" s="3"/>
    </row>
    <row r="126" spans="1:32">
      <c r="A126" s="1" t="s">
        <v>314</v>
      </c>
    </row>
    <row r="127" spans="1:32" ht="13.5">
      <c r="A127" s="57" t="s">
        <v>297</v>
      </c>
      <c r="AA127" s="1" t="s">
        <v>276</v>
      </c>
    </row>
    <row r="128" spans="1:32" ht="13.5">
      <c r="A128" s="57" t="s">
        <v>298</v>
      </c>
      <c r="AA128" s="1" t="s">
        <v>277</v>
      </c>
      <c r="AF128" s="1" t="s">
        <v>390</v>
      </c>
    </row>
    <row r="129" spans="1:32" ht="13.5">
      <c r="A129" s="57" t="s">
        <v>299</v>
      </c>
      <c r="AA129" s="1" t="s">
        <v>324</v>
      </c>
      <c r="AF129" s="1" t="s">
        <v>391</v>
      </c>
    </row>
    <row r="130" spans="1:32" ht="13.5">
      <c r="A130" s="57" t="s">
        <v>300</v>
      </c>
      <c r="AA130" s="1" t="s">
        <v>323</v>
      </c>
      <c r="AF130" s="1" t="s">
        <v>392</v>
      </c>
    </row>
    <row r="131" spans="1:32" ht="13.5">
      <c r="A131" s="57" t="s">
        <v>301</v>
      </c>
      <c r="AA131" s="1" t="s">
        <v>325</v>
      </c>
      <c r="AF131" s="1" t="s">
        <v>393</v>
      </c>
    </row>
    <row r="132" spans="1:32" ht="13.5">
      <c r="A132" s="57" t="s">
        <v>302</v>
      </c>
      <c r="AA132" s="1" t="s">
        <v>326</v>
      </c>
      <c r="AF132" s="1" t="s">
        <v>394</v>
      </c>
    </row>
    <row r="133" spans="1:32" ht="13.5">
      <c r="A133" s="57" t="s">
        <v>303</v>
      </c>
      <c r="AA133" s="1" t="s">
        <v>327</v>
      </c>
      <c r="AF133" s="1" t="s">
        <v>395</v>
      </c>
    </row>
    <row r="134" spans="1:32" ht="13.5">
      <c r="A134" s="57" t="s">
        <v>304</v>
      </c>
      <c r="AA134" s="1" t="s">
        <v>328</v>
      </c>
      <c r="AF134" s="1" t="s">
        <v>396</v>
      </c>
    </row>
    <row r="135" spans="1:32" ht="13.5">
      <c r="A135" s="57" t="s">
        <v>305</v>
      </c>
      <c r="AA135" s="1" t="s">
        <v>329</v>
      </c>
      <c r="AF135" s="1" t="s">
        <v>397</v>
      </c>
    </row>
    <row r="136" spans="1:32" ht="13.5">
      <c r="A136" s="57" t="s">
        <v>306</v>
      </c>
      <c r="AA136" s="1" t="s">
        <v>330</v>
      </c>
      <c r="AF136" s="1" t="s">
        <v>398</v>
      </c>
    </row>
    <row r="137" spans="1:32" ht="13.5">
      <c r="A137" s="57" t="s">
        <v>307</v>
      </c>
      <c r="AA137" s="1" t="s">
        <v>331</v>
      </c>
      <c r="AF137" s="1" t="s">
        <v>399</v>
      </c>
    </row>
    <row r="138" spans="1:32" ht="13.5">
      <c r="A138" s="57" t="s">
        <v>308</v>
      </c>
      <c r="AA138" s="1" t="s">
        <v>333</v>
      </c>
      <c r="AF138" s="1" t="s">
        <v>400</v>
      </c>
    </row>
    <row r="139" spans="1:32" ht="13.5">
      <c r="A139" s="57" t="s">
        <v>309</v>
      </c>
      <c r="AA139" s="1" t="s">
        <v>332</v>
      </c>
      <c r="AF139" s="1" t="s">
        <v>401</v>
      </c>
    </row>
    <row r="140" spans="1:32" ht="13.5">
      <c r="A140" s="57" t="s">
        <v>310</v>
      </c>
      <c r="AA140" s="1" t="s">
        <v>334</v>
      </c>
      <c r="AF140" s="1" t="s">
        <v>402</v>
      </c>
    </row>
    <row r="141" spans="1:32" ht="13.5">
      <c r="A141" s="57" t="s">
        <v>311</v>
      </c>
      <c r="AA141" s="1" t="s">
        <v>335</v>
      </c>
      <c r="AF141" s="1" t="s">
        <v>403</v>
      </c>
    </row>
    <row r="142" spans="1:32" ht="13.5">
      <c r="A142" s="57" t="s">
        <v>312</v>
      </c>
      <c r="AA142" s="1" t="s">
        <v>336</v>
      </c>
      <c r="AF142" s="1" t="s">
        <v>404</v>
      </c>
    </row>
    <row r="143" spans="1:32" ht="13.5">
      <c r="A143" s="57" t="s">
        <v>313</v>
      </c>
      <c r="AA143" s="1" t="s">
        <v>339</v>
      </c>
      <c r="AF143" s="1" t="s">
        <v>405</v>
      </c>
    </row>
    <row r="144" spans="1:32" ht="13.5">
      <c r="A144" s="57" t="s">
        <v>296</v>
      </c>
      <c r="AA144" s="1" t="s">
        <v>340</v>
      </c>
      <c r="AF144" s="1" t="s">
        <v>406</v>
      </c>
    </row>
    <row r="145" spans="27:32">
      <c r="AA145" s="1" t="s">
        <v>341</v>
      </c>
      <c r="AF145" s="1" t="s">
        <v>407</v>
      </c>
    </row>
    <row r="146" spans="27:32">
      <c r="AA146" s="1" t="s">
        <v>337</v>
      </c>
      <c r="AF146" s="1" t="s">
        <v>408</v>
      </c>
    </row>
    <row r="147" spans="27:32">
      <c r="AA147" s="1" t="s">
        <v>338</v>
      </c>
      <c r="AF147" s="1" t="s">
        <v>409</v>
      </c>
    </row>
    <row r="148" spans="27:32">
      <c r="AA148" s="1" t="s">
        <v>342</v>
      </c>
      <c r="AF148" s="1" t="s">
        <v>410</v>
      </c>
    </row>
    <row r="149" spans="27:32">
      <c r="AA149" s="1" t="s">
        <v>343</v>
      </c>
      <c r="AF149" s="1" t="s">
        <v>411</v>
      </c>
    </row>
    <row r="150" spans="27:32">
      <c r="AA150" s="1" t="s">
        <v>344</v>
      </c>
      <c r="AF150" s="1" t="s">
        <v>412</v>
      </c>
    </row>
    <row r="151" spans="27:32">
      <c r="AA151" s="1" t="s">
        <v>345</v>
      </c>
      <c r="AF151" s="1" t="s">
        <v>413</v>
      </c>
    </row>
    <row r="152" spans="27:32">
      <c r="AA152" s="1" t="s">
        <v>346</v>
      </c>
      <c r="AF152" s="1" t="s">
        <v>414</v>
      </c>
    </row>
    <row r="153" spans="27:32">
      <c r="AA153" s="1" t="s">
        <v>347</v>
      </c>
      <c r="AF153" s="1" t="s">
        <v>415</v>
      </c>
    </row>
    <row r="154" spans="27:32">
      <c r="AA154" s="1" t="s">
        <v>348</v>
      </c>
      <c r="AF154" s="1" t="s">
        <v>416</v>
      </c>
    </row>
    <row r="155" spans="27:32">
      <c r="AA155" s="1" t="s">
        <v>349</v>
      </c>
      <c r="AF155" s="1" t="s">
        <v>417</v>
      </c>
    </row>
    <row r="156" spans="27:32">
      <c r="AA156" s="1" t="s">
        <v>350</v>
      </c>
      <c r="AF156" s="1" t="s">
        <v>418</v>
      </c>
    </row>
    <row r="157" spans="27:32">
      <c r="AA157" s="1" t="s">
        <v>351</v>
      </c>
      <c r="AF157" s="1" t="s">
        <v>419</v>
      </c>
    </row>
    <row r="158" spans="27:32">
      <c r="AA158" s="1" t="s">
        <v>352</v>
      </c>
      <c r="AF158" s="1" t="s">
        <v>420</v>
      </c>
    </row>
    <row r="159" spans="27:32">
      <c r="AA159" s="1" t="s">
        <v>353</v>
      </c>
      <c r="AF159" s="1" t="s">
        <v>421</v>
      </c>
    </row>
    <row r="160" spans="27:32">
      <c r="AA160" s="1" t="s">
        <v>354</v>
      </c>
      <c r="AF160" s="1" t="s">
        <v>422</v>
      </c>
    </row>
    <row r="161" spans="27:32">
      <c r="AA161" s="1" t="s">
        <v>355</v>
      </c>
      <c r="AF161" s="1" t="s">
        <v>423</v>
      </c>
    </row>
    <row r="162" spans="27:32">
      <c r="AA162" s="1" t="s">
        <v>356</v>
      </c>
      <c r="AF162" s="1" t="s">
        <v>424</v>
      </c>
    </row>
    <row r="163" spans="27:32">
      <c r="AA163" s="1" t="s">
        <v>357</v>
      </c>
      <c r="AF163" s="1" t="s">
        <v>425</v>
      </c>
    </row>
    <row r="164" spans="27:32">
      <c r="AA164" s="1" t="s">
        <v>358</v>
      </c>
      <c r="AF164" s="1" t="s">
        <v>426</v>
      </c>
    </row>
    <row r="165" spans="27:32">
      <c r="AA165" s="1" t="s">
        <v>359</v>
      </c>
      <c r="AF165" s="1" t="s">
        <v>427</v>
      </c>
    </row>
    <row r="166" spans="27:32">
      <c r="AA166" s="1" t="s">
        <v>360</v>
      </c>
      <c r="AF166" s="1" t="s">
        <v>428</v>
      </c>
    </row>
    <row r="167" spans="27:32">
      <c r="AA167" s="1" t="s">
        <v>361</v>
      </c>
      <c r="AF167" s="1" t="s">
        <v>429</v>
      </c>
    </row>
    <row r="168" spans="27:32">
      <c r="AA168" s="1" t="s">
        <v>362</v>
      </c>
      <c r="AF168" s="1" t="s">
        <v>430</v>
      </c>
    </row>
    <row r="169" spans="27:32">
      <c r="AA169" s="1" t="s">
        <v>363</v>
      </c>
      <c r="AF169" s="1" t="s">
        <v>431</v>
      </c>
    </row>
    <row r="170" spans="27:32">
      <c r="AA170" s="1" t="s">
        <v>364</v>
      </c>
      <c r="AF170" s="1" t="s">
        <v>432</v>
      </c>
    </row>
    <row r="171" spans="27:32">
      <c r="AA171" s="1" t="s">
        <v>365</v>
      </c>
      <c r="AF171" s="1" t="s">
        <v>433</v>
      </c>
    </row>
    <row r="172" spans="27:32">
      <c r="AA172" s="1" t="s">
        <v>366</v>
      </c>
      <c r="AF172" s="1" t="s">
        <v>434</v>
      </c>
    </row>
    <row r="173" spans="27:32">
      <c r="AA173" s="1" t="s">
        <v>367</v>
      </c>
      <c r="AF173" s="1" t="s">
        <v>435</v>
      </c>
    </row>
    <row r="174" spans="27:32">
      <c r="AA174" s="1" t="s">
        <v>368</v>
      </c>
      <c r="AF174" s="1" t="s">
        <v>436</v>
      </c>
    </row>
  </sheetData>
  <mergeCells count="179">
    <mergeCell ref="L4:N4"/>
    <mergeCell ref="O4:S4"/>
    <mergeCell ref="T4:V4"/>
    <mergeCell ref="W4:Z4"/>
    <mergeCell ref="AA4:AE4"/>
    <mergeCell ref="K5:AF5"/>
    <mergeCell ref="L2:O2"/>
    <mergeCell ref="P2:R2"/>
    <mergeCell ref="S2:V2"/>
    <mergeCell ref="W2:Y2"/>
    <mergeCell ref="Z2:AE2"/>
    <mergeCell ref="K3:AF3"/>
    <mergeCell ref="K6:M6"/>
    <mergeCell ref="K7:AF7"/>
    <mergeCell ref="K8:AF8"/>
    <mergeCell ref="K9:AF9"/>
    <mergeCell ref="K10:AF10"/>
    <mergeCell ref="L12:O12"/>
    <mergeCell ref="P12:R12"/>
    <mergeCell ref="S12:V12"/>
    <mergeCell ref="W12:Y12"/>
    <mergeCell ref="Z12:AE12"/>
    <mergeCell ref="B15:J15"/>
    <mergeCell ref="K15:AF15"/>
    <mergeCell ref="K16:M16"/>
    <mergeCell ref="K17:AF17"/>
    <mergeCell ref="K18:AF18"/>
    <mergeCell ref="K19:AF19"/>
    <mergeCell ref="K13:AF13"/>
    <mergeCell ref="L14:N14"/>
    <mergeCell ref="O14:S14"/>
    <mergeCell ref="T14:V14"/>
    <mergeCell ref="W14:Z14"/>
    <mergeCell ref="AA14:AE14"/>
    <mergeCell ref="K23:AF23"/>
    <mergeCell ref="L24:N24"/>
    <mergeCell ref="O24:S24"/>
    <mergeCell ref="T24:V24"/>
    <mergeCell ref="W24:Z24"/>
    <mergeCell ref="AA24:AE24"/>
    <mergeCell ref="K20:AF20"/>
    <mergeCell ref="K21:AF21"/>
    <mergeCell ref="L22:O22"/>
    <mergeCell ref="P22:R22"/>
    <mergeCell ref="S22:V22"/>
    <mergeCell ref="W22:Y22"/>
    <mergeCell ref="Z22:AE22"/>
    <mergeCell ref="K31:AF31"/>
    <mergeCell ref="L32:O32"/>
    <mergeCell ref="P32:R32"/>
    <mergeCell ref="S32:V32"/>
    <mergeCell ref="W32:Y32"/>
    <mergeCell ref="Z32:AE32"/>
    <mergeCell ref="K25:AF25"/>
    <mergeCell ref="K26:M26"/>
    <mergeCell ref="K27:AF27"/>
    <mergeCell ref="K28:AF28"/>
    <mergeCell ref="K29:AF29"/>
    <mergeCell ref="K30:AF30"/>
    <mergeCell ref="K35:AF35"/>
    <mergeCell ref="K36:M36"/>
    <mergeCell ref="K37:AF37"/>
    <mergeCell ref="K38:AF38"/>
    <mergeCell ref="K39:AF39"/>
    <mergeCell ref="K40:AF40"/>
    <mergeCell ref="K33:AF33"/>
    <mergeCell ref="L34:N34"/>
    <mergeCell ref="O34:S34"/>
    <mergeCell ref="T34:V34"/>
    <mergeCell ref="W34:Z34"/>
    <mergeCell ref="AA34:AE34"/>
    <mergeCell ref="K43:AF43"/>
    <mergeCell ref="L44:N44"/>
    <mergeCell ref="O44:S44"/>
    <mergeCell ref="T44:V44"/>
    <mergeCell ref="W44:Z44"/>
    <mergeCell ref="AA44:AE44"/>
    <mergeCell ref="K41:AF41"/>
    <mergeCell ref="L42:O42"/>
    <mergeCell ref="P42:R42"/>
    <mergeCell ref="S42:V42"/>
    <mergeCell ref="W42:Y42"/>
    <mergeCell ref="Z42:AE42"/>
    <mergeCell ref="K51:AF51"/>
    <mergeCell ref="L52:O52"/>
    <mergeCell ref="P52:R52"/>
    <mergeCell ref="S52:V52"/>
    <mergeCell ref="W52:Y52"/>
    <mergeCell ref="Z52:AE52"/>
    <mergeCell ref="K45:AF45"/>
    <mergeCell ref="K46:M46"/>
    <mergeCell ref="K47:AF47"/>
    <mergeCell ref="K48:AF48"/>
    <mergeCell ref="K49:AF49"/>
    <mergeCell ref="K50:AF50"/>
    <mergeCell ref="K55:AF55"/>
    <mergeCell ref="K56:M56"/>
    <mergeCell ref="K57:AF57"/>
    <mergeCell ref="K58:AF58"/>
    <mergeCell ref="K59:AF59"/>
    <mergeCell ref="K60:AF60"/>
    <mergeCell ref="K53:AF53"/>
    <mergeCell ref="L54:N54"/>
    <mergeCell ref="O54:S54"/>
    <mergeCell ref="T54:V54"/>
    <mergeCell ref="W54:Z54"/>
    <mergeCell ref="AA54:AE54"/>
    <mergeCell ref="K63:AF63"/>
    <mergeCell ref="L64:N64"/>
    <mergeCell ref="O64:S64"/>
    <mergeCell ref="T64:V64"/>
    <mergeCell ref="W64:Z64"/>
    <mergeCell ref="AA64:AE64"/>
    <mergeCell ref="K61:AF61"/>
    <mergeCell ref="L62:O62"/>
    <mergeCell ref="P62:R62"/>
    <mergeCell ref="S62:V62"/>
    <mergeCell ref="W62:Y62"/>
    <mergeCell ref="Z62:AE62"/>
    <mergeCell ref="K71:AF71"/>
    <mergeCell ref="L72:O72"/>
    <mergeCell ref="P72:R72"/>
    <mergeCell ref="S72:V72"/>
    <mergeCell ref="W72:Y72"/>
    <mergeCell ref="Z72:AE72"/>
    <mergeCell ref="K65:AF65"/>
    <mergeCell ref="K66:M66"/>
    <mergeCell ref="K67:AF67"/>
    <mergeCell ref="K68:AF68"/>
    <mergeCell ref="K69:AF69"/>
    <mergeCell ref="K70:AF70"/>
    <mergeCell ref="K75:AF75"/>
    <mergeCell ref="K76:M76"/>
    <mergeCell ref="K77:AF77"/>
    <mergeCell ref="K78:AF78"/>
    <mergeCell ref="K79:AF79"/>
    <mergeCell ref="K80:AF80"/>
    <mergeCell ref="K73:AF73"/>
    <mergeCell ref="L74:N74"/>
    <mergeCell ref="O74:S74"/>
    <mergeCell ref="T74:V74"/>
    <mergeCell ref="W74:Z74"/>
    <mergeCell ref="AA74:AE74"/>
    <mergeCell ref="K83:AF83"/>
    <mergeCell ref="L84:N84"/>
    <mergeCell ref="O84:S84"/>
    <mergeCell ref="T84:V84"/>
    <mergeCell ref="W84:Z84"/>
    <mergeCell ref="AA84:AE84"/>
    <mergeCell ref="K81:AF81"/>
    <mergeCell ref="L82:O82"/>
    <mergeCell ref="P82:R82"/>
    <mergeCell ref="S82:V82"/>
    <mergeCell ref="W82:Y82"/>
    <mergeCell ref="Z82:AE82"/>
    <mergeCell ref="K91:AF91"/>
    <mergeCell ref="L92:O92"/>
    <mergeCell ref="P92:R92"/>
    <mergeCell ref="S92:V92"/>
    <mergeCell ref="W92:Y92"/>
    <mergeCell ref="Z92:AE92"/>
    <mergeCell ref="K85:AF85"/>
    <mergeCell ref="K86:M86"/>
    <mergeCell ref="K87:AF87"/>
    <mergeCell ref="K88:AF88"/>
    <mergeCell ref="K89:AF89"/>
    <mergeCell ref="K90:AF90"/>
    <mergeCell ref="K95:AF95"/>
    <mergeCell ref="K96:M96"/>
    <mergeCell ref="K97:AF97"/>
    <mergeCell ref="K98:AF98"/>
    <mergeCell ref="K99:AF99"/>
    <mergeCell ref="K100:AF100"/>
    <mergeCell ref="K93:AF93"/>
    <mergeCell ref="L94:N94"/>
    <mergeCell ref="O94:S94"/>
    <mergeCell ref="T94:V94"/>
    <mergeCell ref="W94:Z94"/>
    <mergeCell ref="AA94:AE94"/>
  </mergeCells>
  <phoneticPr fontId="2"/>
  <dataValidations count="3">
    <dataValidation type="list" allowBlank="1" showInputMessage="1" showErrorMessage="1" sqref="L2:O2 L4:N4 L32:O32 L34:N34 L12:O12 L14:N14 L72:O72 L82:O82 L84:N84 L92:O92 L94:N94 L22:O22 L24:N24 L52:O52 L54:N54 L62:O62 L64:N64 L74:N74 L42:O42 L44:N44" xr:uid="{00000000-0002-0000-0D00-000000000000}">
      <formula1>"一級,二級,木造"</formula1>
    </dataValidation>
    <dataValidation type="list" allowBlank="1" showInputMessage="1" showErrorMessage="1" sqref="S2:V2 S72:V72 S32:V32 S12:V12 S82:V82 S92:V92 S22:V22 S52:V52 S62:V62 S42:V42" xr:uid="{00000000-0002-0000-0D00-000001000000}">
      <formula1>$AA$127:$AA$174</formula1>
    </dataValidation>
    <dataValidation type="list" allowBlank="1" showInputMessage="1" showErrorMessage="1" sqref="T4:V4 T34:V34 T14:V14 T84:V84 T94:V94 T24:V24 T54:V54 T64:V64 T74:V74 T44:V44" xr:uid="{00000000-0002-0000-0D00-000002000000}">
      <formula1>$AA$128:$AA$174</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AV218"/>
  <sheetViews>
    <sheetView view="pageBreakPreview" zoomScaleNormal="70" zoomScaleSheetLayoutView="100" workbookViewId="0">
      <selection activeCell="AH11" sqref="AH11"/>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6" ht="15.75" customHeight="1">
      <c r="A1" s="615" t="s">
        <v>8</v>
      </c>
      <c r="B1" s="615"/>
      <c r="C1" s="615"/>
      <c r="D1" s="615"/>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row>
    <row r="2" spans="1:36" ht="15.75" customHeight="1">
      <c r="A2" s="617" t="s">
        <v>35</v>
      </c>
      <c r="B2" s="617"/>
      <c r="C2" s="617"/>
      <c r="D2" s="617"/>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row>
    <row r="3" spans="1:36" s="2" customFormat="1" ht="15.75" customHeight="1">
      <c r="A3" s="7" t="s">
        <v>979</v>
      </c>
      <c r="B3" s="7"/>
      <c r="C3" s="7"/>
      <c r="D3" s="7"/>
      <c r="E3" s="7"/>
      <c r="F3" s="7"/>
      <c r="G3" s="7"/>
      <c r="H3" s="7"/>
      <c r="I3" s="7"/>
      <c r="J3" s="7"/>
      <c r="K3" s="614"/>
      <c r="L3" s="614"/>
      <c r="M3" s="614"/>
      <c r="N3" s="614"/>
      <c r="O3" s="614"/>
      <c r="P3" s="614"/>
      <c r="Q3" s="614"/>
      <c r="R3" s="614"/>
      <c r="S3" s="614"/>
      <c r="T3" s="614"/>
      <c r="U3" s="614"/>
      <c r="V3" s="614"/>
      <c r="W3" s="614"/>
      <c r="X3" s="614"/>
      <c r="Y3" s="614"/>
      <c r="Z3" s="614"/>
      <c r="AA3" s="614"/>
      <c r="AB3" s="614"/>
      <c r="AC3" s="614"/>
      <c r="AD3" s="614"/>
      <c r="AE3" s="614"/>
      <c r="AF3" s="614"/>
    </row>
    <row r="4" spans="1:36" s="2" customFormat="1" ht="15.75" customHeight="1">
      <c r="A4" s="8" t="s">
        <v>600</v>
      </c>
      <c r="B4" s="8"/>
      <c r="C4" s="8"/>
      <c r="D4" s="8"/>
      <c r="E4" s="8"/>
      <c r="F4" s="8"/>
      <c r="G4" s="8"/>
      <c r="H4" s="8"/>
      <c r="I4" s="8"/>
      <c r="J4" s="8"/>
      <c r="K4" s="579">
        <f>第二面!K4</f>
        <v>0</v>
      </c>
      <c r="L4" s="579"/>
      <c r="M4" s="579"/>
      <c r="N4" s="579"/>
      <c r="O4" s="579"/>
      <c r="P4" s="579"/>
      <c r="Q4" s="579"/>
      <c r="R4" s="579"/>
      <c r="S4" s="579"/>
      <c r="T4" s="579"/>
      <c r="U4" s="579"/>
      <c r="V4" s="579"/>
      <c r="W4" s="579"/>
      <c r="X4" s="579"/>
      <c r="Y4" s="579"/>
      <c r="Z4" s="579"/>
      <c r="AA4" s="579"/>
      <c r="AB4" s="579"/>
      <c r="AC4" s="579"/>
      <c r="AD4" s="579"/>
      <c r="AE4" s="579"/>
      <c r="AF4" s="579"/>
      <c r="AG4" s="3"/>
    </row>
    <row r="5" spans="1:36" s="2" customFormat="1" ht="15.75" customHeight="1">
      <c r="A5" s="8" t="s">
        <v>55</v>
      </c>
      <c r="B5" s="8"/>
      <c r="C5" s="8"/>
      <c r="D5" s="8"/>
      <c r="E5" s="8"/>
      <c r="F5" s="8"/>
      <c r="G5" s="8"/>
      <c r="H5" s="8"/>
      <c r="I5" s="8"/>
      <c r="J5" s="8"/>
      <c r="K5" s="579">
        <f>第二面!K5</f>
        <v>0</v>
      </c>
      <c r="L5" s="579"/>
      <c r="M5" s="579"/>
      <c r="N5" s="579"/>
      <c r="O5" s="579"/>
      <c r="P5" s="579"/>
      <c r="Q5" s="579"/>
      <c r="R5" s="579"/>
      <c r="S5" s="579"/>
      <c r="T5" s="579"/>
      <c r="U5" s="579"/>
      <c r="V5" s="579"/>
      <c r="W5" s="579"/>
      <c r="X5" s="579"/>
      <c r="Y5" s="579"/>
      <c r="Z5" s="579"/>
      <c r="AA5" s="579"/>
      <c r="AB5" s="579"/>
      <c r="AC5" s="579"/>
      <c r="AD5" s="579"/>
      <c r="AE5" s="579"/>
      <c r="AF5" s="579"/>
      <c r="AG5" s="3"/>
    </row>
    <row r="6" spans="1:36" s="2" customFormat="1" ht="15.75" customHeight="1">
      <c r="A6" s="8" t="s">
        <v>11</v>
      </c>
      <c r="B6" s="8"/>
      <c r="C6" s="8"/>
      <c r="D6" s="8"/>
      <c r="E6" s="8"/>
      <c r="F6" s="8"/>
      <c r="G6" s="8"/>
      <c r="H6" s="8"/>
      <c r="I6" s="8"/>
      <c r="J6" s="8"/>
      <c r="K6" s="606">
        <f>第二面!K6</f>
        <v>0</v>
      </c>
      <c r="L6" s="606"/>
      <c r="M6" s="606"/>
      <c r="N6" s="99"/>
      <c r="O6" s="100"/>
      <c r="P6" s="100"/>
      <c r="Q6" s="100"/>
      <c r="R6" s="96"/>
      <c r="S6" s="96"/>
      <c r="T6" s="96"/>
      <c r="U6" s="96"/>
      <c r="V6" s="96"/>
      <c r="W6" s="96"/>
      <c r="X6" s="96"/>
      <c r="Y6" s="96"/>
      <c r="Z6" s="96"/>
      <c r="AA6" s="96"/>
      <c r="AB6" s="96"/>
      <c r="AC6" s="96"/>
      <c r="AD6" s="96"/>
      <c r="AE6" s="96"/>
      <c r="AF6" s="96"/>
      <c r="AG6" s="3"/>
    </row>
    <row r="7" spans="1:36" s="2" customFormat="1" ht="15.75" customHeight="1">
      <c r="A7" s="8" t="s">
        <v>36</v>
      </c>
      <c r="B7" s="8"/>
      <c r="C7" s="8"/>
      <c r="D7" s="8"/>
      <c r="E7" s="8"/>
      <c r="F7" s="8"/>
      <c r="G7" s="8"/>
      <c r="H7" s="8"/>
      <c r="I7" s="8"/>
      <c r="J7" s="8"/>
      <c r="K7" s="579">
        <f>第二面!K7</f>
        <v>0</v>
      </c>
      <c r="L7" s="579"/>
      <c r="M7" s="579"/>
      <c r="N7" s="579"/>
      <c r="O7" s="579"/>
      <c r="P7" s="579"/>
      <c r="Q7" s="579"/>
      <c r="R7" s="579"/>
      <c r="S7" s="579"/>
      <c r="T7" s="579"/>
      <c r="U7" s="579"/>
      <c r="V7" s="579"/>
      <c r="W7" s="579"/>
      <c r="X7" s="579"/>
      <c r="Y7" s="579"/>
      <c r="Z7" s="579"/>
      <c r="AA7" s="579"/>
      <c r="AB7" s="579"/>
      <c r="AC7" s="579"/>
      <c r="AD7" s="579"/>
      <c r="AE7" s="579"/>
      <c r="AF7" s="579"/>
      <c r="AG7" s="3"/>
    </row>
    <row r="8" spans="1:36" s="2" customFormat="1" ht="15.75" customHeight="1">
      <c r="A8" s="8" t="s">
        <v>12</v>
      </c>
      <c r="B8" s="8"/>
      <c r="C8" s="8"/>
      <c r="D8" s="8"/>
      <c r="E8" s="8"/>
      <c r="F8" s="8"/>
      <c r="G8" s="8"/>
      <c r="H8" s="8"/>
      <c r="I8" s="8"/>
      <c r="J8" s="8"/>
      <c r="K8" s="580" t="str">
        <f>IF(第二面!K8&lt;&gt;"",第二面!K8,"")</f>
        <v/>
      </c>
      <c r="L8" s="580"/>
      <c r="M8" s="580"/>
      <c r="N8" s="580"/>
      <c r="O8" s="580"/>
      <c r="P8" s="580"/>
      <c r="Q8" s="580"/>
      <c r="R8" s="580"/>
      <c r="S8" s="580"/>
      <c r="T8" s="580"/>
      <c r="U8" s="580"/>
      <c r="V8" s="580"/>
      <c r="W8" s="580"/>
      <c r="X8" s="580"/>
      <c r="Y8" s="580"/>
      <c r="Z8" s="580"/>
      <c r="AA8" s="580"/>
      <c r="AB8" s="580"/>
      <c r="AC8" s="580"/>
      <c r="AD8" s="580"/>
      <c r="AE8" s="580"/>
      <c r="AF8" s="580"/>
      <c r="AG8" s="3"/>
    </row>
    <row r="9" spans="1:36" s="2" customFormat="1" ht="9"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6" s="2" customFormat="1" ht="15.75" customHeight="1" thickBot="1">
      <c r="A10" s="95" t="s">
        <v>13</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6" s="2" customFormat="1" ht="15.75" customHeight="1" thickBot="1">
      <c r="A11" s="96" t="s">
        <v>46</v>
      </c>
      <c r="B11" s="96"/>
      <c r="C11" s="96"/>
      <c r="D11" s="96"/>
      <c r="E11" s="96"/>
      <c r="F11" s="97"/>
      <c r="G11" s="97"/>
      <c r="H11" s="97"/>
      <c r="I11" s="97"/>
      <c r="J11" s="97"/>
      <c r="K11" s="97" t="s">
        <v>42</v>
      </c>
      <c r="L11" s="613" t="str">
        <f>IF(AH11&lt;&gt;"",IFERROR(VLOOKUP(AH11,AI170:AU180,2,FALSE),""),第二面!L11)</f>
        <v/>
      </c>
      <c r="M11" s="613"/>
      <c r="N11" s="613"/>
      <c r="O11" s="613"/>
      <c r="P11" s="583" t="s">
        <v>43</v>
      </c>
      <c r="Q11" s="583"/>
      <c r="R11" s="583"/>
      <c r="S11" s="613" t="str">
        <f>IF(AH11&lt;&gt;"",IFERROR(VLOOKUP(AH11,AI170:AU180,3,FALSE),""),第二面!S11)</f>
        <v/>
      </c>
      <c r="T11" s="613"/>
      <c r="U11" s="613"/>
      <c r="V11" s="613"/>
      <c r="W11" s="583" t="s">
        <v>44</v>
      </c>
      <c r="X11" s="583"/>
      <c r="Y11" s="583"/>
      <c r="Z11" s="603" t="str">
        <f>IF(AH11&lt;&gt;"",IFERROR(VLOOKUP(AH11,AI170:AU180,4,FALSE),""),第二面!Z11)</f>
        <v/>
      </c>
      <c r="AA11" s="603"/>
      <c r="AB11" s="603"/>
      <c r="AC11" s="603"/>
      <c r="AD11" s="603"/>
      <c r="AE11" s="603"/>
      <c r="AF11" s="96" t="s">
        <v>7</v>
      </c>
      <c r="AG11" s="3" t="s">
        <v>437</v>
      </c>
      <c r="AH11" s="93"/>
      <c r="AJ11" s="2" t="str">
        <f>IFERROR(VLOOKUP(AH11,AI200:AU209,2,FALSE),"")</f>
        <v/>
      </c>
    </row>
    <row r="12" spans="1:36" s="2" customFormat="1" ht="15.75" customHeight="1">
      <c r="A12" s="96" t="s">
        <v>10</v>
      </c>
      <c r="B12" s="96"/>
      <c r="C12" s="96"/>
      <c r="D12" s="96"/>
      <c r="E12" s="96"/>
      <c r="F12" s="98"/>
      <c r="G12" s="98"/>
      <c r="H12" s="98"/>
      <c r="I12" s="98"/>
      <c r="J12" s="98"/>
      <c r="K12" s="605" t="str">
        <f>IF(AH11&lt;&gt;"",IFERROR(VLOOKUP(AH11,AI170:AU180,5,FALSE),""),第二面!K12)</f>
        <v/>
      </c>
      <c r="L12" s="605"/>
      <c r="M12" s="605"/>
      <c r="N12" s="605"/>
      <c r="O12" s="605"/>
      <c r="P12" s="605"/>
      <c r="Q12" s="605"/>
      <c r="R12" s="605"/>
      <c r="S12" s="605"/>
      <c r="T12" s="605"/>
      <c r="U12" s="605"/>
      <c r="V12" s="605"/>
      <c r="W12" s="605"/>
      <c r="X12" s="605"/>
      <c r="Y12" s="605"/>
      <c r="Z12" s="605"/>
      <c r="AA12" s="605"/>
      <c r="AB12" s="605"/>
      <c r="AC12" s="605"/>
      <c r="AD12" s="605"/>
      <c r="AE12" s="605"/>
      <c r="AF12" s="605"/>
      <c r="AG12" s="3"/>
    </row>
    <row r="13" spans="1:36" s="2" customFormat="1" ht="15.75" customHeight="1">
      <c r="A13" s="96" t="s">
        <v>60</v>
      </c>
      <c r="B13" s="96"/>
      <c r="C13" s="96"/>
      <c r="D13" s="96"/>
      <c r="E13" s="96"/>
      <c r="F13" s="96"/>
      <c r="G13" s="96"/>
      <c r="H13" s="96"/>
      <c r="I13" s="96"/>
      <c r="J13" s="96"/>
      <c r="K13" s="97" t="s">
        <v>42</v>
      </c>
      <c r="L13" s="613" t="str">
        <f>IF(AH11&lt;&gt;"",IFERROR(VLOOKUP(AH11,AI170:AU180,6,FALSE),""),第二面!L13)</f>
        <v/>
      </c>
      <c r="M13" s="613"/>
      <c r="N13" s="613"/>
      <c r="O13" s="583" t="s">
        <v>49</v>
      </c>
      <c r="P13" s="583"/>
      <c r="Q13" s="583"/>
      <c r="R13" s="583"/>
      <c r="S13" s="583"/>
      <c r="T13" s="603" t="str">
        <f>IF(AH11&lt;&gt;"",IFERROR(VLOOKUP(AH11,AI170:AU180,7,FALSE),""),第二面!T13)</f>
        <v/>
      </c>
      <c r="U13" s="603"/>
      <c r="V13" s="603"/>
      <c r="W13" s="583" t="s">
        <v>50</v>
      </c>
      <c r="X13" s="583"/>
      <c r="Y13" s="583"/>
      <c r="Z13" s="583"/>
      <c r="AA13" s="603" t="str">
        <f>IF(AH11&lt;&gt;"",IFERROR(VLOOKUP(AH11,AI170:AU180,8,FALSE),""),第二面!AA13)</f>
        <v/>
      </c>
      <c r="AB13" s="603"/>
      <c r="AC13" s="603"/>
      <c r="AD13" s="603"/>
      <c r="AE13" s="603"/>
      <c r="AF13" s="96" t="s">
        <v>7</v>
      </c>
      <c r="AG13" s="3"/>
    </row>
    <row r="14" spans="1:36" s="2" customFormat="1" ht="15.75" customHeight="1">
      <c r="A14" s="96"/>
      <c r="B14" s="96"/>
      <c r="C14" s="96"/>
      <c r="D14" s="96"/>
      <c r="E14" s="96"/>
      <c r="F14" s="96"/>
      <c r="G14" s="96"/>
      <c r="H14" s="96"/>
      <c r="I14" s="96"/>
      <c r="J14" s="96"/>
      <c r="K14" s="605" t="str">
        <f>IF(AH11&lt;&gt;"",IFERROR(VLOOKUP(AH11,AI170:AU180,9,FALSE),""),第二面!K14)</f>
        <v/>
      </c>
      <c r="L14" s="605"/>
      <c r="M14" s="605"/>
      <c r="N14" s="605"/>
      <c r="O14" s="605"/>
      <c r="P14" s="605"/>
      <c r="Q14" s="605"/>
      <c r="R14" s="605"/>
      <c r="S14" s="605"/>
      <c r="T14" s="605"/>
      <c r="U14" s="605"/>
      <c r="V14" s="605"/>
      <c r="W14" s="605"/>
      <c r="X14" s="605"/>
      <c r="Y14" s="605"/>
      <c r="Z14" s="605"/>
      <c r="AA14" s="605"/>
      <c r="AB14" s="605"/>
      <c r="AC14" s="605"/>
      <c r="AD14" s="605"/>
      <c r="AE14" s="605"/>
      <c r="AF14" s="605"/>
      <c r="AG14" s="3"/>
    </row>
    <row r="15" spans="1:36" s="2" customFormat="1" ht="15.75" customHeight="1">
      <c r="A15" s="96" t="s">
        <v>14</v>
      </c>
      <c r="B15" s="96"/>
      <c r="C15" s="96"/>
      <c r="D15" s="96"/>
      <c r="E15" s="96"/>
      <c r="F15" s="96"/>
      <c r="G15" s="96"/>
      <c r="H15" s="96"/>
      <c r="I15" s="96"/>
      <c r="J15" s="96"/>
      <c r="K15" s="606" t="str">
        <f>IF(AH11&lt;&gt;"",IFERROR(VLOOKUP(AH11,AI170:AU180,10,FALSE),""),第二面!K15)</f>
        <v/>
      </c>
      <c r="L15" s="606"/>
      <c r="M15" s="606"/>
      <c r="N15" s="99"/>
      <c r="O15" s="100"/>
      <c r="P15" s="100"/>
      <c r="Q15" s="100"/>
      <c r="R15" s="96"/>
      <c r="S15" s="96"/>
      <c r="T15" s="96"/>
      <c r="U15" s="96"/>
      <c r="V15" s="96"/>
      <c r="W15" s="96"/>
      <c r="X15" s="96"/>
      <c r="Y15" s="96"/>
      <c r="Z15" s="96"/>
      <c r="AA15" s="96"/>
      <c r="AB15" s="96"/>
      <c r="AC15" s="96"/>
      <c r="AD15" s="96"/>
      <c r="AE15" s="96"/>
      <c r="AF15" s="96"/>
      <c r="AG15" s="3"/>
    </row>
    <row r="16" spans="1:36" s="2" customFormat="1" ht="15.75" customHeight="1">
      <c r="A16" s="96" t="s">
        <v>15</v>
      </c>
      <c r="B16" s="96"/>
      <c r="C16" s="96"/>
      <c r="D16" s="96"/>
      <c r="E16" s="96"/>
      <c r="F16" s="96"/>
      <c r="G16" s="96"/>
      <c r="H16" s="96"/>
      <c r="I16" s="96"/>
      <c r="J16" s="96"/>
      <c r="K16" s="579" t="str">
        <f>IF(AH11&lt;&gt;"",IFERROR(VLOOKUP(AH11,AI170:AU180,11,FALSE),""),第二面!K16)</f>
        <v/>
      </c>
      <c r="L16" s="579"/>
      <c r="M16" s="579"/>
      <c r="N16" s="579"/>
      <c r="O16" s="579"/>
      <c r="P16" s="579"/>
      <c r="Q16" s="579"/>
      <c r="R16" s="579"/>
      <c r="S16" s="579"/>
      <c r="T16" s="579"/>
      <c r="U16" s="579"/>
      <c r="V16" s="579"/>
      <c r="W16" s="579"/>
      <c r="X16" s="579"/>
      <c r="Y16" s="579"/>
      <c r="Z16" s="579"/>
      <c r="AA16" s="579"/>
      <c r="AB16" s="579"/>
      <c r="AC16" s="579"/>
      <c r="AD16" s="579"/>
      <c r="AE16" s="579"/>
      <c r="AF16" s="579"/>
      <c r="AG16" s="3"/>
    </row>
    <row r="17" spans="1:34" s="2" customFormat="1" ht="15.75" customHeight="1">
      <c r="A17" s="96" t="s">
        <v>16</v>
      </c>
      <c r="B17" s="96"/>
      <c r="C17" s="96"/>
      <c r="D17" s="96"/>
      <c r="E17" s="96"/>
      <c r="F17" s="96"/>
      <c r="G17" s="96"/>
      <c r="H17" s="96"/>
      <c r="I17" s="96"/>
      <c r="J17" s="96"/>
      <c r="K17" s="580" t="str">
        <f>IF(AH11&lt;&gt;"",IFERROR(VLOOKUP(AH11,AI170:AU180,12,FALSE),""),第二面!K17)</f>
        <v/>
      </c>
      <c r="L17" s="580"/>
      <c r="M17" s="580"/>
      <c r="N17" s="580"/>
      <c r="O17" s="580"/>
      <c r="P17" s="580"/>
      <c r="Q17" s="580"/>
      <c r="R17" s="580"/>
      <c r="S17" s="580"/>
      <c r="T17" s="580"/>
      <c r="U17" s="580"/>
      <c r="V17" s="580"/>
      <c r="W17" s="580"/>
      <c r="X17" s="580"/>
      <c r="Y17" s="580"/>
      <c r="Z17" s="580"/>
      <c r="AA17" s="580"/>
      <c r="AB17" s="580"/>
      <c r="AC17" s="580"/>
      <c r="AD17" s="580"/>
      <c r="AE17" s="580"/>
      <c r="AF17" s="580"/>
      <c r="AG17" s="3"/>
    </row>
    <row r="18" spans="1:34" s="2" customFormat="1" ht="9"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45</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46</v>
      </c>
      <c r="B21" s="96"/>
      <c r="C21" s="96"/>
      <c r="D21" s="96"/>
      <c r="E21" s="96"/>
      <c r="F21" s="97"/>
      <c r="G21" s="97"/>
      <c r="H21" s="97"/>
      <c r="I21" s="97"/>
      <c r="J21" s="97"/>
      <c r="K21" s="97" t="s">
        <v>42</v>
      </c>
      <c r="L21" s="613" t="str">
        <f>IF(AH21&lt;&gt;"",IFERROR(VLOOKUP(AH21,AI170:AU180,2,FALSE),""),第二面!L21)</f>
        <v/>
      </c>
      <c r="M21" s="613"/>
      <c r="N21" s="613"/>
      <c r="O21" s="613"/>
      <c r="P21" s="583" t="s">
        <v>43</v>
      </c>
      <c r="Q21" s="583"/>
      <c r="R21" s="583"/>
      <c r="S21" s="613" t="str">
        <f>IF(AH21&lt;&gt;"",IFERROR(VLOOKUP(AH21,AI170:AU180,3,FALSE),""),第二面!S21)</f>
        <v/>
      </c>
      <c r="T21" s="613"/>
      <c r="U21" s="613"/>
      <c r="V21" s="613"/>
      <c r="W21" s="583" t="s">
        <v>44</v>
      </c>
      <c r="X21" s="583"/>
      <c r="Y21" s="583"/>
      <c r="Z21" s="603" t="str">
        <f>IF(AH21&lt;&gt;"",IFERROR(VLOOKUP(AH21,AI170:AU180,4,FALSE),""),第二面!Z21)</f>
        <v/>
      </c>
      <c r="AA21" s="603"/>
      <c r="AB21" s="603"/>
      <c r="AC21" s="603"/>
      <c r="AD21" s="603"/>
      <c r="AE21" s="603"/>
      <c r="AF21" s="96" t="s">
        <v>7</v>
      </c>
      <c r="AG21" s="3" t="s">
        <v>437</v>
      </c>
      <c r="AH21" s="93"/>
    </row>
    <row r="22" spans="1:34" s="2" customFormat="1" ht="15.75" customHeight="1">
      <c r="A22" s="96" t="s">
        <v>55</v>
      </c>
      <c r="B22" s="96"/>
      <c r="C22" s="96"/>
      <c r="D22" s="96"/>
      <c r="E22" s="96"/>
      <c r="F22" s="98"/>
      <c r="G22" s="98"/>
      <c r="H22" s="98"/>
      <c r="I22" s="98"/>
      <c r="J22" s="98"/>
      <c r="K22" s="605" t="str">
        <f>IF(AH21&lt;&gt;"",IFERROR(VLOOKUP(AH21,AI170:AU180,5,FALSE),""),第二面!K22)</f>
        <v/>
      </c>
      <c r="L22" s="605"/>
      <c r="M22" s="605"/>
      <c r="N22" s="605"/>
      <c r="O22" s="605"/>
      <c r="P22" s="605"/>
      <c r="Q22" s="605"/>
      <c r="R22" s="605"/>
      <c r="S22" s="605"/>
      <c r="T22" s="605"/>
      <c r="U22" s="605"/>
      <c r="V22" s="605"/>
      <c r="W22" s="605"/>
      <c r="X22" s="605"/>
      <c r="Y22" s="605"/>
      <c r="Z22" s="605"/>
      <c r="AA22" s="605"/>
      <c r="AB22" s="605"/>
      <c r="AC22" s="605"/>
      <c r="AD22" s="605"/>
      <c r="AE22" s="605"/>
      <c r="AF22" s="605"/>
      <c r="AG22" s="3"/>
    </row>
    <row r="23" spans="1:34" s="2" customFormat="1" ht="15.75" customHeight="1">
      <c r="A23" s="96" t="s">
        <v>60</v>
      </c>
      <c r="B23" s="96"/>
      <c r="C23" s="96"/>
      <c r="D23" s="96"/>
      <c r="E23" s="96"/>
      <c r="F23" s="96"/>
      <c r="G23" s="96"/>
      <c r="H23" s="96"/>
      <c r="I23" s="96"/>
      <c r="J23" s="96"/>
      <c r="K23" s="97" t="s">
        <v>42</v>
      </c>
      <c r="L23" s="603" t="str">
        <f>IF(AH21&lt;&gt;"",IFERROR(VLOOKUP(AH21,AI170:AU180,6,FALSE),""),第二面!L23)</f>
        <v/>
      </c>
      <c r="M23" s="603"/>
      <c r="N23" s="603"/>
      <c r="O23" s="583" t="s">
        <v>49</v>
      </c>
      <c r="P23" s="583"/>
      <c r="Q23" s="583"/>
      <c r="R23" s="583"/>
      <c r="S23" s="583"/>
      <c r="T23" s="603" t="str">
        <f>IF(AH21&lt;&gt;"",IFERROR(VLOOKUP(AH21,AI170:AU180,7,FALSE),""),第二面!T23)</f>
        <v/>
      </c>
      <c r="U23" s="603"/>
      <c r="V23" s="603"/>
      <c r="W23" s="583" t="s">
        <v>50</v>
      </c>
      <c r="X23" s="583"/>
      <c r="Y23" s="583"/>
      <c r="Z23" s="583"/>
      <c r="AA23" s="603" t="str">
        <f>IF(AH21&lt;&gt;"",IFERROR(VLOOKUP(AH21,AI170:AU180,8,FALSE),""),第二面!AA23)</f>
        <v/>
      </c>
      <c r="AB23" s="603"/>
      <c r="AC23" s="603"/>
      <c r="AD23" s="603"/>
      <c r="AE23" s="603"/>
      <c r="AF23" s="96" t="s">
        <v>7</v>
      </c>
      <c r="AG23" s="3"/>
    </row>
    <row r="24" spans="1:34" s="2" customFormat="1" ht="15.75" customHeight="1">
      <c r="A24" s="96"/>
      <c r="B24" s="96"/>
      <c r="C24" s="96"/>
      <c r="D24" s="96"/>
      <c r="E24" s="96"/>
      <c r="F24" s="96"/>
      <c r="G24" s="96"/>
      <c r="H24" s="96"/>
      <c r="I24" s="96"/>
      <c r="J24" s="96"/>
      <c r="K24" s="580" t="str">
        <f>IF(AH21&lt;&gt;"",IFERROR(VLOOKUP(AH21,AI170:AU180,9,FALSE),""),第二面!K24)</f>
        <v/>
      </c>
      <c r="L24" s="580"/>
      <c r="M24" s="580"/>
      <c r="N24" s="580"/>
      <c r="O24" s="580"/>
      <c r="P24" s="580"/>
      <c r="Q24" s="580"/>
      <c r="R24" s="580"/>
      <c r="S24" s="580"/>
      <c r="T24" s="580"/>
      <c r="U24" s="580"/>
      <c r="V24" s="580"/>
      <c r="W24" s="580"/>
      <c r="X24" s="580"/>
      <c r="Y24" s="580"/>
      <c r="Z24" s="580"/>
      <c r="AA24" s="580"/>
      <c r="AB24" s="580"/>
      <c r="AC24" s="580"/>
      <c r="AD24" s="580"/>
      <c r="AE24" s="580"/>
      <c r="AF24" s="580"/>
      <c r="AG24" s="3"/>
    </row>
    <row r="25" spans="1:34" s="2" customFormat="1" ht="15.75" customHeight="1">
      <c r="A25" s="96" t="s">
        <v>14</v>
      </c>
      <c r="B25" s="96"/>
      <c r="C25" s="96"/>
      <c r="D25" s="96"/>
      <c r="E25" s="96"/>
      <c r="F25" s="96"/>
      <c r="G25" s="96"/>
      <c r="H25" s="96"/>
      <c r="I25" s="96"/>
      <c r="J25" s="96"/>
      <c r="K25" s="606" t="str">
        <f>IF(AH21&lt;&gt;"",IFERROR(VLOOKUP(AH21,AI170:AU180,10,FALSE),""),第二面!K25)</f>
        <v/>
      </c>
      <c r="L25" s="606"/>
      <c r="M25" s="606"/>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15</v>
      </c>
      <c r="B26" s="96"/>
      <c r="C26" s="96"/>
      <c r="D26" s="96"/>
      <c r="E26" s="96"/>
      <c r="F26" s="96"/>
      <c r="G26" s="96"/>
      <c r="H26" s="96"/>
      <c r="I26" s="96"/>
      <c r="J26" s="96"/>
      <c r="K26" s="579" t="str">
        <f>IF(AH21&lt;&gt;"",IFERROR(VLOOKUP(AH21,AI170:AU180,11,FALSE),""),第二面!K26)</f>
        <v/>
      </c>
      <c r="L26" s="579"/>
      <c r="M26" s="579"/>
      <c r="N26" s="579"/>
      <c r="O26" s="579"/>
      <c r="P26" s="579"/>
      <c r="Q26" s="579"/>
      <c r="R26" s="579"/>
      <c r="S26" s="579"/>
      <c r="T26" s="579"/>
      <c r="U26" s="579"/>
      <c r="V26" s="579"/>
      <c r="W26" s="579"/>
      <c r="X26" s="579"/>
      <c r="Y26" s="579"/>
      <c r="Z26" s="579"/>
      <c r="AA26" s="579"/>
      <c r="AB26" s="579"/>
      <c r="AC26" s="579"/>
      <c r="AD26" s="579"/>
      <c r="AE26" s="579"/>
      <c r="AF26" s="579"/>
      <c r="AG26" s="3"/>
    </row>
    <row r="27" spans="1:34" s="2" customFormat="1" ht="15.75" customHeight="1">
      <c r="A27" s="96" t="s">
        <v>16</v>
      </c>
      <c r="B27" s="96"/>
      <c r="C27" s="96"/>
      <c r="D27" s="96"/>
      <c r="E27" s="96"/>
      <c r="F27" s="96"/>
      <c r="G27" s="96"/>
      <c r="H27" s="96"/>
      <c r="I27" s="96"/>
      <c r="J27" s="96"/>
      <c r="K27" s="580" t="str">
        <f>IF(AH21&lt;&gt;"",IFERROR(VLOOKUP(AH21,AI170:AU180,12,FALSE),""),第二面!K27)</f>
        <v/>
      </c>
      <c r="L27" s="580"/>
      <c r="M27" s="580"/>
      <c r="N27" s="580"/>
      <c r="O27" s="580"/>
      <c r="P27" s="580"/>
      <c r="Q27" s="580"/>
      <c r="R27" s="580"/>
      <c r="S27" s="580"/>
      <c r="T27" s="580"/>
      <c r="U27" s="580"/>
      <c r="V27" s="580"/>
      <c r="W27" s="580"/>
      <c r="X27" s="580"/>
      <c r="Y27" s="580"/>
      <c r="Z27" s="580"/>
      <c r="AA27" s="580"/>
      <c r="AB27" s="580"/>
      <c r="AC27" s="580"/>
      <c r="AD27" s="580"/>
      <c r="AE27" s="580"/>
      <c r="AF27" s="580"/>
      <c r="AG27" s="3"/>
    </row>
    <row r="28" spans="1:34" s="2" customFormat="1" ht="15.75" customHeight="1">
      <c r="A28" s="96" t="s">
        <v>593</v>
      </c>
      <c r="B28" s="96"/>
      <c r="C28" s="96"/>
      <c r="D28" s="96"/>
      <c r="E28" s="96"/>
      <c r="F28" s="96"/>
      <c r="G28" s="96"/>
      <c r="H28" s="96"/>
      <c r="I28" s="96"/>
      <c r="J28" s="96"/>
      <c r="K28" s="580" t="str">
        <f>IF(AH21&lt;&gt;"",IFERROR(VLOOKUP(AH21,AI170:AU180,13,FALSE),""),第二面!K28)</f>
        <v/>
      </c>
      <c r="L28" s="580"/>
      <c r="M28" s="580"/>
      <c r="N28" s="580"/>
      <c r="O28" s="580"/>
      <c r="P28" s="580"/>
      <c r="Q28" s="580"/>
      <c r="R28" s="580"/>
      <c r="S28" s="580"/>
      <c r="T28" s="580"/>
      <c r="U28" s="580"/>
      <c r="V28" s="580"/>
      <c r="W28" s="580"/>
      <c r="X28" s="580"/>
      <c r="Y28" s="580"/>
      <c r="Z28" s="580"/>
      <c r="AA28" s="580"/>
      <c r="AB28" s="580"/>
      <c r="AC28" s="580"/>
      <c r="AD28" s="580"/>
      <c r="AE28" s="580"/>
      <c r="AF28" s="580"/>
      <c r="AG28" s="3"/>
    </row>
    <row r="29" spans="1:34" s="2" customFormat="1" ht="9" customHeight="1">
      <c r="A29" s="163"/>
      <c r="B29" s="695"/>
      <c r="C29" s="695"/>
      <c r="D29" s="695"/>
      <c r="E29" s="695"/>
      <c r="F29" s="695"/>
      <c r="G29" s="695"/>
      <c r="H29" s="695"/>
      <c r="I29" s="695"/>
      <c r="J29" s="695"/>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3"/>
    </row>
    <row r="30" spans="1:34" s="2" customFormat="1" ht="15.75" customHeight="1" thickBot="1">
      <c r="A30" s="96" t="s">
        <v>38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46</v>
      </c>
      <c r="B31" s="96"/>
      <c r="C31" s="96"/>
      <c r="D31" s="96"/>
      <c r="E31" s="96"/>
      <c r="F31" s="97"/>
      <c r="G31" s="97"/>
      <c r="H31" s="97"/>
      <c r="I31" s="97"/>
      <c r="J31" s="97"/>
      <c r="K31" s="97" t="s">
        <v>42</v>
      </c>
      <c r="L31" s="603" t="str">
        <f>IF(AH31&lt;&gt;"",IFERROR(VLOOKUP(AH31,AI170:AU180,2,FALSE),""),第二面!L31)</f>
        <v/>
      </c>
      <c r="M31" s="603"/>
      <c r="N31" s="603"/>
      <c r="O31" s="603"/>
      <c r="P31" s="583" t="s">
        <v>43</v>
      </c>
      <c r="Q31" s="583"/>
      <c r="R31" s="583"/>
      <c r="S31" s="603" t="str">
        <f>IF(AH31&lt;&gt;"",IFERROR(VLOOKUP(AH31,AI170:AU180,3,FALSE),""),第二面!S31)</f>
        <v/>
      </c>
      <c r="T31" s="603"/>
      <c r="U31" s="603"/>
      <c r="V31" s="603"/>
      <c r="W31" s="583" t="s">
        <v>44</v>
      </c>
      <c r="X31" s="583"/>
      <c r="Y31" s="583"/>
      <c r="Z31" s="603" t="str">
        <f>IF(AH31&lt;&gt;"",IFERROR(VLOOKUP(AH31,AI170:AU180,4,FALSE),""),第二面!Z31)</f>
        <v/>
      </c>
      <c r="AA31" s="603"/>
      <c r="AB31" s="603"/>
      <c r="AC31" s="603"/>
      <c r="AD31" s="603"/>
      <c r="AE31" s="603"/>
      <c r="AF31" s="96" t="s">
        <v>7</v>
      </c>
      <c r="AG31" s="3" t="s">
        <v>437</v>
      </c>
      <c r="AH31" s="93"/>
    </row>
    <row r="32" spans="1:34" s="2" customFormat="1" ht="15.75" customHeight="1">
      <c r="A32" s="96" t="s">
        <v>55</v>
      </c>
      <c r="B32" s="96"/>
      <c r="C32" s="96"/>
      <c r="D32" s="96"/>
      <c r="E32" s="96"/>
      <c r="F32" s="98"/>
      <c r="G32" s="98"/>
      <c r="H32" s="98"/>
      <c r="I32" s="98"/>
      <c r="J32" s="98"/>
      <c r="K32" s="605" t="str">
        <f>IF(AH31&lt;&gt;"",IFERROR(VLOOKUP(AH31,AI170:AU180,5,FALSE),""),第二面!K32)</f>
        <v/>
      </c>
      <c r="L32" s="605"/>
      <c r="M32" s="605"/>
      <c r="N32" s="605"/>
      <c r="O32" s="605"/>
      <c r="P32" s="605"/>
      <c r="Q32" s="605"/>
      <c r="R32" s="605"/>
      <c r="S32" s="605"/>
      <c r="T32" s="605"/>
      <c r="U32" s="605"/>
      <c r="V32" s="605"/>
      <c r="W32" s="605"/>
      <c r="X32" s="605"/>
      <c r="Y32" s="605"/>
      <c r="Z32" s="605"/>
      <c r="AA32" s="605"/>
      <c r="AB32" s="605"/>
      <c r="AC32" s="605"/>
      <c r="AD32" s="605"/>
      <c r="AE32" s="605"/>
      <c r="AF32" s="605"/>
      <c r="AG32" s="3"/>
    </row>
    <row r="33" spans="1:34" s="2" customFormat="1" ht="15.75" customHeight="1">
      <c r="A33" s="96" t="s">
        <v>60</v>
      </c>
      <c r="B33" s="96"/>
      <c r="C33" s="96"/>
      <c r="D33" s="96"/>
      <c r="E33" s="96"/>
      <c r="F33" s="96"/>
      <c r="G33" s="96"/>
      <c r="H33" s="96"/>
      <c r="I33" s="96"/>
      <c r="J33" s="96"/>
      <c r="K33" s="97" t="s">
        <v>42</v>
      </c>
      <c r="L33" s="613" t="str">
        <f>IF(AH31&lt;&gt;"",IFERROR(VLOOKUP(AH31,AI170:AU180,6,FALSE),""),第二面!L33)</f>
        <v/>
      </c>
      <c r="M33" s="613"/>
      <c r="N33" s="613"/>
      <c r="O33" s="583" t="s">
        <v>49</v>
      </c>
      <c r="P33" s="583"/>
      <c r="Q33" s="583"/>
      <c r="R33" s="583"/>
      <c r="S33" s="583"/>
      <c r="T33" s="603" t="str">
        <f>IF(AH31&lt;&gt;"",IFERROR(VLOOKUP(AH31,AI170:AU180,7,FALSE),""),第二面!T33)</f>
        <v/>
      </c>
      <c r="U33" s="603"/>
      <c r="V33" s="603"/>
      <c r="W33" s="583" t="s">
        <v>50</v>
      </c>
      <c r="X33" s="583"/>
      <c r="Y33" s="583"/>
      <c r="Z33" s="583"/>
      <c r="AA33" s="603" t="str">
        <f>IF(AH31&lt;&gt;"",IFERROR(VLOOKUP(AH31,AI170:AU180,8,FALSE),""),第二面!AA33)</f>
        <v/>
      </c>
      <c r="AB33" s="603"/>
      <c r="AC33" s="603"/>
      <c r="AD33" s="603"/>
      <c r="AE33" s="603"/>
      <c r="AF33" s="96" t="s">
        <v>7</v>
      </c>
      <c r="AG33" s="3"/>
    </row>
    <row r="34" spans="1:34" s="2" customFormat="1" ht="15.75" customHeight="1">
      <c r="A34" s="96"/>
      <c r="B34" s="618"/>
      <c r="C34" s="618"/>
      <c r="D34" s="618"/>
      <c r="E34" s="618"/>
      <c r="F34" s="618"/>
      <c r="G34" s="618"/>
      <c r="H34" s="618"/>
      <c r="I34" s="618"/>
      <c r="J34" s="618"/>
      <c r="K34" s="611" t="str">
        <f>IF(AH31&lt;&gt;"",IFERROR(VLOOKUP(AH31,AI170:AU180,9,FALSE),""),第二面!K34)</f>
        <v/>
      </c>
      <c r="L34" s="611"/>
      <c r="M34" s="611"/>
      <c r="N34" s="611"/>
      <c r="O34" s="611"/>
      <c r="P34" s="611"/>
      <c r="Q34" s="611"/>
      <c r="R34" s="611"/>
      <c r="S34" s="611"/>
      <c r="T34" s="611"/>
      <c r="U34" s="611"/>
      <c r="V34" s="611"/>
      <c r="W34" s="611"/>
      <c r="X34" s="611"/>
      <c r="Y34" s="611"/>
      <c r="Z34" s="611"/>
      <c r="AA34" s="611"/>
      <c r="AB34" s="611"/>
      <c r="AC34" s="611"/>
      <c r="AD34" s="611"/>
      <c r="AE34" s="611"/>
      <c r="AF34" s="611"/>
      <c r="AG34" s="3"/>
    </row>
    <row r="35" spans="1:34" s="2" customFormat="1" ht="15.75" customHeight="1">
      <c r="A35" s="96" t="s">
        <v>14</v>
      </c>
      <c r="B35" s="96"/>
      <c r="C35" s="96"/>
      <c r="D35" s="96"/>
      <c r="E35" s="96"/>
      <c r="F35" s="96"/>
      <c r="G35" s="96"/>
      <c r="H35" s="96"/>
      <c r="I35" s="96"/>
      <c r="J35" s="96"/>
      <c r="K35" s="606" t="str">
        <f>IF(AH31&lt;&gt;"",IFERROR(VLOOKUP(AH31,AI170:AU180,10,FALSE),""),第二面!K35)</f>
        <v/>
      </c>
      <c r="L35" s="606"/>
      <c r="M35" s="606"/>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15</v>
      </c>
      <c r="B36" s="96"/>
      <c r="C36" s="96"/>
      <c r="D36" s="96"/>
      <c r="E36" s="96"/>
      <c r="F36" s="96"/>
      <c r="G36" s="96"/>
      <c r="H36" s="96"/>
      <c r="I36" s="96"/>
      <c r="J36" s="96"/>
      <c r="K36" s="579" t="str">
        <f>IF(AH31&lt;&gt;"",IFERROR(VLOOKUP(AH31,AI170:AU180,11,FALSE),""),第二面!K36)</f>
        <v/>
      </c>
      <c r="L36" s="579"/>
      <c r="M36" s="579"/>
      <c r="N36" s="579"/>
      <c r="O36" s="579"/>
      <c r="P36" s="579"/>
      <c r="Q36" s="579"/>
      <c r="R36" s="579"/>
      <c r="S36" s="579"/>
      <c r="T36" s="579"/>
      <c r="U36" s="579"/>
      <c r="V36" s="579"/>
      <c r="W36" s="579"/>
      <c r="X36" s="579"/>
      <c r="Y36" s="579"/>
      <c r="Z36" s="579"/>
      <c r="AA36" s="579"/>
      <c r="AB36" s="579"/>
      <c r="AC36" s="579"/>
      <c r="AD36" s="579"/>
      <c r="AE36" s="579"/>
      <c r="AF36" s="579"/>
      <c r="AG36" s="3"/>
    </row>
    <row r="37" spans="1:34" s="2" customFormat="1" ht="15.75" customHeight="1">
      <c r="A37" s="96" t="s">
        <v>16</v>
      </c>
      <c r="B37" s="96"/>
      <c r="C37" s="96"/>
      <c r="D37" s="96"/>
      <c r="E37" s="96"/>
      <c r="F37" s="96"/>
      <c r="G37" s="96"/>
      <c r="H37" s="96"/>
      <c r="I37" s="96"/>
      <c r="J37" s="96"/>
      <c r="K37" s="580" t="str">
        <f>IF(AH31&lt;&gt;"",IFERROR(VLOOKUP(AH31,AI170:AU180,12,FALSE),""),第二面!K37)</f>
        <v/>
      </c>
      <c r="L37" s="580"/>
      <c r="M37" s="580"/>
      <c r="N37" s="580"/>
      <c r="O37" s="580"/>
      <c r="P37" s="580"/>
      <c r="Q37" s="580"/>
      <c r="R37" s="580"/>
      <c r="S37" s="580"/>
      <c r="T37" s="580"/>
      <c r="U37" s="580"/>
      <c r="V37" s="580"/>
      <c r="W37" s="580"/>
      <c r="X37" s="580"/>
      <c r="Y37" s="580"/>
      <c r="Z37" s="580"/>
      <c r="AA37" s="580"/>
      <c r="AB37" s="580"/>
      <c r="AC37" s="580"/>
      <c r="AD37" s="580"/>
      <c r="AE37" s="580"/>
      <c r="AF37" s="580"/>
      <c r="AG37" s="3"/>
    </row>
    <row r="38" spans="1:34" s="2" customFormat="1" ht="15.75" customHeight="1">
      <c r="A38" s="96" t="s">
        <v>593</v>
      </c>
      <c r="B38" s="96"/>
      <c r="C38" s="96"/>
      <c r="D38" s="96"/>
      <c r="E38" s="96"/>
      <c r="F38" s="96"/>
      <c r="G38" s="96"/>
      <c r="H38" s="96"/>
      <c r="I38" s="96"/>
      <c r="J38" s="96"/>
      <c r="K38" s="580" t="str">
        <f>IF(AH31&lt;&gt;"",IFERROR(VLOOKUP(AH31,AI170:AU180,13,FALSE),""),第二面!K38)</f>
        <v/>
      </c>
      <c r="L38" s="580"/>
      <c r="M38" s="580"/>
      <c r="N38" s="580"/>
      <c r="O38" s="580"/>
      <c r="P38" s="580"/>
      <c r="Q38" s="580"/>
      <c r="R38" s="580"/>
      <c r="S38" s="580"/>
      <c r="T38" s="580"/>
      <c r="U38" s="580"/>
      <c r="V38" s="580"/>
      <c r="W38" s="580"/>
      <c r="X38" s="580"/>
      <c r="Y38" s="580"/>
      <c r="Z38" s="580"/>
      <c r="AA38" s="580"/>
      <c r="AB38" s="580"/>
      <c r="AC38" s="580"/>
      <c r="AD38" s="580"/>
      <c r="AE38" s="580"/>
      <c r="AF38" s="580"/>
      <c r="AG38" s="3"/>
    </row>
    <row r="39" spans="1:34" s="2" customFormat="1" ht="9" customHeight="1" thickBot="1">
      <c r="A39" s="163"/>
      <c r="B39" s="695"/>
      <c r="C39" s="695"/>
      <c r="D39" s="695"/>
      <c r="E39" s="695"/>
      <c r="F39" s="695"/>
      <c r="G39" s="695"/>
      <c r="H39" s="695"/>
      <c r="I39" s="695"/>
      <c r="J39" s="695"/>
      <c r="K39" s="696"/>
      <c r="L39" s="696"/>
      <c r="M39" s="696"/>
      <c r="N39" s="696"/>
      <c r="O39" s="696"/>
      <c r="P39" s="696"/>
      <c r="Q39" s="696"/>
      <c r="R39" s="696"/>
      <c r="S39" s="696"/>
      <c r="T39" s="696"/>
      <c r="U39" s="696"/>
      <c r="V39" s="696"/>
      <c r="W39" s="696"/>
      <c r="X39" s="696"/>
      <c r="Y39" s="696"/>
      <c r="Z39" s="696"/>
      <c r="AA39" s="696"/>
      <c r="AB39" s="696"/>
      <c r="AC39" s="696"/>
      <c r="AD39" s="696"/>
      <c r="AE39" s="696"/>
      <c r="AF39" s="696"/>
      <c r="AG39" s="3"/>
    </row>
    <row r="40" spans="1:34" s="2" customFormat="1" ht="15.75" customHeight="1" thickBot="1">
      <c r="A40" s="96" t="s">
        <v>46</v>
      </c>
      <c r="B40" s="96"/>
      <c r="C40" s="96"/>
      <c r="D40" s="96"/>
      <c r="E40" s="96"/>
      <c r="F40" s="97"/>
      <c r="G40" s="97"/>
      <c r="H40" s="97"/>
      <c r="I40" s="97"/>
      <c r="J40" s="97"/>
      <c r="K40" s="97" t="s">
        <v>42</v>
      </c>
      <c r="L40" s="603" t="str">
        <f>IF(AH40&lt;&gt;"",IFERROR(VLOOKUP(AH40,AI170:AU180,2,FALSE),""),第二面!L40)</f>
        <v/>
      </c>
      <c r="M40" s="603"/>
      <c r="N40" s="603"/>
      <c r="O40" s="603"/>
      <c r="P40" s="583" t="s">
        <v>43</v>
      </c>
      <c r="Q40" s="583"/>
      <c r="R40" s="583"/>
      <c r="S40" s="603" t="str">
        <f>IF(AH40&lt;&gt;"",IFERROR(VLOOKUP(AH40,AI170:AU180,3,FALSE),""),第二面!S40)</f>
        <v/>
      </c>
      <c r="T40" s="603"/>
      <c r="U40" s="603"/>
      <c r="V40" s="603"/>
      <c r="W40" s="583" t="s">
        <v>44</v>
      </c>
      <c r="X40" s="583"/>
      <c r="Y40" s="583"/>
      <c r="Z40" s="603" t="str">
        <f>IF(AH40&lt;&gt;"",IFERROR(VLOOKUP(AH40,AI170:AU180,4,FALSE),""),第二面!Z40)</f>
        <v/>
      </c>
      <c r="AA40" s="603"/>
      <c r="AB40" s="603"/>
      <c r="AC40" s="603"/>
      <c r="AD40" s="603"/>
      <c r="AE40" s="603"/>
      <c r="AF40" s="96" t="s">
        <v>7</v>
      </c>
      <c r="AG40" s="3" t="s">
        <v>437</v>
      </c>
      <c r="AH40" s="93"/>
    </row>
    <row r="41" spans="1:34" s="2" customFormat="1" ht="15.75" customHeight="1">
      <c r="A41" s="96" t="s">
        <v>55</v>
      </c>
      <c r="B41" s="96"/>
      <c r="C41" s="96"/>
      <c r="D41" s="96"/>
      <c r="E41" s="96"/>
      <c r="F41" s="98"/>
      <c r="G41" s="98"/>
      <c r="H41" s="98"/>
      <c r="I41" s="98"/>
      <c r="J41" s="98"/>
      <c r="K41" s="605" t="str">
        <f>IF(AH40&lt;&gt;"",IFERROR(VLOOKUP(AH40,AI170:AU180,5,FALSE),""),第二面!K41)</f>
        <v/>
      </c>
      <c r="L41" s="605"/>
      <c r="M41" s="605"/>
      <c r="N41" s="605"/>
      <c r="O41" s="605"/>
      <c r="P41" s="605"/>
      <c r="Q41" s="605"/>
      <c r="R41" s="605"/>
      <c r="S41" s="605"/>
      <c r="T41" s="605"/>
      <c r="U41" s="605"/>
      <c r="V41" s="605"/>
      <c r="W41" s="605"/>
      <c r="X41" s="605"/>
      <c r="Y41" s="605"/>
      <c r="Z41" s="605"/>
      <c r="AA41" s="605"/>
      <c r="AB41" s="605"/>
      <c r="AC41" s="605"/>
      <c r="AD41" s="605"/>
      <c r="AE41" s="605"/>
      <c r="AF41" s="605"/>
      <c r="AG41" s="3"/>
    </row>
    <row r="42" spans="1:34" s="2" customFormat="1" ht="15.75" customHeight="1">
      <c r="A42" s="96" t="s">
        <v>60</v>
      </c>
      <c r="B42" s="96"/>
      <c r="C42" s="96"/>
      <c r="D42" s="96"/>
      <c r="E42" s="96"/>
      <c r="F42" s="96"/>
      <c r="G42" s="96"/>
      <c r="H42" s="96"/>
      <c r="I42" s="96"/>
      <c r="J42" s="96"/>
      <c r="K42" s="97" t="s">
        <v>42</v>
      </c>
      <c r="L42" s="603" t="str">
        <f>IF(AH40&lt;&gt;"",IFERROR(VLOOKUP(AH40,AI170:AU180,6,FALSE),""),第二面!L42)</f>
        <v/>
      </c>
      <c r="M42" s="603"/>
      <c r="N42" s="603"/>
      <c r="O42" s="583" t="s">
        <v>49</v>
      </c>
      <c r="P42" s="583"/>
      <c r="Q42" s="583"/>
      <c r="R42" s="583"/>
      <c r="S42" s="583"/>
      <c r="T42" s="603" t="str">
        <f>IF(AH40&lt;&gt;"",IFERROR(VLOOKUP(AH40,AI170:AU180,7,FALSE),""),第二面!T42)</f>
        <v/>
      </c>
      <c r="U42" s="603"/>
      <c r="V42" s="603"/>
      <c r="W42" s="583" t="s">
        <v>50</v>
      </c>
      <c r="X42" s="583"/>
      <c r="Y42" s="583"/>
      <c r="Z42" s="583"/>
      <c r="AA42" s="603" t="str">
        <f>IF(AH40&lt;&gt;"",IFERROR(VLOOKUP(AH40,AI170:AU180,8,FALSE),""),第二面!AA42)</f>
        <v/>
      </c>
      <c r="AB42" s="603"/>
      <c r="AC42" s="603"/>
      <c r="AD42" s="603"/>
      <c r="AE42" s="603"/>
      <c r="AF42" s="96" t="s">
        <v>7</v>
      </c>
      <c r="AG42" s="3"/>
    </row>
    <row r="43" spans="1:34" s="2" customFormat="1" ht="15.75" customHeight="1">
      <c r="A43" s="96"/>
      <c r="B43" s="96"/>
      <c r="C43" s="96"/>
      <c r="D43" s="96"/>
      <c r="E43" s="96"/>
      <c r="F43" s="96"/>
      <c r="G43" s="96"/>
      <c r="H43" s="96"/>
      <c r="I43" s="96"/>
      <c r="J43" s="96"/>
      <c r="K43" s="611" t="str">
        <f>IF(AH40&lt;&gt;"",IFERROR(VLOOKUP(AH40,AI170:AU180,9,FALSE),""),第二面!K43)</f>
        <v/>
      </c>
      <c r="L43" s="611"/>
      <c r="M43" s="611"/>
      <c r="N43" s="611"/>
      <c r="O43" s="611"/>
      <c r="P43" s="611"/>
      <c r="Q43" s="611"/>
      <c r="R43" s="611"/>
      <c r="S43" s="611"/>
      <c r="T43" s="611"/>
      <c r="U43" s="611"/>
      <c r="V43" s="611"/>
      <c r="W43" s="611"/>
      <c r="X43" s="611"/>
      <c r="Y43" s="611"/>
      <c r="Z43" s="611"/>
      <c r="AA43" s="611"/>
      <c r="AB43" s="611"/>
      <c r="AC43" s="611"/>
      <c r="AD43" s="611"/>
      <c r="AE43" s="611"/>
      <c r="AF43" s="611"/>
      <c r="AG43" s="3"/>
    </row>
    <row r="44" spans="1:34" s="2" customFormat="1" ht="15.75" customHeight="1">
      <c r="A44" s="96" t="s">
        <v>14</v>
      </c>
      <c r="B44" s="96"/>
      <c r="C44" s="96"/>
      <c r="D44" s="96"/>
      <c r="E44" s="96"/>
      <c r="F44" s="96"/>
      <c r="G44" s="96"/>
      <c r="H44" s="96"/>
      <c r="I44" s="96"/>
      <c r="J44" s="96"/>
      <c r="K44" s="606" t="str">
        <f>IF(AH40&lt;&gt;"",IFERROR(VLOOKUP(AH40,AI170:AU180,10,FALSE),""),第二面!K44)</f>
        <v/>
      </c>
      <c r="L44" s="606"/>
      <c r="M44" s="606"/>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15</v>
      </c>
      <c r="B45" s="96"/>
      <c r="C45" s="96"/>
      <c r="D45" s="96"/>
      <c r="E45" s="96"/>
      <c r="F45" s="96"/>
      <c r="G45" s="96"/>
      <c r="H45" s="96"/>
      <c r="I45" s="96"/>
      <c r="J45" s="96"/>
      <c r="K45" s="579" t="str">
        <f>IF(AH40&lt;&gt;"",IFERROR(VLOOKUP(AH40,AI170:AU180,11,FALSE),""),第二面!K45)</f>
        <v/>
      </c>
      <c r="L45" s="579"/>
      <c r="M45" s="579"/>
      <c r="N45" s="579"/>
      <c r="O45" s="579"/>
      <c r="P45" s="579"/>
      <c r="Q45" s="579"/>
      <c r="R45" s="579"/>
      <c r="S45" s="579"/>
      <c r="T45" s="579"/>
      <c r="U45" s="579"/>
      <c r="V45" s="579"/>
      <c r="W45" s="579"/>
      <c r="X45" s="579"/>
      <c r="Y45" s="579"/>
      <c r="Z45" s="579"/>
      <c r="AA45" s="579"/>
      <c r="AB45" s="579"/>
      <c r="AC45" s="579"/>
      <c r="AD45" s="579"/>
      <c r="AE45" s="579"/>
      <c r="AF45" s="579"/>
      <c r="AG45" s="3"/>
    </row>
    <row r="46" spans="1:34" s="2" customFormat="1" ht="15.75" customHeight="1">
      <c r="A46" s="96" t="s">
        <v>16</v>
      </c>
      <c r="B46" s="96"/>
      <c r="C46" s="96"/>
      <c r="D46" s="96"/>
      <c r="E46" s="96"/>
      <c r="F46" s="96"/>
      <c r="G46" s="96"/>
      <c r="H46" s="96"/>
      <c r="I46" s="96"/>
      <c r="J46" s="96"/>
      <c r="K46" s="580" t="str">
        <f>IF(AH40&lt;&gt;"",IFERROR(VLOOKUP(AH40,AI170:AU180,12,FALSE),""),第二面!K46)</f>
        <v/>
      </c>
      <c r="L46" s="580"/>
      <c r="M46" s="580"/>
      <c r="N46" s="580"/>
      <c r="O46" s="580"/>
      <c r="P46" s="580"/>
      <c r="Q46" s="580"/>
      <c r="R46" s="580"/>
      <c r="S46" s="580"/>
      <c r="T46" s="580"/>
      <c r="U46" s="580"/>
      <c r="V46" s="580"/>
      <c r="W46" s="580"/>
      <c r="X46" s="580"/>
      <c r="Y46" s="580"/>
      <c r="Z46" s="580"/>
      <c r="AA46" s="580"/>
      <c r="AB46" s="580"/>
      <c r="AC46" s="580"/>
      <c r="AD46" s="580"/>
      <c r="AE46" s="580"/>
      <c r="AF46" s="580"/>
      <c r="AG46" s="3"/>
    </row>
    <row r="47" spans="1:34" s="2" customFormat="1" ht="15.75" customHeight="1">
      <c r="A47" s="96" t="s">
        <v>593</v>
      </c>
      <c r="B47" s="96"/>
      <c r="C47" s="96"/>
      <c r="D47" s="96"/>
      <c r="E47" s="96"/>
      <c r="F47" s="96"/>
      <c r="G47" s="96"/>
      <c r="H47" s="96"/>
      <c r="I47" s="96"/>
      <c r="J47" s="96"/>
      <c r="K47" s="580" t="str">
        <f>IF(AH40&lt;&gt;"",IFERROR(VLOOKUP(AH40,AI170:AU180,13,FALSE),""),第二面!K47)</f>
        <v/>
      </c>
      <c r="L47" s="580"/>
      <c r="M47" s="580"/>
      <c r="N47" s="580"/>
      <c r="O47" s="580"/>
      <c r="P47" s="580"/>
      <c r="Q47" s="580"/>
      <c r="R47" s="580"/>
      <c r="S47" s="580"/>
      <c r="T47" s="580"/>
      <c r="U47" s="580"/>
      <c r="V47" s="580"/>
      <c r="W47" s="580"/>
      <c r="X47" s="580"/>
      <c r="Y47" s="580"/>
      <c r="Z47" s="580"/>
      <c r="AA47" s="580"/>
      <c r="AB47" s="580"/>
      <c r="AC47" s="580"/>
      <c r="AD47" s="580"/>
      <c r="AE47" s="580"/>
      <c r="AF47" s="580"/>
      <c r="AG47" s="3"/>
    </row>
    <row r="48" spans="1:34" s="2" customFormat="1" ht="9" customHeight="1" thickBot="1">
      <c r="A48" s="163"/>
      <c r="B48" s="695"/>
      <c r="C48" s="695"/>
      <c r="D48" s="695"/>
      <c r="E48" s="695"/>
      <c r="F48" s="695"/>
      <c r="G48" s="695"/>
      <c r="H48" s="695"/>
      <c r="I48" s="695"/>
      <c r="J48" s="695"/>
      <c r="K48" s="696"/>
      <c r="L48" s="696"/>
      <c r="M48" s="696"/>
      <c r="N48" s="696"/>
      <c r="O48" s="696"/>
      <c r="P48" s="696"/>
      <c r="Q48" s="696"/>
      <c r="R48" s="696"/>
      <c r="S48" s="696"/>
      <c r="T48" s="696"/>
      <c r="U48" s="696"/>
      <c r="V48" s="696"/>
      <c r="W48" s="696"/>
      <c r="X48" s="696"/>
      <c r="Y48" s="696"/>
      <c r="Z48" s="696"/>
      <c r="AA48" s="696"/>
      <c r="AB48" s="696"/>
      <c r="AC48" s="696"/>
      <c r="AD48" s="696"/>
      <c r="AE48" s="696"/>
      <c r="AF48" s="696"/>
      <c r="AG48" s="3"/>
    </row>
    <row r="49" spans="1:34" s="2" customFormat="1" ht="15.75" customHeight="1" thickBot="1">
      <c r="A49" s="96" t="s">
        <v>46</v>
      </c>
      <c r="B49" s="96"/>
      <c r="C49" s="96"/>
      <c r="D49" s="96"/>
      <c r="E49" s="96"/>
      <c r="F49" s="97"/>
      <c r="G49" s="97"/>
      <c r="H49" s="97"/>
      <c r="I49" s="97"/>
      <c r="J49" s="97"/>
      <c r="K49" s="97" t="s">
        <v>42</v>
      </c>
      <c r="L49" s="603" t="str">
        <f>IF(AH49&lt;&gt;"",IFERROR(VLOOKUP(AH49,AI170:AU180,2,FALSE),""),第二面!L49)</f>
        <v/>
      </c>
      <c r="M49" s="603"/>
      <c r="N49" s="603"/>
      <c r="O49" s="603"/>
      <c r="P49" s="583" t="s">
        <v>43</v>
      </c>
      <c r="Q49" s="583"/>
      <c r="R49" s="583"/>
      <c r="S49" s="603" t="str">
        <f>IF(AH49&lt;&gt;"",IFERROR(VLOOKUP(AH49,AI170:AU180,3,FALSE),""),第二面!S49)</f>
        <v/>
      </c>
      <c r="T49" s="603"/>
      <c r="U49" s="603"/>
      <c r="V49" s="603"/>
      <c r="W49" s="583" t="s">
        <v>44</v>
      </c>
      <c r="X49" s="583"/>
      <c r="Y49" s="583"/>
      <c r="Z49" s="603" t="str">
        <f>IF(AH49&lt;&gt;"",IFERROR(VLOOKUP(AH49,AI170:AU180,4,FALSE),""),第二面!Z49)</f>
        <v/>
      </c>
      <c r="AA49" s="603"/>
      <c r="AB49" s="603"/>
      <c r="AC49" s="603"/>
      <c r="AD49" s="603"/>
      <c r="AE49" s="603"/>
      <c r="AF49" s="96" t="s">
        <v>7</v>
      </c>
      <c r="AG49" s="3" t="s">
        <v>437</v>
      </c>
      <c r="AH49" s="93"/>
    </row>
    <row r="50" spans="1:34" s="2" customFormat="1" ht="15.75" customHeight="1">
      <c r="A50" s="96" t="s">
        <v>55</v>
      </c>
      <c r="B50" s="96"/>
      <c r="C50" s="96"/>
      <c r="D50" s="96"/>
      <c r="E50" s="96"/>
      <c r="F50" s="98"/>
      <c r="G50" s="98"/>
      <c r="H50" s="98"/>
      <c r="I50" s="98"/>
      <c r="J50" s="98"/>
      <c r="K50" s="605" t="str">
        <f>IF(AH49&lt;&gt;"",IFERROR(VLOOKUP(AH49,AI170:AU180,5,FALSE),""),第二面!K50)</f>
        <v/>
      </c>
      <c r="L50" s="605"/>
      <c r="M50" s="605"/>
      <c r="N50" s="605"/>
      <c r="O50" s="605"/>
      <c r="P50" s="605"/>
      <c r="Q50" s="605"/>
      <c r="R50" s="605"/>
      <c r="S50" s="605"/>
      <c r="T50" s="605"/>
      <c r="U50" s="605"/>
      <c r="V50" s="605"/>
      <c r="W50" s="605"/>
      <c r="X50" s="605"/>
      <c r="Y50" s="605"/>
      <c r="Z50" s="605"/>
      <c r="AA50" s="605"/>
      <c r="AB50" s="605"/>
      <c r="AC50" s="605"/>
      <c r="AD50" s="605"/>
      <c r="AE50" s="605"/>
      <c r="AF50" s="605"/>
      <c r="AG50" s="3"/>
    </row>
    <row r="51" spans="1:34" s="2" customFormat="1" ht="15.75" customHeight="1">
      <c r="A51" s="96" t="s">
        <v>60</v>
      </c>
      <c r="B51" s="96"/>
      <c r="C51" s="96"/>
      <c r="D51" s="96"/>
      <c r="E51" s="96"/>
      <c r="F51" s="96"/>
      <c r="G51" s="96"/>
      <c r="H51" s="96"/>
      <c r="I51" s="96"/>
      <c r="J51" s="96"/>
      <c r="K51" s="97" t="s">
        <v>42</v>
      </c>
      <c r="L51" s="603" t="str">
        <f>IF(AH49&lt;&gt;"",IFERROR(VLOOKUP(AH49,AI170:AU180,6,FALSE),""),第二面!L51)</f>
        <v/>
      </c>
      <c r="M51" s="603"/>
      <c r="N51" s="603"/>
      <c r="O51" s="583" t="s">
        <v>49</v>
      </c>
      <c r="P51" s="583"/>
      <c r="Q51" s="583"/>
      <c r="R51" s="583"/>
      <c r="S51" s="583"/>
      <c r="T51" s="603" t="str">
        <f>IF(AH49&lt;&gt;"",IFERROR(VLOOKUP(AH49,AI170:AU180,7,FALSE),""),第二面!T51)</f>
        <v/>
      </c>
      <c r="U51" s="603"/>
      <c r="V51" s="603"/>
      <c r="W51" s="583" t="s">
        <v>50</v>
      </c>
      <c r="X51" s="583"/>
      <c r="Y51" s="583"/>
      <c r="Z51" s="583"/>
      <c r="AA51" s="603" t="str">
        <f>IF(AH49&lt;&gt;"",IFERROR(VLOOKUP(AH49,AI170:AU180,8,FALSE),""),第二面!AA51)</f>
        <v/>
      </c>
      <c r="AB51" s="603"/>
      <c r="AC51" s="603"/>
      <c r="AD51" s="603"/>
      <c r="AE51" s="603"/>
      <c r="AF51" s="96" t="s">
        <v>7</v>
      </c>
      <c r="AG51" s="3"/>
    </row>
    <row r="52" spans="1:34" s="2" customFormat="1" ht="15.75" customHeight="1">
      <c r="A52" s="96"/>
      <c r="B52" s="96"/>
      <c r="C52" s="96"/>
      <c r="D52" s="96"/>
      <c r="E52" s="96"/>
      <c r="F52" s="96"/>
      <c r="G52" s="96"/>
      <c r="H52" s="96"/>
      <c r="I52" s="96"/>
      <c r="J52" s="96"/>
      <c r="K52" s="611" t="str">
        <f>IF(AH49&lt;&gt;"",IFERROR(VLOOKUP(AH49,AI170:AU180,9,FALSE),""),第二面!K52)</f>
        <v/>
      </c>
      <c r="L52" s="611"/>
      <c r="M52" s="611"/>
      <c r="N52" s="611"/>
      <c r="O52" s="611"/>
      <c r="P52" s="611"/>
      <c r="Q52" s="611"/>
      <c r="R52" s="611"/>
      <c r="S52" s="611"/>
      <c r="T52" s="611"/>
      <c r="U52" s="611"/>
      <c r="V52" s="611"/>
      <c r="W52" s="611"/>
      <c r="X52" s="611"/>
      <c r="Y52" s="611"/>
      <c r="Z52" s="611"/>
      <c r="AA52" s="611"/>
      <c r="AB52" s="611"/>
      <c r="AC52" s="611"/>
      <c r="AD52" s="611"/>
      <c r="AE52" s="611"/>
      <c r="AF52" s="611"/>
      <c r="AG52" s="3"/>
    </row>
    <row r="53" spans="1:34" s="2" customFormat="1" ht="15.75" customHeight="1">
      <c r="A53" s="96" t="s">
        <v>14</v>
      </c>
      <c r="B53" s="96"/>
      <c r="C53" s="96"/>
      <c r="D53" s="96"/>
      <c r="E53" s="96"/>
      <c r="F53" s="96"/>
      <c r="G53" s="96"/>
      <c r="H53" s="96"/>
      <c r="I53" s="96"/>
      <c r="J53" s="96"/>
      <c r="K53" s="606" t="str">
        <f>IF(AH49&lt;&gt;"",IFERROR(VLOOKUP(AH49,AI170:AU180,10,FALSE),""),第二面!K53)</f>
        <v/>
      </c>
      <c r="L53" s="606"/>
      <c r="M53" s="606"/>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15</v>
      </c>
      <c r="B54" s="96"/>
      <c r="C54" s="96"/>
      <c r="D54" s="96"/>
      <c r="E54" s="96"/>
      <c r="F54" s="96"/>
      <c r="G54" s="96"/>
      <c r="H54" s="96"/>
      <c r="I54" s="96"/>
      <c r="J54" s="96"/>
      <c r="K54" s="579" t="str">
        <f>IF(AH49&lt;&gt;"",IFERROR(VLOOKUP(AH49,AI170:AU180,11,FALSE),""),第二面!K54)</f>
        <v/>
      </c>
      <c r="L54" s="579"/>
      <c r="M54" s="579"/>
      <c r="N54" s="579"/>
      <c r="O54" s="579"/>
      <c r="P54" s="579"/>
      <c r="Q54" s="579"/>
      <c r="R54" s="579"/>
      <c r="S54" s="579"/>
      <c r="T54" s="579"/>
      <c r="U54" s="579"/>
      <c r="V54" s="579"/>
      <c r="W54" s="579"/>
      <c r="X54" s="579"/>
      <c r="Y54" s="579"/>
      <c r="Z54" s="579"/>
      <c r="AA54" s="579"/>
      <c r="AB54" s="579"/>
      <c r="AC54" s="579"/>
      <c r="AD54" s="579"/>
      <c r="AE54" s="579"/>
      <c r="AF54" s="579"/>
      <c r="AG54" s="3"/>
    </row>
    <row r="55" spans="1:34" s="2" customFormat="1" ht="15.75" customHeight="1">
      <c r="A55" s="96" t="s">
        <v>16</v>
      </c>
      <c r="B55" s="96"/>
      <c r="C55" s="96"/>
      <c r="D55" s="96"/>
      <c r="E55" s="96"/>
      <c r="F55" s="96"/>
      <c r="G55" s="96"/>
      <c r="H55" s="96"/>
      <c r="I55" s="96"/>
      <c r="J55" s="96"/>
      <c r="K55" s="580" t="str">
        <f>IF(AH49&lt;&gt;"",IFERROR(VLOOKUP(AH49,AI170:AU180,12,FALSE),""),第二面!K55)</f>
        <v/>
      </c>
      <c r="L55" s="580"/>
      <c r="M55" s="580"/>
      <c r="N55" s="580"/>
      <c r="O55" s="580"/>
      <c r="P55" s="580"/>
      <c r="Q55" s="580"/>
      <c r="R55" s="580"/>
      <c r="S55" s="580"/>
      <c r="T55" s="580"/>
      <c r="U55" s="580"/>
      <c r="V55" s="580"/>
      <c r="W55" s="580"/>
      <c r="X55" s="580"/>
      <c r="Y55" s="580"/>
      <c r="Z55" s="580"/>
      <c r="AA55" s="580"/>
      <c r="AB55" s="580"/>
      <c r="AC55" s="580"/>
      <c r="AD55" s="580"/>
      <c r="AE55" s="580"/>
      <c r="AF55" s="580"/>
      <c r="AG55" s="3"/>
    </row>
    <row r="56" spans="1:34" s="2" customFormat="1" ht="15.75" customHeight="1">
      <c r="A56" s="96" t="s">
        <v>593</v>
      </c>
      <c r="B56" s="96"/>
      <c r="C56" s="96"/>
      <c r="D56" s="96"/>
      <c r="E56" s="96"/>
      <c r="F56" s="96"/>
      <c r="G56" s="96"/>
      <c r="H56" s="96"/>
      <c r="I56" s="96"/>
      <c r="J56" s="96"/>
      <c r="K56" s="580" t="str">
        <f>IF(AH49&lt;&gt;"",IFERROR(VLOOKUP(AH49,AI170:AU180,13,FALSE),""),第二面!K56)</f>
        <v/>
      </c>
      <c r="L56" s="580"/>
      <c r="M56" s="580"/>
      <c r="N56" s="580"/>
      <c r="O56" s="580"/>
      <c r="P56" s="580"/>
      <c r="Q56" s="580"/>
      <c r="R56" s="580"/>
      <c r="S56" s="580"/>
      <c r="T56" s="580"/>
      <c r="U56" s="580"/>
      <c r="V56" s="580"/>
      <c r="W56" s="580"/>
      <c r="X56" s="580"/>
      <c r="Y56" s="580"/>
      <c r="Z56" s="580"/>
      <c r="AA56" s="580"/>
      <c r="AB56" s="580"/>
      <c r="AC56" s="580"/>
      <c r="AD56" s="580"/>
      <c r="AE56" s="580"/>
      <c r="AF56" s="580"/>
      <c r="AG56" s="3"/>
    </row>
    <row r="57" spans="1:34" s="2" customFormat="1" ht="15.75" customHeight="1">
      <c r="A57" s="147"/>
      <c r="B57" s="147"/>
      <c r="C57" s="147"/>
      <c r="D57" s="147"/>
      <c r="E57" s="147"/>
      <c r="F57" s="147"/>
      <c r="G57" s="147"/>
      <c r="H57" s="147"/>
      <c r="I57" s="147"/>
      <c r="J57" s="147"/>
      <c r="K57" s="148"/>
      <c r="L57" s="148"/>
      <c r="M57" s="148"/>
      <c r="N57" s="148"/>
      <c r="O57" s="148"/>
      <c r="P57" s="148"/>
      <c r="Q57" s="148"/>
      <c r="R57" s="148"/>
      <c r="S57" s="148"/>
      <c r="T57" s="148"/>
      <c r="U57" s="148"/>
      <c r="V57" s="148"/>
      <c r="W57" s="148"/>
      <c r="X57" s="148"/>
      <c r="Y57" s="148"/>
      <c r="Z57" s="148"/>
      <c r="AA57" s="148"/>
      <c r="AB57" s="148"/>
      <c r="AC57" s="148"/>
      <c r="AD57" s="148"/>
      <c r="AE57" s="148"/>
      <c r="AF57" s="148"/>
      <c r="AG57" s="3"/>
    </row>
    <row r="58" spans="1:34" s="2" customFormat="1" ht="6" customHeight="1">
      <c r="A58" s="8"/>
      <c r="B58" s="8"/>
      <c r="C58" s="8"/>
      <c r="D58" s="8"/>
      <c r="E58" s="8"/>
      <c r="F58" s="8"/>
      <c r="G58" s="8"/>
      <c r="H58" s="8"/>
      <c r="I58" s="8"/>
      <c r="J58" s="8"/>
      <c r="K58" s="22"/>
      <c r="L58" s="22"/>
      <c r="M58" s="22"/>
      <c r="N58" s="22"/>
      <c r="O58" s="22"/>
      <c r="P58" s="22"/>
      <c r="Q58" s="22"/>
      <c r="R58" s="22"/>
      <c r="S58" s="22"/>
      <c r="T58" s="22"/>
      <c r="U58" s="22"/>
      <c r="V58" s="22"/>
      <c r="W58" s="22"/>
      <c r="X58" s="22"/>
      <c r="Y58" s="22"/>
      <c r="Z58" s="22"/>
      <c r="AA58" s="22"/>
      <c r="AB58" s="22"/>
      <c r="AC58" s="22"/>
      <c r="AD58" s="22"/>
      <c r="AE58" s="22"/>
      <c r="AF58" s="22"/>
      <c r="AG58" s="3"/>
    </row>
    <row r="59" spans="1:34" ht="16.5" customHeight="1">
      <c r="A59" s="13" t="s">
        <v>592</v>
      </c>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4"/>
    </row>
    <row r="60" spans="1:34" ht="16.5" customHeight="1" thickBot="1">
      <c r="A60" s="8" t="s">
        <v>39</v>
      </c>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4"/>
    </row>
    <row r="61" spans="1:34" ht="16.5" customHeight="1" thickBot="1">
      <c r="A61" s="8" t="s">
        <v>46</v>
      </c>
      <c r="B61" s="96"/>
      <c r="C61" s="96"/>
      <c r="D61" s="96"/>
      <c r="E61" s="96"/>
      <c r="F61" s="97"/>
      <c r="G61" s="97"/>
      <c r="H61" s="97"/>
      <c r="I61" s="97"/>
      <c r="J61" s="97"/>
      <c r="K61" s="97" t="s">
        <v>42</v>
      </c>
      <c r="L61" s="603" t="str">
        <f>IF(AH61&lt;&gt;"",IFERROR(VLOOKUP(AH61,AI170:AU180,2,FALSE),""),"")</f>
        <v/>
      </c>
      <c r="M61" s="603"/>
      <c r="N61" s="603"/>
      <c r="O61" s="603"/>
      <c r="P61" s="583" t="s">
        <v>43</v>
      </c>
      <c r="Q61" s="583"/>
      <c r="R61" s="583"/>
      <c r="S61" s="603" t="str">
        <f>IF(AH61&lt;&gt;"",IFERROR(VLOOKUP(AH61,AI170:AU180,3,FALSE),""),"")</f>
        <v/>
      </c>
      <c r="T61" s="603"/>
      <c r="U61" s="603"/>
      <c r="V61" s="603"/>
      <c r="W61" s="583" t="s">
        <v>44</v>
      </c>
      <c r="X61" s="583"/>
      <c r="Y61" s="583"/>
      <c r="Z61" s="603" t="str">
        <f>IF(AH61&lt;&gt;"",IFERROR(VLOOKUP(AH61,AI170:AU180,4,FALSE),""),"")</f>
        <v/>
      </c>
      <c r="AA61" s="603"/>
      <c r="AB61" s="603"/>
      <c r="AC61" s="603"/>
      <c r="AD61" s="603"/>
      <c r="AE61" s="603"/>
      <c r="AF61" s="96" t="s">
        <v>7</v>
      </c>
      <c r="AG61" s="4" t="s">
        <v>437</v>
      </c>
      <c r="AH61" s="93"/>
    </row>
    <row r="62" spans="1:34" ht="16.5" customHeight="1">
      <c r="A62" s="8" t="s">
        <v>10</v>
      </c>
      <c r="B62" s="96"/>
      <c r="C62" s="96"/>
      <c r="D62" s="96"/>
      <c r="E62" s="96"/>
      <c r="F62" s="98"/>
      <c r="G62" s="98"/>
      <c r="H62" s="98"/>
      <c r="I62" s="98"/>
      <c r="J62" s="98"/>
      <c r="K62" s="579" t="str">
        <f>IF(AH61&lt;&gt;"",IFERROR(VLOOKUP(AH61,AI170:AU180,5,FALSE),""),"")</f>
        <v/>
      </c>
      <c r="L62" s="579"/>
      <c r="M62" s="579"/>
      <c r="N62" s="579"/>
      <c r="O62" s="579"/>
      <c r="P62" s="579"/>
      <c r="Q62" s="579"/>
      <c r="R62" s="579"/>
      <c r="S62" s="579"/>
      <c r="T62" s="579"/>
      <c r="U62" s="579"/>
      <c r="V62" s="579"/>
      <c r="W62" s="579"/>
      <c r="X62" s="579"/>
      <c r="Y62" s="579"/>
      <c r="Z62" s="579"/>
      <c r="AA62" s="579"/>
      <c r="AB62" s="579"/>
      <c r="AC62" s="579"/>
      <c r="AD62" s="579"/>
      <c r="AE62" s="579"/>
      <c r="AF62" s="579"/>
      <c r="AG62" s="4"/>
    </row>
    <row r="63" spans="1:34" ht="16.5" customHeight="1">
      <c r="A63" s="8" t="s">
        <v>616</v>
      </c>
      <c r="B63" s="96"/>
      <c r="C63" s="96"/>
      <c r="D63" s="96"/>
      <c r="E63" s="96"/>
      <c r="F63" s="96"/>
      <c r="G63" s="96"/>
      <c r="H63" s="96"/>
      <c r="I63" s="96"/>
      <c r="J63" s="96"/>
      <c r="K63" s="96" t="s">
        <v>42</v>
      </c>
      <c r="L63" s="613" t="str">
        <f>IF(AH61&lt;&gt;"",IFERROR(VLOOKUP(AH61,AI170:AU180,6,FALSE),""),"")</f>
        <v/>
      </c>
      <c r="M63" s="613"/>
      <c r="N63" s="613"/>
      <c r="O63" s="583" t="s">
        <v>49</v>
      </c>
      <c r="P63" s="583"/>
      <c r="Q63" s="583"/>
      <c r="R63" s="583"/>
      <c r="S63" s="583"/>
      <c r="T63" s="603" t="str">
        <f>IF(AH61&lt;&gt;"",IFERROR(VLOOKUP(AH61,AI170:AU180,7,FALSE),""),"")</f>
        <v/>
      </c>
      <c r="U63" s="603"/>
      <c r="V63" s="603"/>
      <c r="W63" s="583" t="s">
        <v>50</v>
      </c>
      <c r="X63" s="583"/>
      <c r="Y63" s="583"/>
      <c r="Z63" s="583"/>
      <c r="AA63" s="603" t="str">
        <f>IF(AH61&lt;&gt;"",IFERROR(VLOOKUP(AH61,AI170:AU180,8,FALSE),""),"")</f>
        <v/>
      </c>
      <c r="AB63" s="603"/>
      <c r="AC63" s="603"/>
      <c r="AD63" s="603"/>
      <c r="AE63" s="603"/>
      <c r="AF63" s="96" t="s">
        <v>7</v>
      </c>
      <c r="AG63" s="4"/>
    </row>
    <row r="64" spans="1:34" ht="16.5" customHeight="1">
      <c r="A64" s="8"/>
      <c r="B64" s="96"/>
      <c r="C64" s="96"/>
      <c r="D64" s="96"/>
      <c r="E64" s="96"/>
      <c r="F64" s="96"/>
      <c r="G64" s="96"/>
      <c r="H64" s="96"/>
      <c r="I64" s="96"/>
      <c r="J64" s="96"/>
      <c r="K64" s="611" t="str">
        <f>IF(AH61&lt;&gt;"",IFERROR(VLOOKUP(AH61,AI170:AU180,9,FALSE),""),"")</f>
        <v/>
      </c>
      <c r="L64" s="611"/>
      <c r="M64" s="611"/>
      <c r="N64" s="611"/>
      <c r="O64" s="611"/>
      <c r="P64" s="611"/>
      <c r="Q64" s="611"/>
      <c r="R64" s="611"/>
      <c r="S64" s="611"/>
      <c r="T64" s="611"/>
      <c r="U64" s="611"/>
      <c r="V64" s="611"/>
      <c r="W64" s="611"/>
      <c r="X64" s="611"/>
      <c r="Y64" s="611"/>
      <c r="Z64" s="611"/>
      <c r="AA64" s="611"/>
      <c r="AB64" s="611"/>
      <c r="AC64" s="611"/>
      <c r="AD64" s="611"/>
      <c r="AE64" s="611"/>
      <c r="AF64" s="611"/>
      <c r="AG64" s="4"/>
    </row>
    <row r="65" spans="1:34" ht="16.5" customHeight="1">
      <c r="A65" s="8" t="s">
        <v>14</v>
      </c>
      <c r="B65" s="96"/>
      <c r="C65" s="96"/>
      <c r="D65" s="96"/>
      <c r="E65" s="96"/>
      <c r="F65" s="96"/>
      <c r="G65" s="96"/>
      <c r="H65" s="96"/>
      <c r="I65" s="96"/>
      <c r="J65" s="96"/>
      <c r="K65" s="606" t="str">
        <f>IF(AH61&lt;&gt;"",IFERROR(VLOOKUP(AH61,AI170:AU180,10,FALSE),""),"")</f>
        <v/>
      </c>
      <c r="L65" s="606"/>
      <c r="M65" s="606"/>
      <c r="N65" s="99"/>
      <c r="O65" s="100"/>
      <c r="P65" s="100"/>
      <c r="Q65" s="100"/>
      <c r="R65" s="96"/>
      <c r="S65" s="96"/>
      <c r="T65" s="96"/>
      <c r="U65" s="96"/>
      <c r="V65" s="96"/>
      <c r="W65" s="96"/>
      <c r="X65" s="96"/>
      <c r="Y65" s="96"/>
      <c r="Z65" s="96"/>
      <c r="AA65" s="96"/>
      <c r="AB65" s="96"/>
      <c r="AC65" s="96"/>
      <c r="AD65" s="96"/>
      <c r="AE65" s="96"/>
      <c r="AF65" s="96"/>
      <c r="AG65" s="4"/>
    </row>
    <row r="66" spans="1:34" ht="16.5" customHeight="1">
      <c r="A66" s="8" t="s">
        <v>15</v>
      </c>
      <c r="B66" s="96"/>
      <c r="C66" s="96"/>
      <c r="D66" s="96"/>
      <c r="E66" s="96"/>
      <c r="F66" s="96"/>
      <c r="G66" s="96"/>
      <c r="H66" s="96"/>
      <c r="I66" s="96"/>
      <c r="J66" s="96"/>
      <c r="K66" s="579" t="str">
        <f>IF(AH61&lt;&gt;"",IFERROR(VLOOKUP(AH61,AI170:AU180,11,FALSE),""),"")</f>
        <v/>
      </c>
      <c r="L66" s="579"/>
      <c r="M66" s="579"/>
      <c r="N66" s="579"/>
      <c r="O66" s="579"/>
      <c r="P66" s="579"/>
      <c r="Q66" s="579"/>
      <c r="R66" s="579"/>
      <c r="S66" s="579"/>
      <c r="T66" s="579"/>
      <c r="U66" s="579"/>
      <c r="V66" s="579"/>
      <c r="W66" s="579"/>
      <c r="X66" s="579"/>
      <c r="Y66" s="579"/>
      <c r="Z66" s="579"/>
      <c r="AA66" s="579"/>
      <c r="AB66" s="579"/>
      <c r="AC66" s="579"/>
      <c r="AD66" s="579"/>
      <c r="AE66" s="579"/>
      <c r="AF66" s="579"/>
      <c r="AG66" s="4"/>
    </row>
    <row r="67" spans="1:34" ht="16.5" customHeight="1">
      <c r="A67" s="8" t="s">
        <v>16</v>
      </c>
      <c r="B67" s="96"/>
      <c r="C67" s="96"/>
      <c r="D67" s="96"/>
      <c r="E67" s="96"/>
      <c r="F67" s="96"/>
      <c r="G67" s="96"/>
      <c r="H67" s="96"/>
      <c r="I67" s="96"/>
      <c r="J67" s="96"/>
      <c r="K67" s="580" t="str">
        <f>IF(AH61&lt;&gt;"",IFERROR(VLOOKUP(AH61,AI170:AU180,12,FALSE),""),"")</f>
        <v/>
      </c>
      <c r="L67" s="580"/>
      <c r="M67" s="580"/>
      <c r="N67" s="580"/>
      <c r="O67" s="580"/>
      <c r="P67" s="580"/>
      <c r="Q67" s="580"/>
      <c r="R67" s="580"/>
      <c r="S67" s="580"/>
      <c r="T67" s="580"/>
      <c r="U67" s="580"/>
      <c r="V67" s="580"/>
      <c r="W67" s="580"/>
      <c r="X67" s="580"/>
      <c r="Y67" s="580"/>
      <c r="Z67" s="580"/>
      <c r="AA67" s="580"/>
      <c r="AB67" s="580"/>
      <c r="AC67" s="580"/>
      <c r="AD67" s="580"/>
      <c r="AE67" s="580"/>
      <c r="AF67" s="580"/>
      <c r="AG67" s="4"/>
    </row>
    <row r="68" spans="1:34" ht="16.5" customHeight="1">
      <c r="A68" s="8" t="s">
        <v>40</v>
      </c>
      <c r="B68" s="96"/>
      <c r="C68" s="96"/>
      <c r="D68" s="96"/>
      <c r="E68" s="96"/>
      <c r="F68" s="96"/>
      <c r="G68" s="96"/>
      <c r="H68" s="96"/>
      <c r="I68" s="96"/>
      <c r="J68" s="96"/>
      <c r="K68" s="580" t="str">
        <f>IF(AH61&lt;&gt;"",IFERROR(VLOOKUP(AH61,AI170:AU180,13,FALSE),""),"")</f>
        <v/>
      </c>
      <c r="L68" s="580"/>
      <c r="M68" s="580"/>
      <c r="N68" s="580"/>
      <c r="O68" s="580"/>
      <c r="P68" s="580"/>
      <c r="Q68" s="580"/>
      <c r="R68" s="580"/>
      <c r="S68" s="580"/>
      <c r="T68" s="580"/>
      <c r="U68" s="580"/>
      <c r="V68" s="580"/>
      <c r="W68" s="580"/>
      <c r="X68" s="580"/>
      <c r="Y68" s="580"/>
      <c r="Z68" s="580"/>
      <c r="AA68" s="580"/>
      <c r="AB68" s="580"/>
      <c r="AC68" s="580"/>
      <c r="AD68" s="580"/>
      <c r="AE68" s="580"/>
      <c r="AF68" s="580"/>
      <c r="AG68" s="4"/>
    </row>
    <row r="69" spans="1:34" ht="8.4499999999999993" customHeight="1">
      <c r="A69" s="164"/>
      <c r="B69" s="695"/>
      <c r="C69" s="695"/>
      <c r="D69" s="695"/>
      <c r="E69" s="695"/>
      <c r="F69" s="695"/>
      <c r="G69" s="695"/>
      <c r="H69" s="695"/>
      <c r="I69" s="695"/>
      <c r="J69" s="695"/>
      <c r="K69" s="695"/>
      <c r="L69" s="695"/>
      <c r="M69" s="696"/>
      <c r="N69" s="696"/>
      <c r="O69" s="696"/>
      <c r="P69" s="696"/>
      <c r="Q69" s="696"/>
      <c r="R69" s="696"/>
      <c r="S69" s="696"/>
      <c r="T69" s="696"/>
      <c r="U69" s="696"/>
      <c r="V69" s="696"/>
      <c r="W69" s="696"/>
      <c r="X69" s="696"/>
      <c r="Y69" s="696"/>
      <c r="Z69" s="696"/>
      <c r="AA69" s="696"/>
      <c r="AB69" s="696"/>
      <c r="AC69" s="696"/>
      <c r="AD69" s="696"/>
      <c r="AE69" s="696"/>
      <c r="AF69" s="696"/>
      <c r="AG69" s="4"/>
    </row>
    <row r="70" spans="1:34" ht="16.5" customHeight="1" thickBot="1">
      <c r="A70" s="8" t="s">
        <v>41</v>
      </c>
      <c r="B70" s="96"/>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4"/>
    </row>
    <row r="71" spans="1:34" ht="16.5" customHeight="1" thickBot="1">
      <c r="A71" s="8" t="s">
        <v>46</v>
      </c>
      <c r="B71" s="96"/>
      <c r="C71" s="96"/>
      <c r="D71" s="96"/>
      <c r="E71" s="96"/>
      <c r="F71" s="97"/>
      <c r="G71" s="97"/>
      <c r="H71" s="97"/>
      <c r="I71" s="97"/>
      <c r="J71" s="97"/>
      <c r="K71" s="97" t="s">
        <v>42</v>
      </c>
      <c r="L71" s="603" t="str">
        <f>IF(AH71&lt;&gt;"",IFERROR(VLOOKUP(AH71,AI170:AU180,2,FALSE),""),"")</f>
        <v/>
      </c>
      <c r="M71" s="603"/>
      <c r="N71" s="603"/>
      <c r="O71" s="603"/>
      <c r="P71" s="583" t="s">
        <v>43</v>
      </c>
      <c r="Q71" s="583"/>
      <c r="R71" s="583"/>
      <c r="S71" s="603" t="str">
        <f>IF(AH71&lt;&gt;"",IFERROR(VLOOKUP(AH71,AI170:AU180,3,FALSE),""),"")</f>
        <v/>
      </c>
      <c r="T71" s="603"/>
      <c r="U71" s="603"/>
      <c r="V71" s="603"/>
      <c r="W71" s="583" t="s">
        <v>44</v>
      </c>
      <c r="X71" s="583"/>
      <c r="Y71" s="583"/>
      <c r="Z71" s="603" t="str">
        <f>IF(AH71&lt;&gt;"",IFERROR(VLOOKUP(AH71,AI170:AU180,4,FALSE),""),"")</f>
        <v/>
      </c>
      <c r="AA71" s="603"/>
      <c r="AB71" s="603"/>
      <c r="AC71" s="603"/>
      <c r="AD71" s="603"/>
      <c r="AE71" s="603"/>
      <c r="AF71" s="96" t="s">
        <v>7</v>
      </c>
      <c r="AG71" s="4" t="s">
        <v>437</v>
      </c>
      <c r="AH71" s="93"/>
    </row>
    <row r="72" spans="1:34" ht="16.5" customHeight="1">
      <c r="A72" s="8" t="s">
        <v>10</v>
      </c>
      <c r="B72" s="96"/>
      <c r="C72" s="96"/>
      <c r="D72" s="96"/>
      <c r="E72" s="96"/>
      <c r="F72" s="98"/>
      <c r="G72" s="98"/>
      <c r="H72" s="98"/>
      <c r="I72" s="98"/>
      <c r="J72" s="98"/>
      <c r="K72" s="579" t="str">
        <f>IF(AH71&lt;&gt;"",IFERROR(VLOOKUP(AH71,AI170:AU180,5,FALSE),""),"")</f>
        <v/>
      </c>
      <c r="L72" s="579"/>
      <c r="M72" s="579"/>
      <c r="N72" s="579"/>
      <c r="O72" s="579"/>
      <c r="P72" s="579"/>
      <c r="Q72" s="579"/>
      <c r="R72" s="579"/>
      <c r="S72" s="579"/>
      <c r="T72" s="579"/>
      <c r="U72" s="579"/>
      <c r="V72" s="579"/>
      <c r="W72" s="579"/>
      <c r="X72" s="579"/>
      <c r="Y72" s="579"/>
      <c r="Z72" s="579"/>
      <c r="AA72" s="579"/>
      <c r="AB72" s="579"/>
      <c r="AC72" s="579"/>
      <c r="AD72" s="579"/>
      <c r="AE72" s="579"/>
      <c r="AF72" s="579"/>
      <c r="AG72" s="4"/>
    </row>
    <row r="73" spans="1:34" ht="16.5" customHeight="1">
      <c r="A73" s="8" t="s">
        <v>616</v>
      </c>
      <c r="B73" s="96"/>
      <c r="C73" s="96"/>
      <c r="D73" s="96"/>
      <c r="E73" s="96"/>
      <c r="F73" s="96"/>
      <c r="G73" s="96"/>
      <c r="H73" s="96"/>
      <c r="I73" s="96"/>
      <c r="J73" s="96"/>
      <c r="K73" s="96" t="s">
        <v>42</v>
      </c>
      <c r="L73" s="613" t="str">
        <f>IF(AH71&lt;&gt;"",IFERROR(VLOOKUP(AH71,AI170:AU180,6,FALSE),""),"")</f>
        <v/>
      </c>
      <c r="M73" s="613"/>
      <c r="N73" s="613"/>
      <c r="O73" s="583" t="s">
        <v>49</v>
      </c>
      <c r="P73" s="583"/>
      <c r="Q73" s="583"/>
      <c r="R73" s="583"/>
      <c r="S73" s="583"/>
      <c r="T73" s="603" t="str">
        <f>IF(AH71&lt;&gt;"",IFERROR(VLOOKUP(AH71,AI170:AU180,7,FALSE),""),"")</f>
        <v/>
      </c>
      <c r="U73" s="603"/>
      <c r="V73" s="603"/>
      <c r="W73" s="583" t="s">
        <v>50</v>
      </c>
      <c r="X73" s="583"/>
      <c r="Y73" s="583"/>
      <c r="Z73" s="583"/>
      <c r="AA73" s="603" t="str">
        <f>IF(AH71&lt;&gt;"",IFERROR(VLOOKUP(AH71,AI170:AU180,8,FALSE),""),"")</f>
        <v/>
      </c>
      <c r="AB73" s="603"/>
      <c r="AC73" s="603"/>
      <c r="AD73" s="603"/>
      <c r="AE73" s="603"/>
      <c r="AF73" s="96" t="s">
        <v>7</v>
      </c>
      <c r="AG73" s="4"/>
    </row>
    <row r="74" spans="1:34" ht="16.5" customHeight="1">
      <c r="A74" s="8"/>
      <c r="B74" s="96"/>
      <c r="C74" s="96"/>
      <c r="D74" s="96"/>
      <c r="E74" s="96"/>
      <c r="F74" s="96"/>
      <c r="G74" s="96"/>
      <c r="H74" s="96"/>
      <c r="I74" s="96"/>
      <c r="J74" s="96"/>
      <c r="K74" s="611" t="str">
        <f>IF(AH71&lt;&gt;"",IFERROR(VLOOKUP(AH71,AI170:AU180,9,FALSE),""),"")</f>
        <v/>
      </c>
      <c r="L74" s="611"/>
      <c r="M74" s="611"/>
      <c r="N74" s="611"/>
      <c r="O74" s="611"/>
      <c r="P74" s="611"/>
      <c r="Q74" s="611"/>
      <c r="R74" s="611"/>
      <c r="S74" s="611"/>
      <c r="T74" s="611"/>
      <c r="U74" s="611"/>
      <c r="V74" s="611"/>
      <c r="W74" s="611"/>
      <c r="X74" s="611"/>
      <c r="Y74" s="611"/>
      <c r="Z74" s="611"/>
      <c r="AA74" s="611"/>
      <c r="AB74" s="611"/>
      <c r="AC74" s="611"/>
      <c r="AD74" s="611"/>
      <c r="AE74" s="611"/>
      <c r="AF74" s="611"/>
      <c r="AG74" s="4"/>
    </row>
    <row r="75" spans="1:34" ht="16.5" customHeight="1">
      <c r="A75" s="8" t="s">
        <v>14</v>
      </c>
      <c r="B75" s="96"/>
      <c r="C75" s="96"/>
      <c r="D75" s="96"/>
      <c r="E75" s="96"/>
      <c r="F75" s="96"/>
      <c r="G75" s="96"/>
      <c r="H75" s="96"/>
      <c r="I75" s="96"/>
      <c r="J75" s="96"/>
      <c r="K75" s="606" t="str">
        <f>IF(AH71&lt;&gt;"",IFERROR(VLOOKUP(AH71,AI170:AU180,10,FALSE),""),"")</f>
        <v/>
      </c>
      <c r="L75" s="606"/>
      <c r="M75" s="606"/>
      <c r="N75" s="99"/>
      <c r="O75" s="100"/>
      <c r="P75" s="100"/>
      <c r="Q75" s="100"/>
      <c r="R75" s="96"/>
      <c r="S75" s="96"/>
      <c r="T75" s="96"/>
      <c r="U75" s="96"/>
      <c r="V75" s="96"/>
      <c r="W75" s="96"/>
      <c r="X75" s="96"/>
      <c r="Y75" s="96"/>
      <c r="Z75" s="96"/>
      <c r="AA75" s="96"/>
      <c r="AB75" s="96"/>
      <c r="AC75" s="96"/>
      <c r="AD75" s="96"/>
      <c r="AE75" s="96"/>
      <c r="AF75" s="96"/>
      <c r="AG75" s="4"/>
    </row>
    <row r="76" spans="1:34" ht="16.5" customHeight="1">
      <c r="A76" s="8" t="s">
        <v>15</v>
      </c>
      <c r="B76" s="96"/>
      <c r="C76" s="96"/>
      <c r="D76" s="96"/>
      <c r="E76" s="96"/>
      <c r="F76" s="96"/>
      <c r="G76" s="96"/>
      <c r="H76" s="96"/>
      <c r="I76" s="96"/>
      <c r="J76" s="96"/>
      <c r="K76" s="579" t="str">
        <f>IF(AH71&lt;&gt;"",IFERROR(VLOOKUP(AH71,AI170:AU180,11,FALSE),""),"")</f>
        <v/>
      </c>
      <c r="L76" s="579"/>
      <c r="M76" s="579"/>
      <c r="N76" s="579"/>
      <c r="O76" s="579"/>
      <c r="P76" s="579"/>
      <c r="Q76" s="579"/>
      <c r="R76" s="579"/>
      <c r="S76" s="579"/>
      <c r="T76" s="579"/>
      <c r="U76" s="579"/>
      <c r="V76" s="579"/>
      <c r="W76" s="579"/>
      <c r="X76" s="579"/>
      <c r="Y76" s="579"/>
      <c r="Z76" s="579"/>
      <c r="AA76" s="579"/>
      <c r="AB76" s="579"/>
      <c r="AC76" s="579"/>
      <c r="AD76" s="579"/>
      <c r="AE76" s="579"/>
      <c r="AF76" s="579"/>
      <c r="AG76" s="4"/>
    </row>
    <row r="77" spans="1:34" ht="16.5" customHeight="1">
      <c r="A77" s="8" t="s">
        <v>16</v>
      </c>
      <c r="B77" s="96"/>
      <c r="C77" s="96"/>
      <c r="D77" s="96"/>
      <c r="E77" s="96"/>
      <c r="F77" s="96"/>
      <c r="G77" s="96"/>
      <c r="H77" s="96"/>
      <c r="I77" s="96"/>
      <c r="J77" s="96"/>
      <c r="K77" s="580" t="str">
        <f>IF(AH71&lt;&gt;"",IFERROR(VLOOKUP(AH71,AI170:AU180,12,FALSE),""),"")</f>
        <v/>
      </c>
      <c r="L77" s="580"/>
      <c r="M77" s="580"/>
      <c r="N77" s="580"/>
      <c r="O77" s="580"/>
      <c r="P77" s="580"/>
      <c r="Q77" s="580"/>
      <c r="R77" s="580"/>
      <c r="S77" s="580"/>
      <c r="T77" s="580"/>
      <c r="U77" s="580"/>
      <c r="V77" s="580"/>
      <c r="W77" s="580"/>
      <c r="X77" s="580"/>
      <c r="Y77" s="580"/>
      <c r="Z77" s="580"/>
      <c r="AA77" s="580"/>
      <c r="AB77" s="580"/>
      <c r="AC77" s="580"/>
      <c r="AD77" s="580"/>
      <c r="AE77" s="580"/>
      <c r="AF77" s="580"/>
      <c r="AG77" s="4"/>
    </row>
    <row r="78" spans="1:34" ht="16.5" customHeight="1">
      <c r="A78" s="8" t="s">
        <v>40</v>
      </c>
      <c r="B78" s="96"/>
      <c r="C78" s="96"/>
      <c r="D78" s="96"/>
      <c r="E78" s="96"/>
      <c r="F78" s="96"/>
      <c r="G78" s="96"/>
      <c r="H78" s="96"/>
      <c r="I78" s="96"/>
      <c r="J78" s="96"/>
      <c r="K78" s="580" t="str">
        <f>IF(AH71&lt;&gt;"",IFERROR(VLOOKUP(AH71,AI170:AU180,13,FALSE),""),"")</f>
        <v/>
      </c>
      <c r="L78" s="580"/>
      <c r="M78" s="580"/>
      <c r="N78" s="580"/>
      <c r="O78" s="580"/>
      <c r="P78" s="580"/>
      <c r="Q78" s="580"/>
      <c r="R78" s="580"/>
      <c r="S78" s="580"/>
      <c r="T78" s="580"/>
      <c r="U78" s="580"/>
      <c r="V78" s="580"/>
      <c r="W78" s="580"/>
      <c r="X78" s="580"/>
      <c r="Y78" s="580"/>
      <c r="Z78" s="580"/>
      <c r="AA78" s="580"/>
      <c r="AB78" s="580"/>
      <c r="AC78" s="580"/>
      <c r="AD78" s="580"/>
      <c r="AE78" s="580"/>
      <c r="AF78" s="580"/>
      <c r="AG78" s="4"/>
    </row>
    <row r="79" spans="1:34" ht="8.4499999999999993" customHeight="1" thickBot="1">
      <c r="A79" s="164"/>
      <c r="B79" s="697"/>
      <c r="C79" s="697"/>
      <c r="D79" s="697"/>
      <c r="E79" s="697"/>
      <c r="F79" s="697"/>
      <c r="G79" s="697"/>
      <c r="H79" s="697"/>
      <c r="I79" s="697"/>
      <c r="J79" s="697"/>
      <c r="K79" s="697"/>
      <c r="L79" s="697"/>
      <c r="M79" s="698"/>
      <c r="N79" s="698"/>
      <c r="O79" s="698"/>
      <c r="P79" s="698"/>
      <c r="Q79" s="698"/>
      <c r="R79" s="698"/>
      <c r="S79" s="698"/>
      <c r="T79" s="698"/>
      <c r="U79" s="698"/>
      <c r="V79" s="698"/>
      <c r="W79" s="698"/>
      <c r="X79" s="698"/>
      <c r="Y79" s="698"/>
      <c r="Z79" s="698"/>
      <c r="AA79" s="698"/>
      <c r="AB79" s="698"/>
      <c r="AC79" s="698"/>
      <c r="AD79" s="698"/>
      <c r="AE79" s="698"/>
      <c r="AF79" s="698"/>
      <c r="AG79" s="4"/>
    </row>
    <row r="80" spans="1:34" ht="16.5" customHeight="1" thickBot="1">
      <c r="A80" s="8" t="s">
        <v>46</v>
      </c>
      <c r="B80" s="96"/>
      <c r="C80" s="96"/>
      <c r="D80" s="96"/>
      <c r="E80" s="96"/>
      <c r="F80" s="97"/>
      <c r="G80" s="97"/>
      <c r="H80" s="97"/>
      <c r="I80" s="97"/>
      <c r="J80" s="97"/>
      <c r="K80" s="97" t="s">
        <v>42</v>
      </c>
      <c r="L80" s="603" t="str">
        <f>IF(AH80&lt;&gt;"",IFERROR(VLOOKUP(AH80,AI170:AU180,2,FALSE),""),"")</f>
        <v/>
      </c>
      <c r="M80" s="603"/>
      <c r="N80" s="603"/>
      <c r="O80" s="603"/>
      <c r="P80" s="583" t="s">
        <v>43</v>
      </c>
      <c r="Q80" s="583"/>
      <c r="R80" s="583"/>
      <c r="S80" s="603" t="str">
        <f>IF(AH80&lt;&gt;"",IFERROR(VLOOKUP(AH80,AI170:AU180,3,FALSE),""),"")</f>
        <v/>
      </c>
      <c r="T80" s="603"/>
      <c r="U80" s="603"/>
      <c r="V80" s="603"/>
      <c r="W80" s="583" t="s">
        <v>44</v>
      </c>
      <c r="X80" s="583"/>
      <c r="Y80" s="583"/>
      <c r="Z80" s="603" t="str">
        <f>IF(AH80&lt;&gt;"",IFERROR(VLOOKUP(AH80,AI170:AU180,4,FALSE),""),"")</f>
        <v/>
      </c>
      <c r="AA80" s="603"/>
      <c r="AB80" s="603"/>
      <c r="AC80" s="603"/>
      <c r="AD80" s="603"/>
      <c r="AE80" s="603"/>
      <c r="AF80" s="96" t="s">
        <v>7</v>
      </c>
      <c r="AG80" s="4" t="s">
        <v>437</v>
      </c>
      <c r="AH80" s="93"/>
    </row>
    <row r="81" spans="1:34" ht="16.5" customHeight="1">
      <c r="A81" s="8" t="s">
        <v>10</v>
      </c>
      <c r="B81" s="96"/>
      <c r="C81" s="96"/>
      <c r="D81" s="96"/>
      <c r="E81" s="96"/>
      <c r="F81" s="98"/>
      <c r="G81" s="98"/>
      <c r="H81" s="98"/>
      <c r="I81" s="98"/>
      <c r="J81" s="98"/>
      <c r="K81" s="579" t="str">
        <f>IF(AH80&lt;&gt;"",IFERROR(VLOOKUP(AH80,AI170:AU180,5,FALSE),""),"")</f>
        <v/>
      </c>
      <c r="L81" s="579"/>
      <c r="M81" s="579"/>
      <c r="N81" s="579"/>
      <c r="O81" s="579"/>
      <c r="P81" s="579"/>
      <c r="Q81" s="579"/>
      <c r="R81" s="579"/>
      <c r="S81" s="579"/>
      <c r="T81" s="579"/>
      <c r="U81" s="579"/>
      <c r="V81" s="579"/>
      <c r="W81" s="579"/>
      <c r="X81" s="579"/>
      <c r="Y81" s="579"/>
      <c r="Z81" s="579"/>
      <c r="AA81" s="579"/>
      <c r="AB81" s="579"/>
      <c r="AC81" s="579"/>
      <c r="AD81" s="579"/>
      <c r="AE81" s="579"/>
      <c r="AF81" s="579"/>
      <c r="AG81" s="4"/>
    </row>
    <row r="82" spans="1:34" ht="16.5" customHeight="1">
      <c r="A82" s="8" t="s">
        <v>616</v>
      </c>
      <c r="B82" s="96"/>
      <c r="C82" s="96"/>
      <c r="D82" s="96"/>
      <c r="E82" s="96"/>
      <c r="F82" s="96"/>
      <c r="G82" s="96"/>
      <c r="H82" s="96"/>
      <c r="I82" s="96"/>
      <c r="J82" s="96"/>
      <c r="K82" s="96" t="s">
        <v>42</v>
      </c>
      <c r="L82" s="613" t="str">
        <f>IF(AH80&lt;&gt;"",IFERROR(VLOOKUP(AH80,AI170:AU180,6,FALSE),""),"")</f>
        <v/>
      </c>
      <c r="M82" s="613"/>
      <c r="N82" s="613"/>
      <c r="O82" s="583" t="s">
        <v>49</v>
      </c>
      <c r="P82" s="583"/>
      <c r="Q82" s="583"/>
      <c r="R82" s="583"/>
      <c r="S82" s="583"/>
      <c r="T82" s="603" t="str">
        <f>IF(AH80&lt;&gt;"",IFERROR(VLOOKUP(AH80,AI170:AU180,7,FALSE),""),"")</f>
        <v/>
      </c>
      <c r="U82" s="603"/>
      <c r="V82" s="603"/>
      <c r="W82" s="583" t="s">
        <v>50</v>
      </c>
      <c r="X82" s="583"/>
      <c r="Y82" s="583"/>
      <c r="Z82" s="583"/>
      <c r="AA82" s="603" t="str">
        <f>IF(AH80&lt;&gt;"",IFERROR(VLOOKUP(AH80,AI170:AU180,8,FALSE),""),"")</f>
        <v/>
      </c>
      <c r="AB82" s="603"/>
      <c r="AC82" s="603"/>
      <c r="AD82" s="603"/>
      <c r="AE82" s="603"/>
      <c r="AF82" s="96" t="s">
        <v>7</v>
      </c>
      <c r="AG82" s="4"/>
    </row>
    <row r="83" spans="1:34" ht="16.5" customHeight="1">
      <c r="A83" s="8"/>
      <c r="B83" s="96"/>
      <c r="C83" s="96"/>
      <c r="D83" s="96"/>
      <c r="E83" s="96"/>
      <c r="F83" s="96"/>
      <c r="G83" s="96"/>
      <c r="H83" s="96"/>
      <c r="I83" s="96"/>
      <c r="J83" s="96"/>
      <c r="K83" s="611" t="str">
        <f>IF(AH80&lt;&gt;"",IFERROR(VLOOKUP(AH80,AI170:AU180,9,FALSE),""),"")</f>
        <v/>
      </c>
      <c r="L83" s="611"/>
      <c r="M83" s="611"/>
      <c r="N83" s="611"/>
      <c r="O83" s="611"/>
      <c r="P83" s="611"/>
      <c r="Q83" s="611"/>
      <c r="R83" s="611"/>
      <c r="S83" s="611"/>
      <c r="T83" s="611"/>
      <c r="U83" s="611"/>
      <c r="V83" s="611"/>
      <c r="W83" s="611"/>
      <c r="X83" s="611"/>
      <c r="Y83" s="611"/>
      <c r="Z83" s="611"/>
      <c r="AA83" s="611"/>
      <c r="AB83" s="611"/>
      <c r="AC83" s="611"/>
      <c r="AD83" s="611"/>
      <c r="AE83" s="611"/>
      <c r="AF83" s="611"/>
      <c r="AG83" s="4"/>
    </row>
    <row r="84" spans="1:34" ht="16.5" customHeight="1">
      <c r="A84" s="8" t="s">
        <v>14</v>
      </c>
      <c r="B84" s="96"/>
      <c r="C84" s="96"/>
      <c r="D84" s="96"/>
      <c r="E84" s="96"/>
      <c r="F84" s="96"/>
      <c r="G84" s="96"/>
      <c r="H84" s="96"/>
      <c r="I84" s="96"/>
      <c r="J84" s="96"/>
      <c r="K84" s="606" t="str">
        <f>IF(AH80&lt;&gt;"",IFERROR(VLOOKUP(AH80,AI170:AU180,10,FALSE),""),"")</f>
        <v/>
      </c>
      <c r="L84" s="606"/>
      <c r="M84" s="606"/>
      <c r="N84" s="99"/>
      <c r="O84" s="100"/>
      <c r="P84" s="100"/>
      <c r="Q84" s="100"/>
      <c r="R84" s="96"/>
      <c r="S84" s="96"/>
      <c r="T84" s="96"/>
      <c r="U84" s="96"/>
      <c r="V84" s="96"/>
      <c r="W84" s="96"/>
      <c r="X84" s="96"/>
      <c r="Y84" s="96"/>
      <c r="Z84" s="96"/>
      <c r="AA84" s="96"/>
      <c r="AB84" s="96"/>
      <c r="AC84" s="96"/>
      <c r="AD84" s="96"/>
      <c r="AE84" s="96"/>
      <c r="AF84" s="96"/>
      <c r="AG84" s="4"/>
    </row>
    <row r="85" spans="1:34" ht="16.5" customHeight="1">
      <c r="A85" s="8" t="s">
        <v>15</v>
      </c>
      <c r="B85" s="96"/>
      <c r="C85" s="96"/>
      <c r="D85" s="96"/>
      <c r="E85" s="96"/>
      <c r="F85" s="96"/>
      <c r="G85" s="96"/>
      <c r="H85" s="96"/>
      <c r="I85" s="96"/>
      <c r="J85" s="96"/>
      <c r="K85" s="579" t="str">
        <f>IF(AH80&lt;&gt;"",IFERROR(VLOOKUP(AH80,AI170:AU180,11,FALSE),""),"")</f>
        <v/>
      </c>
      <c r="L85" s="579"/>
      <c r="M85" s="579"/>
      <c r="N85" s="579"/>
      <c r="O85" s="579"/>
      <c r="P85" s="579"/>
      <c r="Q85" s="579"/>
      <c r="R85" s="579"/>
      <c r="S85" s="579"/>
      <c r="T85" s="579"/>
      <c r="U85" s="579"/>
      <c r="V85" s="579"/>
      <c r="W85" s="579"/>
      <c r="X85" s="579"/>
      <c r="Y85" s="579"/>
      <c r="Z85" s="579"/>
      <c r="AA85" s="579"/>
      <c r="AB85" s="579"/>
      <c r="AC85" s="579"/>
      <c r="AD85" s="579"/>
      <c r="AE85" s="579"/>
      <c r="AF85" s="579"/>
      <c r="AG85" s="4"/>
    </row>
    <row r="86" spans="1:34" ht="16.5" customHeight="1">
      <c r="A86" s="8" t="s">
        <v>16</v>
      </c>
      <c r="B86" s="96"/>
      <c r="C86" s="96"/>
      <c r="D86" s="96"/>
      <c r="E86" s="96"/>
      <c r="F86" s="96"/>
      <c r="G86" s="96"/>
      <c r="H86" s="96"/>
      <c r="I86" s="96"/>
      <c r="J86" s="96"/>
      <c r="K86" s="580" t="str">
        <f>IF(AH80&lt;&gt;"",IFERROR(VLOOKUP(AH80,AI170:AU180,12,FALSE),""),"")</f>
        <v/>
      </c>
      <c r="L86" s="580"/>
      <c r="M86" s="580"/>
      <c r="N86" s="580"/>
      <c r="O86" s="580"/>
      <c r="P86" s="580"/>
      <c r="Q86" s="580"/>
      <c r="R86" s="580"/>
      <c r="S86" s="580"/>
      <c r="T86" s="580"/>
      <c r="U86" s="580"/>
      <c r="V86" s="580"/>
      <c r="W86" s="580"/>
      <c r="X86" s="580"/>
      <c r="Y86" s="580"/>
      <c r="Z86" s="580"/>
      <c r="AA86" s="580"/>
      <c r="AB86" s="580"/>
      <c r="AC86" s="580"/>
      <c r="AD86" s="580"/>
      <c r="AE86" s="580"/>
      <c r="AF86" s="580"/>
      <c r="AG86" s="4"/>
    </row>
    <row r="87" spans="1:34" ht="16.5" customHeight="1">
      <c r="A87" s="8" t="s">
        <v>40</v>
      </c>
      <c r="B87" s="96"/>
      <c r="C87" s="96"/>
      <c r="D87" s="96"/>
      <c r="E87" s="96"/>
      <c r="F87" s="96"/>
      <c r="G87" s="96"/>
      <c r="H87" s="96"/>
      <c r="I87" s="96"/>
      <c r="J87" s="96"/>
      <c r="K87" s="580" t="str">
        <f>IF(AH80&lt;&gt;"",IFERROR(VLOOKUP(AH80,AI170:AU180,13,FALSE),""),"")</f>
        <v/>
      </c>
      <c r="L87" s="580"/>
      <c r="M87" s="580"/>
      <c r="N87" s="580"/>
      <c r="O87" s="580"/>
      <c r="P87" s="580"/>
      <c r="Q87" s="580"/>
      <c r="R87" s="580"/>
      <c r="S87" s="580"/>
      <c r="T87" s="580"/>
      <c r="U87" s="580"/>
      <c r="V87" s="580"/>
      <c r="W87" s="580"/>
      <c r="X87" s="580"/>
      <c r="Y87" s="580"/>
      <c r="Z87" s="580"/>
      <c r="AA87" s="580"/>
      <c r="AB87" s="580"/>
      <c r="AC87" s="580"/>
      <c r="AD87" s="580"/>
      <c r="AE87" s="580"/>
      <c r="AF87" s="580"/>
      <c r="AG87" s="4"/>
    </row>
    <row r="88" spans="1:34" ht="8.4499999999999993" customHeight="1" thickBot="1">
      <c r="A88" s="164"/>
      <c r="B88" s="695"/>
      <c r="C88" s="695"/>
      <c r="D88" s="695"/>
      <c r="E88" s="695"/>
      <c r="F88" s="695"/>
      <c r="G88" s="695"/>
      <c r="H88" s="695"/>
      <c r="I88" s="695"/>
      <c r="J88" s="695"/>
      <c r="K88" s="695"/>
      <c r="L88" s="695"/>
      <c r="M88" s="696"/>
      <c r="N88" s="696"/>
      <c r="O88" s="696"/>
      <c r="P88" s="696"/>
      <c r="Q88" s="696"/>
      <c r="R88" s="696"/>
      <c r="S88" s="696"/>
      <c r="T88" s="696"/>
      <c r="U88" s="696"/>
      <c r="V88" s="696"/>
      <c r="W88" s="696"/>
      <c r="X88" s="696"/>
      <c r="Y88" s="696"/>
      <c r="Z88" s="696"/>
      <c r="AA88" s="696"/>
      <c r="AB88" s="696"/>
      <c r="AC88" s="696"/>
      <c r="AD88" s="696"/>
      <c r="AE88" s="696"/>
      <c r="AF88" s="696"/>
      <c r="AG88" s="4"/>
    </row>
    <row r="89" spans="1:34" ht="16.5" customHeight="1" thickBot="1">
      <c r="A89" s="8" t="s">
        <v>46</v>
      </c>
      <c r="B89" s="96"/>
      <c r="C89" s="96"/>
      <c r="D89" s="96"/>
      <c r="E89" s="96"/>
      <c r="F89" s="97"/>
      <c r="G89" s="97"/>
      <c r="H89" s="97"/>
      <c r="I89" s="97"/>
      <c r="J89" s="97"/>
      <c r="K89" s="97" t="s">
        <v>42</v>
      </c>
      <c r="L89" s="603" t="str">
        <f>IF(AH89&lt;&gt;"",IFERROR(VLOOKUP(AH89,AI170:AU180,2,FALSE),""),"")</f>
        <v/>
      </c>
      <c r="M89" s="603"/>
      <c r="N89" s="603"/>
      <c r="O89" s="603"/>
      <c r="P89" s="583" t="s">
        <v>43</v>
      </c>
      <c r="Q89" s="583"/>
      <c r="R89" s="583"/>
      <c r="S89" s="603" t="str">
        <f>IF(AH89&lt;&gt;"",IFERROR(VLOOKUP(AH89,AI170:AU180,3,FALSE),""),"")</f>
        <v/>
      </c>
      <c r="T89" s="603"/>
      <c r="U89" s="603"/>
      <c r="V89" s="603"/>
      <c r="W89" s="583" t="s">
        <v>44</v>
      </c>
      <c r="X89" s="583"/>
      <c r="Y89" s="583"/>
      <c r="Z89" s="603" t="str">
        <f>IF(AH89&lt;&gt;"",IFERROR(VLOOKUP(AH89,AI170:AU180,4,FALSE),""),"")</f>
        <v/>
      </c>
      <c r="AA89" s="603"/>
      <c r="AB89" s="603"/>
      <c r="AC89" s="603"/>
      <c r="AD89" s="603"/>
      <c r="AE89" s="603"/>
      <c r="AF89" s="96" t="s">
        <v>7</v>
      </c>
      <c r="AG89" s="4" t="s">
        <v>437</v>
      </c>
      <c r="AH89" s="93"/>
    </row>
    <row r="90" spans="1:34" ht="16.5" customHeight="1">
      <c r="A90" s="8" t="s">
        <v>10</v>
      </c>
      <c r="B90" s="96"/>
      <c r="C90" s="96"/>
      <c r="D90" s="96"/>
      <c r="E90" s="96"/>
      <c r="F90" s="98"/>
      <c r="G90" s="98"/>
      <c r="H90" s="98"/>
      <c r="I90" s="98"/>
      <c r="J90" s="98"/>
      <c r="K90" s="579" t="str">
        <f>IF(AH89&lt;&gt;"",IFERROR(VLOOKUP(AH89,AI170:AU180,5,FALSE),""),"")</f>
        <v/>
      </c>
      <c r="L90" s="579"/>
      <c r="M90" s="579"/>
      <c r="N90" s="579"/>
      <c r="O90" s="579"/>
      <c r="P90" s="579"/>
      <c r="Q90" s="579"/>
      <c r="R90" s="579"/>
      <c r="S90" s="579"/>
      <c r="T90" s="579"/>
      <c r="U90" s="579"/>
      <c r="V90" s="579"/>
      <c r="W90" s="579"/>
      <c r="X90" s="579"/>
      <c r="Y90" s="579"/>
      <c r="Z90" s="579"/>
      <c r="AA90" s="579"/>
      <c r="AB90" s="579"/>
      <c r="AC90" s="579"/>
      <c r="AD90" s="579"/>
      <c r="AE90" s="579"/>
      <c r="AF90" s="579"/>
      <c r="AG90" s="4"/>
    </row>
    <row r="91" spans="1:34" ht="16.5" customHeight="1">
      <c r="A91" s="8" t="s">
        <v>616</v>
      </c>
      <c r="B91" s="96"/>
      <c r="C91" s="96"/>
      <c r="D91" s="96"/>
      <c r="E91" s="96"/>
      <c r="F91" s="96"/>
      <c r="G91" s="96"/>
      <c r="H91" s="96"/>
      <c r="I91" s="96"/>
      <c r="J91" s="96"/>
      <c r="K91" s="96" t="s">
        <v>42</v>
      </c>
      <c r="L91" s="613" t="str">
        <f>IF(AH89&lt;&gt;"",IFERROR(VLOOKUP(AH89,AI170:AU180,6,FALSE),""),"")</f>
        <v/>
      </c>
      <c r="M91" s="613"/>
      <c r="N91" s="613"/>
      <c r="O91" s="583" t="s">
        <v>49</v>
      </c>
      <c r="P91" s="583"/>
      <c r="Q91" s="583"/>
      <c r="R91" s="583"/>
      <c r="S91" s="583"/>
      <c r="T91" s="603" t="str">
        <f>IF(AH89&lt;&gt;"",IFERROR(VLOOKUP(AH89,AI170:AU180,7,FALSE),""),"")</f>
        <v/>
      </c>
      <c r="U91" s="603"/>
      <c r="V91" s="603"/>
      <c r="W91" s="583" t="s">
        <v>50</v>
      </c>
      <c r="X91" s="583"/>
      <c r="Y91" s="583"/>
      <c r="Z91" s="583"/>
      <c r="AA91" s="603" t="str">
        <f>IF(AH89&lt;&gt;"",IFERROR(VLOOKUP(AH89,AI170:AU180,8,FALSE),""),"")</f>
        <v/>
      </c>
      <c r="AB91" s="603"/>
      <c r="AC91" s="603"/>
      <c r="AD91" s="603"/>
      <c r="AE91" s="603"/>
      <c r="AF91" s="96" t="s">
        <v>7</v>
      </c>
      <c r="AG91" s="4"/>
    </row>
    <row r="92" spans="1:34" ht="16.5" customHeight="1">
      <c r="A92" s="8"/>
      <c r="B92" s="96"/>
      <c r="C92" s="96"/>
      <c r="D92" s="96"/>
      <c r="E92" s="96"/>
      <c r="F92" s="96"/>
      <c r="G92" s="96"/>
      <c r="H92" s="96"/>
      <c r="I92" s="96"/>
      <c r="J92" s="96"/>
      <c r="K92" s="611" t="str">
        <f>IF(AH89&lt;&gt;"",IFERROR(VLOOKUP(AH89,AI170:AU180,9,FALSE),""),"")</f>
        <v/>
      </c>
      <c r="L92" s="611"/>
      <c r="M92" s="611"/>
      <c r="N92" s="611"/>
      <c r="O92" s="611"/>
      <c r="P92" s="611"/>
      <c r="Q92" s="611"/>
      <c r="R92" s="611"/>
      <c r="S92" s="611"/>
      <c r="T92" s="611"/>
      <c r="U92" s="611"/>
      <c r="V92" s="611"/>
      <c r="W92" s="611"/>
      <c r="X92" s="611"/>
      <c r="Y92" s="611"/>
      <c r="Z92" s="611"/>
      <c r="AA92" s="611"/>
      <c r="AB92" s="611"/>
      <c r="AC92" s="611"/>
      <c r="AD92" s="611"/>
      <c r="AE92" s="611"/>
      <c r="AF92" s="611"/>
      <c r="AG92" s="4"/>
    </row>
    <row r="93" spans="1:34" ht="16.5" customHeight="1">
      <c r="A93" s="8" t="s">
        <v>14</v>
      </c>
      <c r="B93" s="96"/>
      <c r="C93" s="96"/>
      <c r="D93" s="96"/>
      <c r="E93" s="96"/>
      <c r="F93" s="96"/>
      <c r="G93" s="96"/>
      <c r="H93" s="96"/>
      <c r="I93" s="96"/>
      <c r="J93" s="96"/>
      <c r="K93" s="606" t="str">
        <f>IF(AH89&lt;&gt;"",IFERROR(VLOOKUP(AH89,AI170:AU180,10,FALSE),""),"")</f>
        <v/>
      </c>
      <c r="L93" s="606"/>
      <c r="M93" s="606"/>
      <c r="N93" s="99"/>
      <c r="O93" s="100"/>
      <c r="P93" s="100"/>
      <c r="Q93" s="100"/>
      <c r="R93" s="96"/>
      <c r="S93" s="96"/>
      <c r="T93" s="96"/>
      <c r="U93" s="96"/>
      <c r="V93" s="96"/>
      <c r="W93" s="96"/>
      <c r="X93" s="96"/>
      <c r="Y93" s="96"/>
      <c r="Z93" s="96"/>
      <c r="AA93" s="96"/>
      <c r="AB93" s="96"/>
      <c r="AC93" s="96"/>
      <c r="AD93" s="96"/>
      <c r="AE93" s="96"/>
      <c r="AF93" s="96"/>
      <c r="AG93" s="4"/>
    </row>
    <row r="94" spans="1:34" ht="16.5" customHeight="1">
      <c r="A94" s="8" t="s">
        <v>15</v>
      </c>
      <c r="B94" s="96"/>
      <c r="C94" s="96"/>
      <c r="D94" s="96"/>
      <c r="E94" s="96"/>
      <c r="F94" s="96"/>
      <c r="G94" s="96"/>
      <c r="H94" s="96"/>
      <c r="I94" s="96"/>
      <c r="J94" s="96"/>
      <c r="K94" s="579" t="str">
        <f>IF(AH89&lt;&gt;"",IFERROR(VLOOKUP(AH89,AI170:AU180,11,FALSE),""),"")</f>
        <v/>
      </c>
      <c r="L94" s="579"/>
      <c r="M94" s="579"/>
      <c r="N94" s="579"/>
      <c r="O94" s="579"/>
      <c r="P94" s="579"/>
      <c r="Q94" s="579"/>
      <c r="R94" s="579"/>
      <c r="S94" s="579"/>
      <c r="T94" s="579"/>
      <c r="U94" s="579"/>
      <c r="V94" s="579"/>
      <c r="W94" s="579"/>
      <c r="X94" s="579"/>
      <c r="Y94" s="579"/>
      <c r="Z94" s="579"/>
      <c r="AA94" s="579"/>
      <c r="AB94" s="579"/>
      <c r="AC94" s="579"/>
      <c r="AD94" s="579"/>
      <c r="AE94" s="579"/>
      <c r="AF94" s="579"/>
      <c r="AG94" s="4"/>
    </row>
    <row r="95" spans="1:34" ht="16.5" customHeight="1">
      <c r="A95" s="8" t="s">
        <v>16</v>
      </c>
      <c r="B95" s="96"/>
      <c r="C95" s="96"/>
      <c r="D95" s="96"/>
      <c r="E95" s="96"/>
      <c r="F95" s="96"/>
      <c r="G95" s="96"/>
      <c r="H95" s="96"/>
      <c r="I95" s="96"/>
      <c r="J95" s="96"/>
      <c r="K95" s="580" t="str">
        <f>IF(AH89&lt;&gt;"",IFERROR(VLOOKUP(AH89,AI170:AU180,12,FALSE),""),"")</f>
        <v/>
      </c>
      <c r="L95" s="580"/>
      <c r="M95" s="580"/>
      <c r="N95" s="580"/>
      <c r="O95" s="580"/>
      <c r="P95" s="580"/>
      <c r="Q95" s="580"/>
      <c r="R95" s="580"/>
      <c r="S95" s="580"/>
      <c r="T95" s="580"/>
      <c r="U95" s="580"/>
      <c r="V95" s="580"/>
      <c r="W95" s="580"/>
      <c r="X95" s="580"/>
      <c r="Y95" s="580"/>
      <c r="Z95" s="580"/>
      <c r="AA95" s="580"/>
      <c r="AB95" s="580"/>
      <c r="AC95" s="580"/>
      <c r="AD95" s="580"/>
      <c r="AE95" s="580"/>
      <c r="AF95" s="580"/>
      <c r="AG95" s="4"/>
    </row>
    <row r="96" spans="1:34" ht="16.5" customHeight="1">
      <c r="A96" s="8" t="s">
        <v>40</v>
      </c>
      <c r="B96" s="96"/>
      <c r="C96" s="96"/>
      <c r="D96" s="96"/>
      <c r="E96" s="96"/>
      <c r="F96" s="96"/>
      <c r="G96" s="96"/>
      <c r="H96" s="96"/>
      <c r="I96" s="96"/>
      <c r="J96" s="96"/>
      <c r="K96" s="580" t="str">
        <f>IF(AH89&lt;&gt;"",IFERROR(VLOOKUP(AH89,AI170:AU180,13,FALSE),""),"")</f>
        <v/>
      </c>
      <c r="L96" s="580"/>
      <c r="M96" s="580"/>
      <c r="N96" s="580"/>
      <c r="O96" s="580"/>
      <c r="P96" s="580"/>
      <c r="Q96" s="580"/>
      <c r="R96" s="580"/>
      <c r="S96" s="580"/>
      <c r="T96" s="580"/>
      <c r="U96" s="580"/>
      <c r="V96" s="580"/>
      <c r="W96" s="580"/>
      <c r="X96" s="580"/>
      <c r="Y96" s="580"/>
      <c r="Z96" s="580"/>
      <c r="AA96" s="580"/>
      <c r="AB96" s="580"/>
      <c r="AC96" s="580"/>
      <c r="AD96" s="580"/>
      <c r="AE96" s="580"/>
      <c r="AF96" s="580"/>
      <c r="AG96" s="4"/>
    </row>
    <row r="97" spans="1:34" ht="8.4499999999999993" customHeight="1">
      <c r="A97" s="8"/>
      <c r="B97" s="629"/>
      <c r="C97" s="629"/>
      <c r="D97" s="629"/>
      <c r="E97" s="629"/>
      <c r="F97" s="629"/>
      <c r="G97" s="629"/>
      <c r="H97" s="629"/>
      <c r="I97" s="629"/>
      <c r="J97" s="629"/>
      <c r="K97" s="629"/>
      <c r="L97" s="629"/>
      <c r="M97" s="694"/>
      <c r="N97" s="694"/>
      <c r="O97" s="694"/>
      <c r="P97" s="694"/>
      <c r="Q97" s="694"/>
      <c r="R97" s="694"/>
      <c r="S97" s="694"/>
      <c r="T97" s="694"/>
      <c r="U97" s="694"/>
      <c r="V97" s="694"/>
      <c r="W97" s="694"/>
      <c r="X97" s="694"/>
      <c r="Y97" s="694"/>
      <c r="Z97" s="694"/>
      <c r="AA97" s="694"/>
      <c r="AB97" s="694"/>
      <c r="AC97" s="694"/>
      <c r="AD97" s="694"/>
      <c r="AE97" s="694"/>
      <c r="AF97" s="694"/>
      <c r="AG97" s="4"/>
    </row>
    <row r="98" spans="1:34" s="2" customFormat="1" ht="15.75" customHeight="1">
      <c r="A98" s="13" t="s">
        <v>671</v>
      </c>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3"/>
    </row>
    <row r="99" spans="1:34" ht="15.75" customHeight="1" thickBot="1">
      <c r="A99" s="8" t="s">
        <v>672</v>
      </c>
      <c r="B99" s="96"/>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4"/>
    </row>
    <row r="100" spans="1:34" ht="15.75" customHeight="1" thickBot="1">
      <c r="A100" s="8" t="s">
        <v>17</v>
      </c>
      <c r="B100" s="96"/>
      <c r="C100" s="96"/>
      <c r="D100" s="96"/>
      <c r="E100" s="96"/>
      <c r="F100" s="96"/>
      <c r="G100" s="96"/>
      <c r="H100" s="96"/>
      <c r="I100" s="96"/>
      <c r="J100" s="96"/>
      <c r="K100" s="579" t="str">
        <f>IF(AH100&lt;&gt;"",IFERROR(VLOOKUP(AH100,AI170:AU180,5,FALSE),""),"")</f>
        <v/>
      </c>
      <c r="L100" s="579"/>
      <c r="M100" s="579"/>
      <c r="N100" s="579"/>
      <c r="O100" s="579"/>
      <c r="P100" s="579"/>
      <c r="Q100" s="579"/>
      <c r="R100" s="579"/>
      <c r="S100" s="579"/>
      <c r="T100" s="579"/>
      <c r="U100" s="579"/>
      <c r="V100" s="579"/>
      <c r="W100" s="579"/>
      <c r="X100" s="579"/>
      <c r="Y100" s="579"/>
      <c r="Z100" s="579"/>
      <c r="AA100" s="579"/>
      <c r="AB100" s="579"/>
      <c r="AC100" s="579"/>
      <c r="AD100" s="579"/>
      <c r="AE100" s="579"/>
      <c r="AF100" s="579"/>
      <c r="AG100" s="4" t="s">
        <v>437</v>
      </c>
      <c r="AH100" s="93"/>
    </row>
    <row r="101" spans="1:34" ht="15.75" customHeight="1">
      <c r="A101" s="8" t="s">
        <v>18</v>
      </c>
      <c r="B101" s="96"/>
      <c r="C101" s="96"/>
      <c r="D101" s="96"/>
      <c r="E101" s="96"/>
      <c r="F101" s="96"/>
      <c r="G101" s="96"/>
      <c r="H101" s="96"/>
      <c r="I101" s="96"/>
      <c r="J101" s="96"/>
      <c r="K101" s="579" t="str">
        <f>IF(AH100&lt;&gt;"",IFERROR(VLOOKUP(AH100,AI170:AU180,9,FALSE),""),"")</f>
        <v/>
      </c>
      <c r="L101" s="579"/>
      <c r="M101" s="579"/>
      <c r="N101" s="579"/>
      <c r="O101" s="579"/>
      <c r="P101" s="579"/>
      <c r="Q101" s="579"/>
      <c r="R101" s="579"/>
      <c r="S101" s="579"/>
      <c r="T101" s="579"/>
      <c r="U101" s="579"/>
      <c r="V101" s="579"/>
      <c r="W101" s="579"/>
      <c r="X101" s="579"/>
      <c r="Y101" s="579"/>
      <c r="Z101" s="579"/>
      <c r="AA101" s="579"/>
      <c r="AB101" s="579"/>
      <c r="AC101" s="579"/>
      <c r="AD101" s="579"/>
      <c r="AE101" s="579"/>
      <c r="AF101" s="579"/>
      <c r="AG101" s="4"/>
    </row>
    <row r="102" spans="1:34" ht="15.75" customHeight="1">
      <c r="A102" s="8" t="s">
        <v>11</v>
      </c>
      <c r="B102" s="96"/>
      <c r="C102" s="96"/>
      <c r="D102" s="96"/>
      <c r="E102" s="96"/>
      <c r="F102" s="96"/>
      <c r="G102" s="96"/>
      <c r="H102" s="96"/>
      <c r="I102" s="96"/>
      <c r="J102" s="96"/>
      <c r="K102" s="606" t="str">
        <f>IF(AH100&lt;&gt;"",IFERROR(VLOOKUP(AH100,AI170:AU180,10,FALSE),""),"")</f>
        <v/>
      </c>
      <c r="L102" s="606"/>
      <c r="M102" s="606"/>
      <c r="N102" s="99"/>
      <c r="O102" s="100"/>
      <c r="P102" s="100"/>
      <c r="Q102" s="100"/>
      <c r="R102" s="96"/>
      <c r="S102" s="96"/>
      <c r="T102" s="96"/>
      <c r="U102" s="96"/>
      <c r="V102" s="96"/>
      <c r="W102" s="96"/>
      <c r="X102" s="96"/>
      <c r="Y102" s="96"/>
      <c r="Z102" s="96"/>
      <c r="AA102" s="96"/>
      <c r="AB102" s="96"/>
      <c r="AC102" s="96"/>
      <c r="AD102" s="96"/>
      <c r="AE102" s="96"/>
      <c r="AF102" s="96"/>
      <c r="AG102" s="4"/>
    </row>
    <row r="103" spans="1:34" ht="15.75" customHeight="1">
      <c r="A103" s="8" t="s">
        <v>19</v>
      </c>
      <c r="B103" s="96"/>
      <c r="C103" s="96"/>
      <c r="D103" s="96"/>
      <c r="E103" s="96"/>
      <c r="F103" s="96"/>
      <c r="G103" s="96"/>
      <c r="H103" s="96"/>
      <c r="I103" s="96"/>
      <c r="J103" s="96"/>
      <c r="K103" s="579" t="str">
        <f>IF(AH100&lt;&gt;"",IFERROR(VLOOKUP(AH100,AI170:AU180,11,FALSE),""),"")</f>
        <v/>
      </c>
      <c r="L103" s="579"/>
      <c r="M103" s="579"/>
      <c r="N103" s="579"/>
      <c r="O103" s="579"/>
      <c r="P103" s="579"/>
      <c r="Q103" s="579"/>
      <c r="R103" s="579"/>
      <c r="S103" s="579"/>
      <c r="T103" s="579"/>
      <c r="U103" s="579"/>
      <c r="V103" s="579"/>
      <c r="W103" s="579"/>
      <c r="X103" s="579"/>
      <c r="Y103" s="579"/>
      <c r="Z103" s="579"/>
      <c r="AA103" s="579"/>
      <c r="AB103" s="579"/>
      <c r="AC103" s="579"/>
      <c r="AD103" s="579"/>
      <c r="AE103" s="579"/>
      <c r="AF103" s="579"/>
      <c r="AG103" s="4"/>
    </row>
    <row r="104" spans="1:34" ht="15.75" customHeight="1">
      <c r="A104" s="8" t="s">
        <v>12</v>
      </c>
      <c r="B104" s="96"/>
      <c r="C104" s="96"/>
      <c r="D104" s="96"/>
      <c r="E104" s="96"/>
      <c r="F104" s="96"/>
      <c r="G104" s="96"/>
      <c r="H104" s="96"/>
      <c r="I104" s="96"/>
      <c r="J104" s="96"/>
      <c r="K104" s="580" t="str">
        <f>IF(AH100&lt;&gt;"",IFERROR(VLOOKUP(AH100,AI170:AU180,12,FALSE),""),"")</f>
        <v/>
      </c>
      <c r="L104" s="580"/>
      <c r="M104" s="580"/>
      <c r="N104" s="580"/>
      <c r="O104" s="580"/>
      <c r="P104" s="580"/>
      <c r="Q104" s="580"/>
      <c r="R104" s="580"/>
      <c r="S104" s="580"/>
      <c r="T104" s="580"/>
      <c r="U104" s="580"/>
      <c r="V104" s="580"/>
      <c r="W104" s="580"/>
      <c r="X104" s="580"/>
      <c r="Y104" s="580"/>
      <c r="Z104" s="580"/>
      <c r="AA104" s="580"/>
      <c r="AB104" s="580"/>
      <c r="AC104" s="580"/>
      <c r="AD104" s="580"/>
      <c r="AE104" s="580"/>
      <c r="AF104" s="580"/>
      <c r="AG104" s="4"/>
    </row>
    <row r="105" spans="1:34" ht="15.75" customHeight="1">
      <c r="A105" s="8" t="s">
        <v>48</v>
      </c>
      <c r="B105" s="96"/>
      <c r="C105" s="96"/>
      <c r="D105" s="96"/>
      <c r="E105" s="96"/>
      <c r="F105" s="96"/>
      <c r="G105" s="96"/>
      <c r="H105" s="96"/>
      <c r="I105" s="96"/>
      <c r="J105" s="96"/>
      <c r="K105" s="580" t="str">
        <f>IF(AH100&lt;&gt;"",IFERROR(VLOOKUP(AH100,AI170:AU180,14,FALSE),""),"")</f>
        <v/>
      </c>
      <c r="L105" s="580"/>
      <c r="M105" s="580"/>
      <c r="N105" s="580"/>
      <c r="O105" s="580"/>
      <c r="P105" s="580"/>
      <c r="Q105" s="580"/>
      <c r="R105" s="580"/>
      <c r="S105" s="580"/>
      <c r="T105" s="580"/>
      <c r="U105" s="580"/>
      <c r="V105" s="580"/>
      <c r="W105" s="580"/>
      <c r="X105" s="580"/>
      <c r="Y105" s="580"/>
      <c r="Z105" s="580"/>
      <c r="AA105" s="580"/>
      <c r="AB105" s="580"/>
      <c r="AC105" s="580"/>
      <c r="AD105" s="580"/>
      <c r="AE105" s="580"/>
      <c r="AF105" s="580"/>
      <c r="AG105" s="4"/>
    </row>
    <row r="106" spans="1:34" ht="15.75" customHeight="1">
      <c r="A106" s="8" t="s">
        <v>47</v>
      </c>
      <c r="B106" s="96"/>
      <c r="C106" s="96"/>
      <c r="D106" s="96"/>
      <c r="E106" s="96"/>
      <c r="F106" s="96"/>
      <c r="G106" s="96"/>
      <c r="H106" s="96"/>
      <c r="I106" s="96"/>
      <c r="J106" s="96"/>
      <c r="K106" s="580" t="str">
        <f>IF(AH100&lt;&gt;"",IFERROR(VLOOKUP(AH100,AI170:AU180,13,FALSE),""),"")</f>
        <v/>
      </c>
      <c r="L106" s="580"/>
      <c r="M106" s="580"/>
      <c r="N106" s="580"/>
      <c r="O106" s="580"/>
      <c r="P106" s="580"/>
      <c r="Q106" s="580"/>
      <c r="R106" s="580"/>
      <c r="S106" s="580"/>
      <c r="T106" s="580"/>
      <c r="U106" s="580"/>
      <c r="V106" s="580"/>
      <c r="W106" s="580"/>
      <c r="X106" s="580"/>
      <c r="Y106" s="580"/>
      <c r="Z106" s="580"/>
      <c r="AA106" s="580"/>
      <c r="AB106" s="580"/>
      <c r="AC106" s="580"/>
      <c r="AD106" s="580"/>
      <c r="AE106" s="580"/>
      <c r="AF106" s="580"/>
      <c r="AG106" s="4"/>
    </row>
    <row r="107" spans="1:34" ht="9" customHeight="1">
      <c r="A107" s="164"/>
      <c r="B107" s="695"/>
      <c r="C107" s="695"/>
      <c r="D107" s="695"/>
      <c r="E107" s="695"/>
      <c r="F107" s="695"/>
      <c r="G107" s="695"/>
      <c r="H107" s="695"/>
      <c r="I107" s="695"/>
      <c r="J107" s="695"/>
      <c r="K107" s="695"/>
      <c r="L107" s="696"/>
      <c r="M107" s="696"/>
      <c r="N107" s="696"/>
      <c r="O107" s="696"/>
      <c r="P107" s="696"/>
      <c r="Q107" s="696"/>
      <c r="R107" s="696"/>
      <c r="S107" s="696"/>
      <c r="T107" s="696"/>
      <c r="U107" s="696"/>
      <c r="V107" s="696"/>
      <c r="W107" s="696"/>
      <c r="X107" s="696"/>
      <c r="Y107" s="696"/>
      <c r="Z107" s="696"/>
      <c r="AA107" s="696"/>
      <c r="AB107" s="696"/>
      <c r="AC107" s="696"/>
      <c r="AD107" s="696"/>
      <c r="AE107" s="696"/>
      <c r="AF107" s="696"/>
      <c r="AG107" s="4"/>
    </row>
    <row r="108" spans="1:34" ht="15.75" customHeight="1" thickBot="1">
      <c r="A108" s="8" t="s">
        <v>673</v>
      </c>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4"/>
    </row>
    <row r="109" spans="1:34" ht="15.75" customHeight="1" thickBot="1">
      <c r="A109" s="8" t="s">
        <v>17</v>
      </c>
      <c r="B109" s="96"/>
      <c r="C109" s="96"/>
      <c r="D109" s="96"/>
      <c r="E109" s="96"/>
      <c r="F109" s="96"/>
      <c r="G109" s="96"/>
      <c r="H109" s="96"/>
      <c r="I109" s="96"/>
      <c r="J109" s="96"/>
      <c r="K109" s="579" t="str">
        <f>IF(AH109&lt;&gt;"",IFERROR(VLOOKUP(AH109,AI170:AU180,5,FALSE),""),"")</f>
        <v/>
      </c>
      <c r="L109" s="579"/>
      <c r="M109" s="579"/>
      <c r="N109" s="579"/>
      <c r="O109" s="579"/>
      <c r="P109" s="579"/>
      <c r="Q109" s="579"/>
      <c r="R109" s="579"/>
      <c r="S109" s="579"/>
      <c r="T109" s="579"/>
      <c r="U109" s="579"/>
      <c r="V109" s="579"/>
      <c r="W109" s="579"/>
      <c r="X109" s="579"/>
      <c r="Y109" s="579"/>
      <c r="Z109" s="579"/>
      <c r="AA109" s="579"/>
      <c r="AB109" s="579"/>
      <c r="AC109" s="579"/>
      <c r="AD109" s="579"/>
      <c r="AE109" s="579"/>
      <c r="AF109" s="579"/>
      <c r="AG109" s="4" t="s">
        <v>437</v>
      </c>
      <c r="AH109" s="93"/>
    </row>
    <row r="110" spans="1:34" ht="15.75" customHeight="1">
      <c r="A110" s="8" t="s">
        <v>18</v>
      </c>
      <c r="B110" s="96"/>
      <c r="C110" s="96"/>
      <c r="D110" s="96"/>
      <c r="E110" s="96"/>
      <c r="F110" s="96"/>
      <c r="G110" s="96"/>
      <c r="H110" s="96"/>
      <c r="I110" s="96"/>
      <c r="J110" s="96"/>
      <c r="K110" s="579" t="str">
        <f>IF(AH109&lt;&gt;"",IFERROR(VLOOKUP(AH109,AI170:AU180,9,FALSE),""),"")</f>
        <v/>
      </c>
      <c r="L110" s="579"/>
      <c r="M110" s="579"/>
      <c r="N110" s="579"/>
      <c r="O110" s="579"/>
      <c r="P110" s="579"/>
      <c r="Q110" s="579"/>
      <c r="R110" s="579"/>
      <c r="S110" s="579"/>
      <c r="T110" s="579"/>
      <c r="U110" s="579"/>
      <c r="V110" s="579"/>
      <c r="W110" s="579"/>
      <c r="X110" s="579"/>
      <c r="Y110" s="579"/>
      <c r="Z110" s="579"/>
      <c r="AA110" s="579"/>
      <c r="AB110" s="579"/>
      <c r="AC110" s="579"/>
      <c r="AD110" s="579"/>
      <c r="AE110" s="579"/>
      <c r="AF110" s="579"/>
      <c r="AG110" s="4"/>
    </row>
    <row r="111" spans="1:34" ht="15.75" customHeight="1">
      <c r="A111" s="8" t="s">
        <v>11</v>
      </c>
      <c r="B111" s="96"/>
      <c r="C111" s="96"/>
      <c r="D111" s="96"/>
      <c r="E111" s="96"/>
      <c r="F111" s="96"/>
      <c r="G111" s="96"/>
      <c r="H111" s="96"/>
      <c r="I111" s="96"/>
      <c r="J111" s="96"/>
      <c r="K111" s="606" t="str">
        <f>IF(AH109&lt;&gt;"",IFERROR(VLOOKUP(AH109,AI170:AU180,10,FALSE),""),"")</f>
        <v/>
      </c>
      <c r="L111" s="606"/>
      <c r="M111" s="606"/>
      <c r="N111" s="99"/>
      <c r="O111" s="100"/>
      <c r="P111" s="100"/>
      <c r="Q111" s="100"/>
      <c r="R111" s="96"/>
      <c r="S111" s="96"/>
      <c r="T111" s="96"/>
      <c r="U111" s="96"/>
      <c r="V111" s="96"/>
      <c r="W111" s="96"/>
      <c r="X111" s="96"/>
      <c r="Y111" s="96"/>
      <c r="Z111" s="96"/>
      <c r="AA111" s="96"/>
      <c r="AB111" s="96"/>
      <c r="AC111" s="96"/>
      <c r="AD111" s="96"/>
      <c r="AE111" s="96"/>
      <c r="AF111" s="96"/>
      <c r="AG111" s="4"/>
    </row>
    <row r="112" spans="1:34" ht="15.75" customHeight="1">
      <c r="A112" s="8" t="s">
        <v>19</v>
      </c>
      <c r="B112" s="96"/>
      <c r="C112" s="96"/>
      <c r="D112" s="96"/>
      <c r="E112" s="96"/>
      <c r="F112" s="96"/>
      <c r="G112" s="96"/>
      <c r="H112" s="96"/>
      <c r="I112" s="96"/>
      <c r="J112" s="96"/>
      <c r="K112" s="579" t="str">
        <f>IF(AH109&lt;&gt;"",IFERROR(VLOOKUP(AH109,AI170:AU180,11,FALSE),""),"")</f>
        <v/>
      </c>
      <c r="L112" s="579"/>
      <c r="M112" s="579"/>
      <c r="N112" s="579"/>
      <c r="O112" s="579"/>
      <c r="P112" s="579"/>
      <c r="Q112" s="579"/>
      <c r="R112" s="579"/>
      <c r="S112" s="579"/>
      <c r="T112" s="579"/>
      <c r="U112" s="579"/>
      <c r="V112" s="579"/>
      <c r="W112" s="579"/>
      <c r="X112" s="579"/>
      <c r="Y112" s="579"/>
      <c r="Z112" s="579"/>
      <c r="AA112" s="579"/>
      <c r="AB112" s="579"/>
      <c r="AC112" s="579"/>
      <c r="AD112" s="579"/>
      <c r="AE112" s="579"/>
      <c r="AF112" s="579"/>
      <c r="AG112" s="4"/>
    </row>
    <row r="113" spans="1:34" ht="15.75" customHeight="1">
      <c r="A113" s="8" t="s">
        <v>12</v>
      </c>
      <c r="B113" s="96"/>
      <c r="C113" s="96"/>
      <c r="D113" s="96"/>
      <c r="E113" s="96"/>
      <c r="F113" s="96"/>
      <c r="G113" s="96"/>
      <c r="H113" s="96"/>
      <c r="I113" s="96"/>
      <c r="J113" s="96"/>
      <c r="K113" s="580" t="str">
        <f>IF(AH109&lt;&gt;"",IFERROR(VLOOKUP(AH109,AI170:AU180,12,FALSE),""),"")</f>
        <v/>
      </c>
      <c r="L113" s="580"/>
      <c r="M113" s="580"/>
      <c r="N113" s="580"/>
      <c r="O113" s="580"/>
      <c r="P113" s="580"/>
      <c r="Q113" s="580"/>
      <c r="R113" s="580"/>
      <c r="S113" s="580"/>
      <c r="T113" s="580"/>
      <c r="U113" s="580"/>
      <c r="V113" s="580"/>
      <c r="W113" s="580"/>
      <c r="X113" s="580"/>
      <c r="Y113" s="580"/>
      <c r="Z113" s="580"/>
      <c r="AA113" s="580"/>
      <c r="AB113" s="580"/>
      <c r="AC113" s="580"/>
      <c r="AD113" s="580"/>
      <c r="AE113" s="580"/>
      <c r="AF113" s="580"/>
      <c r="AG113" s="4"/>
    </row>
    <row r="114" spans="1:34" ht="15.75" customHeight="1">
      <c r="A114" s="8" t="s">
        <v>48</v>
      </c>
      <c r="B114" s="96"/>
      <c r="C114" s="96"/>
      <c r="D114" s="96"/>
      <c r="E114" s="96"/>
      <c r="F114" s="96"/>
      <c r="G114" s="96"/>
      <c r="H114" s="96"/>
      <c r="I114" s="96"/>
      <c r="J114" s="96"/>
      <c r="K114" s="580" t="str">
        <f>IF(AH109&lt;&gt;"",IFERROR(VLOOKUP(AH109,AI170:AU180,14,FALSE),""),"")</f>
        <v/>
      </c>
      <c r="L114" s="580"/>
      <c r="M114" s="580"/>
      <c r="N114" s="580"/>
      <c r="O114" s="580"/>
      <c r="P114" s="580"/>
      <c r="Q114" s="580"/>
      <c r="R114" s="580"/>
      <c r="S114" s="580"/>
      <c r="T114" s="580"/>
      <c r="U114" s="580"/>
      <c r="V114" s="580"/>
      <c r="W114" s="580"/>
      <c r="X114" s="580"/>
      <c r="Y114" s="580"/>
      <c r="Z114" s="580"/>
      <c r="AA114" s="580"/>
      <c r="AB114" s="580"/>
      <c r="AC114" s="580"/>
      <c r="AD114" s="580"/>
      <c r="AE114" s="580"/>
      <c r="AF114" s="580"/>
      <c r="AG114" s="4"/>
    </row>
    <row r="115" spans="1:34" ht="15.75" customHeight="1">
      <c r="A115" s="8" t="s">
        <v>47</v>
      </c>
      <c r="B115" s="96"/>
      <c r="C115" s="96"/>
      <c r="D115" s="96"/>
      <c r="E115" s="96"/>
      <c r="F115" s="96"/>
      <c r="G115" s="96"/>
      <c r="H115" s="96"/>
      <c r="I115" s="96"/>
      <c r="J115" s="96"/>
      <c r="K115" s="580" t="str">
        <f>IF(AH109&lt;&gt;"",IFERROR(VLOOKUP(AH109,AI170:AU180,13,FALSE),""),"")</f>
        <v/>
      </c>
      <c r="L115" s="580"/>
      <c r="M115" s="580"/>
      <c r="N115" s="580"/>
      <c r="O115" s="580"/>
      <c r="P115" s="580"/>
      <c r="Q115" s="580"/>
      <c r="R115" s="580"/>
      <c r="S115" s="580"/>
      <c r="T115" s="580"/>
      <c r="U115" s="580"/>
      <c r="V115" s="580"/>
      <c r="W115" s="580"/>
      <c r="X115" s="580"/>
      <c r="Y115" s="580"/>
      <c r="Z115" s="580"/>
      <c r="AA115" s="580"/>
      <c r="AB115" s="580"/>
      <c r="AC115" s="580"/>
      <c r="AD115" s="580"/>
      <c r="AE115" s="580"/>
      <c r="AF115" s="580"/>
      <c r="AG115" s="5"/>
    </row>
    <row r="116" spans="1:34" ht="9" customHeight="1" thickBot="1">
      <c r="A116" s="164"/>
      <c r="B116" s="695"/>
      <c r="C116" s="695"/>
      <c r="D116" s="695"/>
      <c r="E116" s="695"/>
      <c r="F116" s="695"/>
      <c r="G116" s="695"/>
      <c r="H116" s="695"/>
      <c r="I116" s="695"/>
      <c r="J116" s="695"/>
      <c r="K116" s="695"/>
      <c r="L116" s="696"/>
      <c r="M116" s="696"/>
      <c r="N116" s="696"/>
      <c r="O116" s="696"/>
      <c r="P116" s="696"/>
      <c r="Q116" s="696"/>
      <c r="R116" s="696"/>
      <c r="S116" s="696"/>
      <c r="T116" s="696"/>
      <c r="U116" s="696"/>
      <c r="V116" s="696"/>
      <c r="W116" s="696"/>
      <c r="X116" s="696"/>
      <c r="Y116" s="696"/>
      <c r="Z116" s="696"/>
      <c r="AA116" s="696"/>
      <c r="AB116" s="696"/>
      <c r="AC116" s="696"/>
      <c r="AD116" s="696"/>
      <c r="AE116" s="696"/>
      <c r="AF116" s="696"/>
      <c r="AG116" s="5"/>
    </row>
    <row r="117" spans="1:34" ht="15.75" customHeight="1" thickBot="1">
      <c r="A117" s="8" t="s">
        <v>17</v>
      </c>
      <c r="B117" s="96"/>
      <c r="C117" s="96"/>
      <c r="D117" s="96"/>
      <c r="E117" s="96"/>
      <c r="F117" s="96"/>
      <c r="G117" s="96"/>
      <c r="H117" s="96"/>
      <c r="I117" s="96"/>
      <c r="J117" s="96"/>
      <c r="K117" s="579" t="str">
        <f>IF(AH117&lt;&gt;"",IFERROR(VLOOKUP(AH117,AI170:AU180,5,FALSE),""),"")</f>
        <v/>
      </c>
      <c r="L117" s="579"/>
      <c r="M117" s="579"/>
      <c r="N117" s="579"/>
      <c r="O117" s="579"/>
      <c r="P117" s="579"/>
      <c r="Q117" s="579"/>
      <c r="R117" s="579"/>
      <c r="S117" s="579"/>
      <c r="T117" s="579"/>
      <c r="U117" s="579"/>
      <c r="V117" s="579"/>
      <c r="W117" s="579"/>
      <c r="X117" s="579"/>
      <c r="Y117" s="579"/>
      <c r="Z117" s="579"/>
      <c r="AA117" s="579"/>
      <c r="AB117" s="579"/>
      <c r="AC117" s="579"/>
      <c r="AD117" s="579"/>
      <c r="AE117" s="579"/>
      <c r="AF117" s="579"/>
      <c r="AG117" s="4" t="s">
        <v>437</v>
      </c>
      <c r="AH117" s="93"/>
    </row>
    <row r="118" spans="1:34" ht="15.75" customHeight="1">
      <c r="A118" s="8" t="s">
        <v>18</v>
      </c>
      <c r="B118" s="96"/>
      <c r="C118" s="96"/>
      <c r="D118" s="96"/>
      <c r="E118" s="96"/>
      <c r="F118" s="96"/>
      <c r="G118" s="96"/>
      <c r="H118" s="96"/>
      <c r="I118" s="96"/>
      <c r="J118" s="96"/>
      <c r="K118" s="579" t="str">
        <f>IF(AH117&lt;&gt;"",IFERROR(VLOOKUP(AH117,AI170:AU180,9,FALSE),""),"")</f>
        <v/>
      </c>
      <c r="L118" s="579"/>
      <c r="M118" s="579"/>
      <c r="N118" s="579"/>
      <c r="O118" s="579"/>
      <c r="P118" s="579"/>
      <c r="Q118" s="579"/>
      <c r="R118" s="579"/>
      <c r="S118" s="579"/>
      <c r="T118" s="579"/>
      <c r="U118" s="579"/>
      <c r="V118" s="579"/>
      <c r="W118" s="579"/>
      <c r="X118" s="579"/>
      <c r="Y118" s="579"/>
      <c r="Z118" s="579"/>
      <c r="AA118" s="579"/>
      <c r="AB118" s="579"/>
      <c r="AC118" s="579"/>
      <c r="AD118" s="579"/>
      <c r="AE118" s="579"/>
      <c r="AF118" s="579"/>
      <c r="AG118" s="4"/>
    </row>
    <row r="119" spans="1:34" ht="15.75" customHeight="1">
      <c r="A119" s="8" t="s">
        <v>11</v>
      </c>
      <c r="B119" s="96"/>
      <c r="C119" s="96"/>
      <c r="D119" s="96"/>
      <c r="E119" s="96"/>
      <c r="F119" s="96"/>
      <c r="G119" s="96"/>
      <c r="H119" s="96"/>
      <c r="I119" s="96"/>
      <c r="J119" s="96"/>
      <c r="K119" s="606" t="str">
        <f>IF(AH117&lt;&gt;"",IFERROR(VLOOKUP(AH117,AI170:AU180,10,FALSE),""),"")</f>
        <v/>
      </c>
      <c r="L119" s="606"/>
      <c r="M119" s="606"/>
      <c r="N119" s="99"/>
      <c r="O119" s="100"/>
      <c r="P119" s="100"/>
      <c r="Q119" s="100"/>
      <c r="R119" s="96"/>
      <c r="S119" s="96"/>
      <c r="T119" s="96"/>
      <c r="U119" s="96"/>
      <c r="V119" s="96"/>
      <c r="W119" s="96"/>
      <c r="X119" s="96"/>
      <c r="Y119" s="96"/>
      <c r="Z119" s="96"/>
      <c r="AA119" s="96"/>
      <c r="AB119" s="96"/>
      <c r="AC119" s="96"/>
      <c r="AD119" s="96"/>
      <c r="AE119" s="96"/>
      <c r="AF119" s="96"/>
      <c r="AG119" s="4"/>
    </row>
    <row r="120" spans="1:34" ht="15.75" customHeight="1">
      <c r="A120" s="8" t="s">
        <v>19</v>
      </c>
      <c r="B120" s="96"/>
      <c r="C120" s="96"/>
      <c r="D120" s="96"/>
      <c r="E120" s="96"/>
      <c r="F120" s="96"/>
      <c r="G120" s="96"/>
      <c r="H120" s="96"/>
      <c r="I120" s="96"/>
      <c r="J120" s="96"/>
      <c r="K120" s="579" t="str">
        <f>IF(AH117&lt;&gt;"",IFERROR(VLOOKUP(AH117,AI170:AU180,11,FALSE),""),"")</f>
        <v/>
      </c>
      <c r="L120" s="579"/>
      <c r="M120" s="579"/>
      <c r="N120" s="579"/>
      <c r="O120" s="579"/>
      <c r="P120" s="579"/>
      <c r="Q120" s="579"/>
      <c r="R120" s="579"/>
      <c r="S120" s="579"/>
      <c r="T120" s="579"/>
      <c r="U120" s="579"/>
      <c r="V120" s="579"/>
      <c r="W120" s="579"/>
      <c r="X120" s="579"/>
      <c r="Y120" s="579"/>
      <c r="Z120" s="579"/>
      <c r="AA120" s="579"/>
      <c r="AB120" s="579"/>
      <c r="AC120" s="579"/>
      <c r="AD120" s="579"/>
      <c r="AE120" s="579"/>
      <c r="AF120" s="579"/>
      <c r="AG120" s="4"/>
    </row>
    <row r="121" spans="1:34" ht="15.75" customHeight="1">
      <c r="A121" s="8" t="s">
        <v>12</v>
      </c>
      <c r="B121" s="96"/>
      <c r="C121" s="96"/>
      <c r="D121" s="96"/>
      <c r="E121" s="96"/>
      <c r="F121" s="96"/>
      <c r="G121" s="96"/>
      <c r="H121" s="96"/>
      <c r="I121" s="96"/>
      <c r="J121" s="96"/>
      <c r="K121" s="580" t="str">
        <f>IF(AH117&lt;&gt;"",IFERROR(VLOOKUP(AH117,AI170:AU180,12,FALSE),""),"")</f>
        <v/>
      </c>
      <c r="L121" s="580"/>
      <c r="M121" s="580"/>
      <c r="N121" s="580"/>
      <c r="O121" s="580"/>
      <c r="P121" s="580"/>
      <c r="Q121" s="580"/>
      <c r="R121" s="580"/>
      <c r="S121" s="580"/>
      <c r="T121" s="580"/>
      <c r="U121" s="580"/>
      <c r="V121" s="580"/>
      <c r="W121" s="580"/>
      <c r="X121" s="580"/>
      <c r="Y121" s="580"/>
      <c r="Z121" s="580"/>
      <c r="AA121" s="580"/>
      <c r="AB121" s="580"/>
      <c r="AC121" s="580"/>
      <c r="AD121" s="580"/>
      <c r="AE121" s="580"/>
      <c r="AF121" s="580"/>
      <c r="AG121" s="4"/>
    </row>
    <row r="122" spans="1:34" ht="15.75" customHeight="1">
      <c r="A122" s="8" t="s">
        <v>48</v>
      </c>
      <c r="B122" s="96"/>
      <c r="C122" s="96"/>
      <c r="D122" s="96"/>
      <c r="E122" s="96"/>
      <c r="F122" s="96"/>
      <c r="G122" s="96"/>
      <c r="H122" s="96"/>
      <c r="I122" s="96"/>
      <c r="J122" s="96"/>
      <c r="K122" s="580" t="str">
        <f>IF(AH117&lt;&gt;"",IFERROR(VLOOKUP(AH117,AI170:AU180,14,FALSE),""),"")</f>
        <v/>
      </c>
      <c r="L122" s="580"/>
      <c r="M122" s="580"/>
      <c r="N122" s="580"/>
      <c r="O122" s="580"/>
      <c r="P122" s="580"/>
      <c r="Q122" s="580"/>
      <c r="R122" s="580"/>
      <c r="S122" s="580"/>
      <c r="T122" s="580"/>
      <c r="U122" s="580"/>
      <c r="V122" s="580"/>
      <c r="W122" s="580"/>
      <c r="X122" s="580"/>
      <c r="Y122" s="580"/>
      <c r="Z122" s="580"/>
      <c r="AA122" s="580"/>
      <c r="AB122" s="580"/>
      <c r="AC122" s="580"/>
      <c r="AD122" s="580"/>
      <c r="AE122" s="580"/>
      <c r="AF122" s="580"/>
      <c r="AG122" s="4"/>
    </row>
    <row r="123" spans="1:34" ht="15.75" customHeight="1">
      <c r="A123" s="8" t="s">
        <v>47</v>
      </c>
      <c r="B123" s="96"/>
      <c r="C123" s="96"/>
      <c r="D123" s="96"/>
      <c r="E123" s="96"/>
      <c r="F123" s="96"/>
      <c r="G123" s="96"/>
      <c r="H123" s="96"/>
      <c r="I123" s="96"/>
      <c r="J123" s="96"/>
      <c r="K123" s="580" t="str">
        <f>IF(AH117&lt;&gt;"",IFERROR(VLOOKUP(AH117,AI170:AU180,13,FALSE),""),"")</f>
        <v/>
      </c>
      <c r="L123" s="580"/>
      <c r="M123" s="580"/>
      <c r="N123" s="580"/>
      <c r="O123" s="580"/>
      <c r="P123" s="580"/>
      <c r="Q123" s="580"/>
      <c r="R123" s="580"/>
      <c r="S123" s="580"/>
      <c r="T123" s="580"/>
      <c r="U123" s="580"/>
      <c r="V123" s="580"/>
      <c r="W123" s="580"/>
      <c r="X123" s="580"/>
      <c r="Y123" s="580"/>
      <c r="Z123" s="580"/>
      <c r="AA123" s="580"/>
      <c r="AB123" s="580"/>
      <c r="AC123" s="580"/>
      <c r="AD123" s="580"/>
      <c r="AE123" s="580"/>
      <c r="AF123" s="580"/>
      <c r="AG123" s="5"/>
    </row>
    <row r="124" spans="1:34" ht="9" customHeight="1" thickBot="1">
      <c r="A124" s="164"/>
      <c r="B124" s="695"/>
      <c r="C124" s="695"/>
      <c r="D124" s="695"/>
      <c r="E124" s="695"/>
      <c r="F124" s="695"/>
      <c r="G124" s="695"/>
      <c r="H124" s="695"/>
      <c r="I124" s="695"/>
      <c r="J124" s="695"/>
      <c r="K124" s="695"/>
      <c r="L124" s="696"/>
      <c r="M124" s="696"/>
      <c r="N124" s="696"/>
      <c r="O124" s="696"/>
      <c r="P124" s="696"/>
      <c r="Q124" s="696"/>
      <c r="R124" s="696"/>
      <c r="S124" s="696"/>
      <c r="T124" s="696"/>
      <c r="U124" s="696"/>
      <c r="V124" s="696"/>
      <c r="W124" s="696"/>
      <c r="X124" s="696"/>
      <c r="Y124" s="696"/>
      <c r="Z124" s="696"/>
      <c r="AA124" s="696"/>
      <c r="AB124" s="696"/>
      <c r="AC124" s="696"/>
      <c r="AD124" s="696"/>
      <c r="AE124" s="696"/>
      <c r="AF124" s="696"/>
      <c r="AG124" s="5"/>
    </row>
    <row r="125" spans="1:34" ht="15.75" customHeight="1" thickBot="1">
      <c r="A125" s="8" t="s">
        <v>17</v>
      </c>
      <c r="B125" s="96"/>
      <c r="C125" s="96"/>
      <c r="D125" s="96"/>
      <c r="E125" s="96"/>
      <c r="F125" s="96"/>
      <c r="G125" s="96"/>
      <c r="H125" s="96"/>
      <c r="I125" s="96"/>
      <c r="J125" s="96"/>
      <c r="K125" s="579" t="str">
        <f>IF(AH125&lt;&gt;"",IFERROR(VLOOKUP(AH125,AI170:AU180,5,FALSE),""),"")</f>
        <v/>
      </c>
      <c r="L125" s="579"/>
      <c r="M125" s="579"/>
      <c r="N125" s="579"/>
      <c r="O125" s="579"/>
      <c r="P125" s="579"/>
      <c r="Q125" s="579"/>
      <c r="R125" s="579"/>
      <c r="S125" s="579"/>
      <c r="T125" s="579"/>
      <c r="U125" s="579"/>
      <c r="V125" s="579"/>
      <c r="W125" s="579"/>
      <c r="X125" s="579"/>
      <c r="Y125" s="579"/>
      <c r="Z125" s="579"/>
      <c r="AA125" s="579"/>
      <c r="AB125" s="579"/>
      <c r="AC125" s="579"/>
      <c r="AD125" s="579"/>
      <c r="AE125" s="579"/>
      <c r="AF125" s="579"/>
      <c r="AG125" s="4" t="s">
        <v>437</v>
      </c>
      <c r="AH125" s="93"/>
    </row>
    <row r="126" spans="1:34" ht="15.75" customHeight="1">
      <c r="A126" s="8" t="s">
        <v>18</v>
      </c>
      <c r="B126" s="96"/>
      <c r="C126" s="96"/>
      <c r="D126" s="96"/>
      <c r="E126" s="96"/>
      <c r="F126" s="96"/>
      <c r="G126" s="96"/>
      <c r="H126" s="96"/>
      <c r="I126" s="96"/>
      <c r="J126" s="96"/>
      <c r="K126" s="579" t="str">
        <f>IF(AH125&lt;&gt;"",IFERROR(VLOOKUP(AH125,AI170:AU180,9,FALSE),""),"")</f>
        <v/>
      </c>
      <c r="L126" s="579"/>
      <c r="M126" s="579"/>
      <c r="N126" s="579"/>
      <c r="O126" s="579"/>
      <c r="P126" s="579"/>
      <c r="Q126" s="579"/>
      <c r="R126" s="579"/>
      <c r="S126" s="579"/>
      <c r="T126" s="579"/>
      <c r="U126" s="579"/>
      <c r="V126" s="579"/>
      <c r="W126" s="579"/>
      <c r="X126" s="579"/>
      <c r="Y126" s="579"/>
      <c r="Z126" s="579"/>
      <c r="AA126" s="579"/>
      <c r="AB126" s="579"/>
      <c r="AC126" s="579"/>
      <c r="AD126" s="579"/>
      <c r="AE126" s="579"/>
      <c r="AF126" s="579"/>
      <c r="AG126" s="4"/>
    </row>
    <row r="127" spans="1:34" ht="15.75" customHeight="1">
      <c r="A127" s="8" t="s">
        <v>11</v>
      </c>
      <c r="B127" s="96"/>
      <c r="C127" s="96"/>
      <c r="D127" s="96"/>
      <c r="E127" s="96"/>
      <c r="F127" s="96"/>
      <c r="G127" s="96"/>
      <c r="H127" s="96"/>
      <c r="I127" s="96"/>
      <c r="J127" s="96"/>
      <c r="K127" s="606" t="str">
        <f>IF(AH125&lt;&gt;"",IFERROR(VLOOKUP(AH125,AI170:AU180,10,FALSE),""),"")</f>
        <v/>
      </c>
      <c r="L127" s="606"/>
      <c r="M127" s="606"/>
      <c r="N127" s="99"/>
      <c r="O127" s="100"/>
      <c r="P127" s="100"/>
      <c r="Q127" s="100"/>
      <c r="R127" s="96"/>
      <c r="S127" s="96"/>
      <c r="T127" s="96"/>
      <c r="U127" s="96"/>
      <c r="V127" s="96"/>
      <c r="W127" s="96"/>
      <c r="X127" s="96"/>
      <c r="Y127" s="96"/>
      <c r="Z127" s="96"/>
      <c r="AA127" s="96"/>
      <c r="AB127" s="96"/>
      <c r="AC127" s="96"/>
      <c r="AD127" s="96"/>
      <c r="AE127" s="96"/>
      <c r="AF127" s="96"/>
      <c r="AG127" s="4"/>
    </row>
    <row r="128" spans="1:34" ht="15.75" customHeight="1">
      <c r="A128" s="8" t="s">
        <v>19</v>
      </c>
      <c r="B128" s="96"/>
      <c r="C128" s="96"/>
      <c r="D128" s="96"/>
      <c r="E128" s="96"/>
      <c r="F128" s="96"/>
      <c r="G128" s="96"/>
      <c r="H128" s="96"/>
      <c r="I128" s="96"/>
      <c r="J128" s="96"/>
      <c r="K128" s="579" t="str">
        <f>IF(AH125&lt;&gt;"",IFERROR(VLOOKUP(AH125,AI170:AU180,11,FALSE),""),"")</f>
        <v/>
      </c>
      <c r="L128" s="579"/>
      <c r="M128" s="579"/>
      <c r="N128" s="579"/>
      <c r="O128" s="579"/>
      <c r="P128" s="579"/>
      <c r="Q128" s="579"/>
      <c r="R128" s="579"/>
      <c r="S128" s="579"/>
      <c r="T128" s="579"/>
      <c r="U128" s="579"/>
      <c r="V128" s="579"/>
      <c r="W128" s="579"/>
      <c r="X128" s="579"/>
      <c r="Y128" s="579"/>
      <c r="Z128" s="579"/>
      <c r="AA128" s="579"/>
      <c r="AB128" s="579"/>
      <c r="AC128" s="579"/>
      <c r="AD128" s="579"/>
      <c r="AE128" s="579"/>
      <c r="AF128" s="579"/>
      <c r="AG128" s="4"/>
    </row>
    <row r="129" spans="1:33" ht="15.75" customHeight="1">
      <c r="A129" s="8" t="s">
        <v>12</v>
      </c>
      <c r="B129" s="96"/>
      <c r="C129" s="96"/>
      <c r="D129" s="96"/>
      <c r="E129" s="96"/>
      <c r="F129" s="96"/>
      <c r="G129" s="96"/>
      <c r="H129" s="96"/>
      <c r="I129" s="96"/>
      <c r="J129" s="96"/>
      <c r="K129" s="580" t="str">
        <f>IF(AH125&lt;&gt;"",IFERROR(VLOOKUP(AH125,AI170:AU180,12,FALSE),""),"")</f>
        <v/>
      </c>
      <c r="L129" s="580"/>
      <c r="M129" s="580"/>
      <c r="N129" s="580"/>
      <c r="O129" s="580"/>
      <c r="P129" s="580"/>
      <c r="Q129" s="580"/>
      <c r="R129" s="580"/>
      <c r="S129" s="580"/>
      <c r="T129" s="580"/>
      <c r="U129" s="580"/>
      <c r="V129" s="580"/>
      <c r="W129" s="580"/>
      <c r="X129" s="580"/>
      <c r="Y129" s="580"/>
      <c r="Z129" s="580"/>
      <c r="AA129" s="580"/>
      <c r="AB129" s="580"/>
      <c r="AC129" s="580"/>
      <c r="AD129" s="580"/>
      <c r="AE129" s="580"/>
      <c r="AF129" s="580"/>
      <c r="AG129" s="4"/>
    </row>
    <row r="130" spans="1:33" ht="15.75" customHeight="1">
      <c r="A130" s="8" t="s">
        <v>48</v>
      </c>
      <c r="B130" s="96"/>
      <c r="C130" s="96"/>
      <c r="D130" s="96"/>
      <c r="E130" s="96"/>
      <c r="F130" s="96"/>
      <c r="G130" s="96"/>
      <c r="H130" s="96"/>
      <c r="I130" s="96"/>
      <c r="J130" s="96"/>
      <c r="K130" s="580" t="str">
        <f>IF(AH125&lt;&gt;"",IFERROR(VLOOKUP(AH125,AI170:AU180,14,FALSE),""),"")</f>
        <v/>
      </c>
      <c r="L130" s="580"/>
      <c r="M130" s="580"/>
      <c r="N130" s="580"/>
      <c r="O130" s="580"/>
      <c r="P130" s="580"/>
      <c r="Q130" s="580"/>
      <c r="R130" s="580"/>
      <c r="S130" s="580"/>
      <c r="T130" s="580"/>
      <c r="U130" s="580"/>
      <c r="V130" s="580"/>
      <c r="W130" s="580"/>
      <c r="X130" s="580"/>
      <c r="Y130" s="580"/>
      <c r="Z130" s="580"/>
      <c r="AA130" s="580"/>
      <c r="AB130" s="580"/>
      <c r="AC130" s="580"/>
      <c r="AD130" s="580"/>
      <c r="AE130" s="580"/>
      <c r="AF130" s="580"/>
      <c r="AG130" s="4"/>
    </row>
    <row r="131" spans="1:33" ht="15.75" customHeight="1">
      <c r="A131" s="8" t="s">
        <v>47</v>
      </c>
      <c r="B131" s="96"/>
      <c r="C131" s="96"/>
      <c r="D131" s="96"/>
      <c r="E131" s="96"/>
      <c r="F131" s="96"/>
      <c r="G131" s="96"/>
      <c r="H131" s="96"/>
      <c r="I131" s="96"/>
      <c r="J131" s="96"/>
      <c r="K131" s="580" t="str">
        <f>IF(AH125&lt;&gt;"",IFERROR(VLOOKUP(AH125,AI170:AU180,13,FALSE),""),"")</f>
        <v/>
      </c>
      <c r="L131" s="580"/>
      <c r="M131" s="580"/>
      <c r="N131" s="580"/>
      <c r="O131" s="580"/>
      <c r="P131" s="580"/>
      <c r="Q131" s="580"/>
      <c r="R131" s="580"/>
      <c r="S131" s="580"/>
      <c r="T131" s="580"/>
      <c r="U131" s="580"/>
      <c r="V131" s="580"/>
      <c r="W131" s="580"/>
      <c r="X131" s="580"/>
      <c r="Y131" s="580"/>
      <c r="Z131" s="580"/>
      <c r="AA131" s="580"/>
      <c r="AB131" s="580"/>
      <c r="AC131" s="580"/>
      <c r="AD131" s="580"/>
      <c r="AE131" s="580"/>
      <c r="AF131" s="580"/>
      <c r="AG131" s="5"/>
    </row>
    <row r="132" spans="1:33" ht="9" customHeight="1">
      <c r="A132" s="8"/>
      <c r="B132" s="96"/>
      <c r="C132" s="96"/>
      <c r="D132" s="96"/>
      <c r="E132" s="96"/>
      <c r="F132" s="96"/>
      <c r="G132" s="96"/>
      <c r="H132" s="96"/>
      <c r="I132" s="96"/>
      <c r="J132" s="9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
    </row>
    <row r="133" spans="1:33" ht="16.5" customHeight="1">
      <c r="A133" s="13" t="s">
        <v>438</v>
      </c>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4"/>
    </row>
    <row r="134" spans="1:33" ht="16.5" customHeight="1">
      <c r="A134" s="8" t="s">
        <v>17</v>
      </c>
      <c r="B134" s="8"/>
      <c r="C134" s="8"/>
      <c r="D134" s="8"/>
      <c r="E134" s="8"/>
      <c r="F134" s="8"/>
      <c r="G134" s="8"/>
      <c r="H134" s="8"/>
      <c r="I134" s="8"/>
      <c r="J134" s="8"/>
      <c r="K134" s="579" t="str">
        <f>IF(第二面!K60&lt;&gt;"",第二面!K60,"")</f>
        <v>未定</v>
      </c>
      <c r="L134" s="579"/>
      <c r="M134" s="579"/>
      <c r="N134" s="579"/>
      <c r="O134" s="579"/>
      <c r="P134" s="579"/>
      <c r="Q134" s="579"/>
      <c r="R134" s="579"/>
      <c r="S134" s="579"/>
      <c r="T134" s="579"/>
      <c r="U134" s="579"/>
      <c r="V134" s="579"/>
      <c r="W134" s="579"/>
      <c r="X134" s="579"/>
      <c r="Y134" s="579"/>
      <c r="Z134" s="579"/>
      <c r="AA134" s="579"/>
      <c r="AB134" s="579"/>
      <c r="AC134" s="579"/>
      <c r="AD134" s="579"/>
      <c r="AE134" s="579"/>
      <c r="AF134" s="579"/>
      <c r="AG134" s="4"/>
    </row>
    <row r="135" spans="1:33" ht="16.5" customHeight="1">
      <c r="A135" s="8" t="s">
        <v>59</v>
      </c>
      <c r="B135" s="8"/>
      <c r="C135" s="8"/>
      <c r="D135" s="8"/>
      <c r="E135" s="8"/>
      <c r="F135" s="8"/>
      <c r="G135" s="8"/>
      <c r="H135" s="8"/>
      <c r="I135" s="8"/>
      <c r="J135" s="8"/>
      <c r="K135" s="143" t="s">
        <v>42</v>
      </c>
      <c r="L135" s="693" t="str">
        <f>IF(第二面!L61&lt;&gt;"",第二面!L61,"")</f>
        <v/>
      </c>
      <c r="M135" s="693"/>
      <c r="N135" s="693"/>
      <c r="O135" s="693"/>
      <c r="P135" s="693"/>
      <c r="Q135" s="96" t="s">
        <v>563</v>
      </c>
      <c r="R135" s="583" t="str">
        <f>IF(第二面!R61&lt;&gt;"",第二面!R61,"")&amp;IF(第二面!S61&lt;&gt;"",第二面!S61,"")</f>
        <v/>
      </c>
      <c r="S135" s="583"/>
      <c r="T135" s="583"/>
      <c r="U135" s="143" t="s">
        <v>24</v>
      </c>
      <c r="V135" s="583" t="str">
        <f>IF(第二面!V61&lt;&gt;"",第二面!V61,"")</f>
        <v/>
      </c>
      <c r="W135" s="583"/>
      <c r="X135" s="583"/>
      <c r="Y135" s="583"/>
      <c r="Z135" s="583"/>
      <c r="AA135" s="583"/>
      <c r="AB135" s="583"/>
      <c r="AC135" s="583"/>
      <c r="AD135" s="583"/>
      <c r="AE135" s="583"/>
      <c r="AF135" s="96" t="s">
        <v>7</v>
      </c>
      <c r="AG135" s="4"/>
    </row>
    <row r="136" spans="1:33" ht="16.5" customHeight="1">
      <c r="A136" s="8"/>
      <c r="B136" s="8"/>
      <c r="C136" s="8"/>
      <c r="D136" s="8"/>
      <c r="E136" s="8"/>
      <c r="F136" s="8"/>
      <c r="G136" s="8"/>
      <c r="H136" s="8"/>
      <c r="I136" s="8"/>
      <c r="J136" s="8"/>
      <c r="K136" s="580" t="str">
        <f>IF(第二面!K62&lt;&gt;"",第二面!K62,"")</f>
        <v/>
      </c>
      <c r="L136" s="580"/>
      <c r="M136" s="580"/>
      <c r="N136" s="580"/>
      <c r="O136" s="580"/>
      <c r="P136" s="580"/>
      <c r="Q136" s="580"/>
      <c r="R136" s="580"/>
      <c r="S136" s="580"/>
      <c r="T136" s="580"/>
      <c r="U136" s="580"/>
      <c r="V136" s="580"/>
      <c r="W136" s="580"/>
      <c r="X136" s="580"/>
      <c r="Y136" s="580"/>
      <c r="Z136" s="580"/>
      <c r="AA136" s="580"/>
      <c r="AB136" s="580"/>
      <c r="AC136" s="580"/>
      <c r="AD136" s="580"/>
      <c r="AE136" s="580"/>
      <c r="AF136" s="580"/>
      <c r="AG136" s="4"/>
    </row>
    <row r="137" spans="1:33" ht="16.5" customHeight="1">
      <c r="A137" s="8" t="s">
        <v>11</v>
      </c>
      <c r="B137" s="8"/>
      <c r="C137" s="8"/>
      <c r="D137" s="8"/>
      <c r="E137" s="8"/>
      <c r="F137" s="8"/>
      <c r="G137" s="8"/>
      <c r="H137" s="8"/>
      <c r="I137" s="8"/>
      <c r="J137" s="8"/>
      <c r="K137" s="606" t="str">
        <f>IF(第二面!K63&lt;&gt;"",第二面!K63,"")</f>
        <v/>
      </c>
      <c r="L137" s="606"/>
      <c r="M137" s="606"/>
      <c r="N137" s="100"/>
      <c r="O137" s="100"/>
      <c r="P137" s="100"/>
      <c r="Q137" s="100"/>
      <c r="R137" s="96"/>
      <c r="S137" s="96"/>
      <c r="T137" s="96"/>
      <c r="U137" s="96"/>
      <c r="V137" s="96"/>
      <c r="W137" s="96"/>
      <c r="X137" s="96"/>
      <c r="Y137" s="96"/>
      <c r="Z137" s="96"/>
      <c r="AA137" s="96"/>
      <c r="AB137" s="96"/>
      <c r="AC137" s="96"/>
      <c r="AD137" s="96"/>
      <c r="AE137" s="96"/>
      <c r="AF137" s="96"/>
      <c r="AG137" s="4"/>
    </row>
    <row r="138" spans="1:33" ht="16.5" customHeight="1">
      <c r="A138" s="8" t="s">
        <v>19</v>
      </c>
      <c r="B138" s="8"/>
      <c r="C138" s="8"/>
      <c r="D138" s="8"/>
      <c r="E138" s="8"/>
      <c r="F138" s="8"/>
      <c r="G138" s="8"/>
      <c r="H138" s="8"/>
      <c r="I138" s="8"/>
      <c r="J138" s="8"/>
      <c r="K138" s="579" t="str">
        <f>IF(第二面!K64&lt;&gt;"",第二面!K64,"")</f>
        <v/>
      </c>
      <c r="L138" s="579"/>
      <c r="M138" s="579"/>
      <c r="N138" s="579"/>
      <c r="O138" s="579"/>
      <c r="P138" s="579"/>
      <c r="Q138" s="579"/>
      <c r="R138" s="579"/>
      <c r="S138" s="579"/>
      <c r="T138" s="579"/>
      <c r="U138" s="579"/>
      <c r="V138" s="579"/>
      <c r="W138" s="579"/>
      <c r="X138" s="579"/>
      <c r="Y138" s="579"/>
      <c r="Z138" s="579"/>
      <c r="AA138" s="579"/>
      <c r="AB138" s="579"/>
      <c r="AC138" s="579"/>
      <c r="AD138" s="579"/>
      <c r="AE138" s="579"/>
      <c r="AF138" s="579"/>
      <c r="AG138" s="4"/>
    </row>
    <row r="139" spans="1:33" ht="16.5" customHeight="1">
      <c r="A139" s="8" t="s">
        <v>12</v>
      </c>
      <c r="B139" s="8"/>
      <c r="C139" s="8"/>
      <c r="D139" s="8"/>
      <c r="E139" s="8"/>
      <c r="F139" s="8"/>
      <c r="G139" s="8"/>
      <c r="H139" s="8"/>
      <c r="I139" s="8"/>
      <c r="J139" s="8"/>
      <c r="K139" s="580" t="str">
        <f>IF(第二面!K65&lt;&gt;"",第二面!K65,"")</f>
        <v/>
      </c>
      <c r="L139" s="580"/>
      <c r="M139" s="580"/>
      <c r="N139" s="580"/>
      <c r="O139" s="580"/>
      <c r="P139" s="580"/>
      <c r="Q139" s="580"/>
      <c r="R139" s="580"/>
      <c r="S139" s="580"/>
      <c r="T139" s="580"/>
      <c r="U139" s="580"/>
      <c r="V139" s="580"/>
      <c r="W139" s="580"/>
      <c r="X139" s="580"/>
      <c r="Y139" s="580"/>
      <c r="Z139" s="580"/>
      <c r="AA139" s="580"/>
      <c r="AB139" s="580"/>
      <c r="AC139" s="580"/>
      <c r="AD139" s="580"/>
      <c r="AE139" s="580"/>
      <c r="AF139" s="580"/>
      <c r="AG139" s="4"/>
    </row>
    <row r="140" spans="1:33" ht="8.4499999999999993" customHeight="1">
      <c r="A140" s="6"/>
      <c r="B140" s="8"/>
      <c r="C140" s="8"/>
      <c r="D140" s="8"/>
      <c r="E140" s="8"/>
      <c r="F140" s="8"/>
      <c r="G140" s="8"/>
      <c r="H140" s="8"/>
      <c r="I140" s="8"/>
      <c r="J140" s="8"/>
      <c r="K140" s="11"/>
      <c r="L140" s="11"/>
      <c r="M140" s="11"/>
      <c r="N140" s="11"/>
      <c r="O140" s="11"/>
      <c r="P140" s="11"/>
      <c r="Q140" s="11"/>
      <c r="R140" s="11"/>
      <c r="S140" s="11"/>
      <c r="T140" s="11"/>
      <c r="U140" s="11"/>
      <c r="V140" s="12"/>
      <c r="W140" s="12"/>
      <c r="X140" s="12"/>
      <c r="Y140" s="12"/>
      <c r="Z140" s="12"/>
      <c r="AA140" s="12"/>
      <c r="AB140" s="12"/>
      <c r="AC140" s="12"/>
      <c r="AD140" s="12"/>
      <c r="AE140" s="12"/>
      <c r="AF140" s="12"/>
      <c r="AG140" s="4"/>
    </row>
    <row r="141" spans="1:33" s="4" customFormat="1" ht="16.5" customHeight="1">
      <c r="A141" s="7" t="s">
        <v>594</v>
      </c>
      <c r="B141" s="7"/>
      <c r="C141" s="7"/>
      <c r="D141" s="7"/>
      <c r="E141" s="607"/>
      <c r="F141" s="607"/>
      <c r="G141" s="607"/>
      <c r="H141" s="607"/>
      <c r="I141" s="607"/>
      <c r="J141" s="607"/>
      <c r="K141" s="607"/>
      <c r="L141" s="607"/>
      <c r="M141" s="607"/>
      <c r="N141" s="607"/>
      <c r="O141" s="607"/>
      <c r="P141" s="607"/>
      <c r="Q141" s="607"/>
      <c r="R141" s="607"/>
      <c r="S141" s="607"/>
      <c r="T141" s="607"/>
      <c r="U141" s="607"/>
      <c r="V141" s="607"/>
      <c r="W141" s="607"/>
      <c r="X141" s="607"/>
      <c r="Y141" s="607"/>
      <c r="Z141" s="607"/>
      <c r="AA141" s="607"/>
      <c r="AB141" s="607"/>
      <c r="AC141" s="607"/>
      <c r="AD141" s="607"/>
      <c r="AE141" s="607"/>
      <c r="AF141" s="607"/>
    </row>
    <row r="142" spans="1:33" s="4" customFormat="1" ht="16.5" customHeight="1">
      <c r="A142" s="692" t="str">
        <f>IF(第二面!A87&lt;&gt;"",第二面!A87,"")</f>
        <v/>
      </c>
      <c r="B142" s="692"/>
      <c r="C142" s="692"/>
      <c r="D142" s="692"/>
      <c r="E142" s="692"/>
      <c r="F142" s="692"/>
      <c r="G142" s="692"/>
      <c r="H142" s="692"/>
      <c r="I142" s="692"/>
      <c r="J142" s="692"/>
      <c r="K142" s="692"/>
      <c r="L142" s="692"/>
      <c r="M142" s="692"/>
      <c r="N142" s="692"/>
      <c r="O142" s="692"/>
      <c r="P142" s="692"/>
      <c r="Q142" s="692"/>
      <c r="R142" s="692"/>
      <c r="S142" s="692"/>
      <c r="T142" s="692"/>
      <c r="U142" s="692"/>
      <c r="V142" s="692"/>
      <c r="W142" s="692"/>
      <c r="X142" s="692"/>
      <c r="Y142" s="692"/>
      <c r="Z142" s="692"/>
      <c r="AA142" s="692"/>
      <c r="AB142" s="692"/>
      <c r="AC142" s="692"/>
      <c r="AD142" s="692"/>
      <c r="AE142" s="692"/>
      <c r="AF142" s="692"/>
    </row>
    <row r="143" spans="1:33" s="4" customFormat="1" ht="16.5" customHeight="1">
      <c r="A143" s="620"/>
      <c r="B143" s="620"/>
      <c r="C143" s="620"/>
      <c r="D143" s="620"/>
      <c r="E143" s="620"/>
      <c r="F143" s="620"/>
      <c r="G143" s="620"/>
      <c r="H143" s="620"/>
      <c r="I143" s="620"/>
      <c r="J143" s="620"/>
      <c r="K143" s="620"/>
      <c r="L143" s="620"/>
      <c r="M143" s="620"/>
      <c r="N143" s="620"/>
      <c r="O143" s="620"/>
      <c r="P143" s="620"/>
      <c r="Q143" s="620"/>
      <c r="R143" s="620"/>
      <c r="S143" s="620"/>
      <c r="T143" s="620"/>
      <c r="U143" s="620"/>
      <c r="V143" s="620"/>
      <c r="W143" s="620"/>
      <c r="X143" s="620"/>
      <c r="Y143" s="620"/>
      <c r="Z143" s="620"/>
      <c r="AA143" s="620"/>
      <c r="AB143" s="620"/>
      <c r="AC143" s="620"/>
      <c r="AD143" s="620"/>
      <c r="AE143" s="620"/>
      <c r="AF143" s="620"/>
    </row>
    <row r="144" spans="1:33" ht="16.5" customHeight="1">
      <c r="A144" s="621"/>
      <c r="B144" s="621"/>
      <c r="C144" s="621"/>
      <c r="D144" s="621"/>
      <c r="E144" s="621"/>
      <c r="F144" s="621"/>
      <c r="G144" s="621"/>
      <c r="H144" s="621"/>
      <c r="I144" s="621"/>
      <c r="J144" s="621"/>
      <c r="K144" s="621"/>
      <c r="L144" s="621"/>
      <c r="M144" s="621"/>
      <c r="N144" s="621"/>
      <c r="O144" s="621"/>
      <c r="P144" s="621"/>
      <c r="Q144" s="621"/>
      <c r="R144" s="621"/>
      <c r="S144" s="621"/>
      <c r="T144" s="621"/>
      <c r="U144" s="621"/>
      <c r="V144" s="621"/>
      <c r="W144" s="621"/>
      <c r="X144" s="621"/>
      <c r="Y144" s="621"/>
      <c r="Z144" s="621"/>
      <c r="AA144" s="621"/>
      <c r="AB144" s="621"/>
      <c r="AC144" s="621"/>
      <c r="AD144" s="621"/>
      <c r="AE144" s="621"/>
      <c r="AF144" s="621"/>
    </row>
    <row r="170" spans="1:48">
      <c r="A170" s="1" t="s">
        <v>314</v>
      </c>
      <c r="AI170" s="1" t="s">
        <v>369</v>
      </c>
      <c r="AM170" s="1" t="s">
        <v>369</v>
      </c>
    </row>
    <row r="171" spans="1:48" ht="13.5">
      <c r="A171" s="59" t="s">
        <v>469</v>
      </c>
      <c r="AA171" s="1" t="s">
        <v>276</v>
      </c>
      <c r="AF171" s="1" t="s">
        <v>276</v>
      </c>
      <c r="AI171" s="1" t="s">
        <v>439</v>
      </c>
      <c r="AJ171" s="1">
        <f>'共通第二面（検査入力）'!L2</f>
        <v>0</v>
      </c>
      <c r="AK171" s="1">
        <f>'共通第二面（検査入力）'!S2</f>
        <v>0</v>
      </c>
      <c r="AL171" s="94">
        <f>'共通第二面（検査入力）'!Z2</f>
        <v>0</v>
      </c>
      <c r="AM171" s="1">
        <f>'共通第二面（検査入力）'!K3</f>
        <v>0</v>
      </c>
      <c r="AN171" s="1">
        <f>'共通第二面（検査入力）'!L4</f>
        <v>0</v>
      </c>
      <c r="AO171" s="1">
        <f>'共通第二面（検査入力）'!T4</f>
        <v>0</v>
      </c>
      <c r="AP171" s="94">
        <f>'共通第二面（検査入力）'!AA4</f>
        <v>0</v>
      </c>
      <c r="AQ171" s="1">
        <f>'共通第二面（検査入力）'!K5</f>
        <v>0</v>
      </c>
      <c r="AR171" s="1">
        <f>'共通第二面（検査入力）'!K6</f>
        <v>0</v>
      </c>
      <c r="AS171" s="1">
        <f>'共通第二面（検査入力）'!K7</f>
        <v>0</v>
      </c>
      <c r="AT171" s="94">
        <f>'共通第二面（検査入力）'!K8</f>
        <v>0</v>
      </c>
      <c r="AU171" s="94">
        <f>'共通第二面（検査入力）'!K9</f>
        <v>0</v>
      </c>
    </row>
    <row r="172" spans="1:48" ht="13.5">
      <c r="A172" s="59" t="s">
        <v>470</v>
      </c>
      <c r="AA172" s="1" t="s">
        <v>277</v>
      </c>
      <c r="AF172" s="1" t="s">
        <v>390</v>
      </c>
      <c r="AI172" s="1" t="s">
        <v>440</v>
      </c>
      <c r="AJ172" s="1">
        <f>'共通第二面（検査入力）'!L12</f>
        <v>0</v>
      </c>
      <c r="AK172" s="1">
        <f>'共通第二面（検査入力）'!S12</f>
        <v>0</v>
      </c>
      <c r="AL172" s="94">
        <f>'共通第二面（検査入力）'!Z12</f>
        <v>0</v>
      </c>
      <c r="AM172" s="1">
        <f>'共通第二面（検査入力）'!K13</f>
        <v>0</v>
      </c>
      <c r="AN172" s="1">
        <f>'共通第二面（検査入力）'!L14</f>
        <v>0</v>
      </c>
      <c r="AO172" s="1">
        <f>'共通第二面（検査入力）'!T14</f>
        <v>0</v>
      </c>
      <c r="AP172" s="94">
        <f>'共通第二面（検査入力）'!AA14</f>
        <v>0</v>
      </c>
      <c r="AQ172" s="1">
        <f>'共通第二面（検査入力）'!K15</f>
        <v>0</v>
      </c>
      <c r="AR172" s="1">
        <f>'共通第二面（検査入力）'!K16</f>
        <v>0</v>
      </c>
      <c r="AS172" s="1">
        <f>'共通第二面（検査入力）'!K17</f>
        <v>0</v>
      </c>
      <c r="AT172" s="94">
        <f>'共通第二面（検査入力）'!K18</f>
        <v>0</v>
      </c>
      <c r="AU172" s="94">
        <f>'共通第二面（検査入力）'!K19</f>
        <v>0</v>
      </c>
      <c r="AV172" s="1" t="str">
        <f>IF('共通第二面（検査入力）'!$K$10="","",'共通第二面（検査入力）'!$K$10)</f>
        <v/>
      </c>
    </row>
    <row r="173" spans="1:48" ht="13.5">
      <c r="A173" s="59" t="s">
        <v>565</v>
      </c>
      <c r="AA173" s="1" t="s">
        <v>324</v>
      </c>
      <c r="AF173" s="1" t="s">
        <v>391</v>
      </c>
      <c r="AI173" s="1" t="s">
        <v>441</v>
      </c>
      <c r="AJ173" s="1">
        <f>'共通第二面（検査入力）'!L22</f>
        <v>0</v>
      </c>
      <c r="AK173" s="1">
        <f>'共通第二面（検査入力）'!S22</f>
        <v>0</v>
      </c>
      <c r="AL173" s="94">
        <f>'共通第二面（検査入力）'!Z22</f>
        <v>0</v>
      </c>
      <c r="AM173" s="1">
        <f>'共通第二面（検査入力）'!K23</f>
        <v>0</v>
      </c>
      <c r="AN173" s="1">
        <f>'共通第二面（検査入力）'!L24</f>
        <v>0</v>
      </c>
      <c r="AO173" s="1">
        <f>'共通第二面（検査入力）'!T24</f>
        <v>0</v>
      </c>
      <c r="AP173" s="94">
        <f>'共通第二面（検査入力）'!AA24</f>
        <v>0</v>
      </c>
      <c r="AQ173" s="1">
        <f>'共通第二面（検査入力）'!K25</f>
        <v>0</v>
      </c>
      <c r="AR173" s="1">
        <f>'共通第二面（検査入力）'!K26</f>
        <v>0</v>
      </c>
      <c r="AS173" s="1">
        <f>'共通第二面（検査入力）'!K27</f>
        <v>0</v>
      </c>
      <c r="AT173" s="94">
        <f>'共通第二面（検査入力）'!K28</f>
        <v>0</v>
      </c>
      <c r="AU173" s="94">
        <f>'共通第二面（検査入力）'!K29</f>
        <v>0</v>
      </c>
      <c r="AV173" s="1" t="str">
        <f>IF('共通第二面（検査入力）'!$K$20="","",'共通第二面（検査入力）'!$K$20)</f>
        <v/>
      </c>
    </row>
    <row r="174" spans="1:48" ht="13.5">
      <c r="A174" s="59" t="s">
        <v>471</v>
      </c>
      <c r="AA174" s="1" t="s">
        <v>323</v>
      </c>
      <c r="AF174" s="1" t="s">
        <v>392</v>
      </c>
      <c r="AI174" s="1" t="s">
        <v>442</v>
      </c>
      <c r="AJ174" s="1">
        <f>'共通第二面（検査入力）'!L32</f>
        <v>0</v>
      </c>
      <c r="AK174" s="1">
        <f>'共通第二面（検査入力）'!S32</f>
        <v>0</v>
      </c>
      <c r="AL174" s="94">
        <f>'共通第二面（検査入力）'!Z32</f>
        <v>0</v>
      </c>
      <c r="AM174" s="1">
        <f>'共通第二面（検査入力）'!K33</f>
        <v>0</v>
      </c>
      <c r="AN174" s="1">
        <f>'共通第二面（検査入力）'!L34</f>
        <v>0</v>
      </c>
      <c r="AO174" s="1">
        <f>'共通第二面（検査入力）'!T34</f>
        <v>0</v>
      </c>
      <c r="AP174" s="94">
        <f>'共通第二面（検査入力）'!AA34</f>
        <v>0</v>
      </c>
      <c r="AQ174" s="1">
        <f>'共通第二面（検査入力）'!K35</f>
        <v>0</v>
      </c>
      <c r="AR174" s="1">
        <f>'共通第二面（検査入力）'!K36</f>
        <v>0</v>
      </c>
      <c r="AS174" s="1">
        <f>'共通第二面（検査入力）'!K37</f>
        <v>0</v>
      </c>
      <c r="AT174" s="94">
        <f>'共通第二面（検査入力）'!K38</f>
        <v>0</v>
      </c>
      <c r="AU174" s="94">
        <f>'共通第二面（検査入力）'!K39</f>
        <v>0</v>
      </c>
      <c r="AV174" s="1" t="str">
        <f>IF('共通第二面（検査入力）'!$K$30="","",'共通第二面（検査入力）'!$K$30)</f>
        <v/>
      </c>
    </row>
    <row r="175" spans="1:48" ht="13.5">
      <c r="A175" s="59" t="s">
        <v>472</v>
      </c>
      <c r="AA175" s="1" t="s">
        <v>325</v>
      </c>
      <c r="AF175" s="1" t="s">
        <v>393</v>
      </c>
      <c r="AI175" s="1" t="s">
        <v>443</v>
      </c>
      <c r="AJ175" s="1">
        <f>'共通第二面（検査入力）'!L42</f>
        <v>0</v>
      </c>
      <c r="AK175" s="1">
        <f>'共通第二面（検査入力）'!S42</f>
        <v>0</v>
      </c>
      <c r="AL175" s="94">
        <f>'共通第二面（検査入力）'!Z42</f>
        <v>0</v>
      </c>
      <c r="AM175" s="1">
        <f>'共通第二面（検査入力）'!K43</f>
        <v>0</v>
      </c>
      <c r="AN175" s="1">
        <f>'共通第二面（検査入力）'!L44</f>
        <v>0</v>
      </c>
      <c r="AO175" s="1">
        <f>'共通第二面（検査入力）'!T44</f>
        <v>0</v>
      </c>
      <c r="AP175" s="94">
        <f>'共通第二面（検査入力）'!AA44</f>
        <v>0</v>
      </c>
      <c r="AQ175" s="1">
        <f>'共通第二面（検査入力）'!K45</f>
        <v>0</v>
      </c>
      <c r="AR175" s="1">
        <f>'共通第二面（検査入力）'!K46</f>
        <v>0</v>
      </c>
      <c r="AS175" s="1">
        <f>'共通第二面（検査入力）'!K47</f>
        <v>0</v>
      </c>
      <c r="AT175" s="94">
        <f>'共通第二面（検査入力）'!K48</f>
        <v>0</v>
      </c>
      <c r="AU175" s="94">
        <f>'共通第二面（検査入力）'!K49</f>
        <v>0</v>
      </c>
      <c r="AV175" s="1" t="str">
        <f>IF('共通第二面（検査入力）'!$K$40="","",'共通第二面（検査入力）'!$K$40)</f>
        <v/>
      </c>
    </row>
    <row r="176" spans="1:48" ht="13.5">
      <c r="A176" s="59" t="s">
        <v>473</v>
      </c>
      <c r="AA176" s="1" t="s">
        <v>326</v>
      </c>
      <c r="AF176" s="1" t="s">
        <v>394</v>
      </c>
      <c r="AI176" s="1" t="s">
        <v>444</v>
      </c>
      <c r="AJ176" s="1">
        <f>'共通第二面（検査入力）'!L52</f>
        <v>0</v>
      </c>
      <c r="AK176" s="1">
        <f>'共通第二面（検査入力）'!S52</f>
        <v>0</v>
      </c>
      <c r="AL176" s="94">
        <f>'共通第二面（検査入力）'!Z52</f>
        <v>0</v>
      </c>
      <c r="AM176" s="1">
        <f>'共通第二面（検査入力）'!K53</f>
        <v>0</v>
      </c>
      <c r="AN176" s="1">
        <f>'共通第二面（検査入力）'!L54</f>
        <v>0</v>
      </c>
      <c r="AO176" s="1">
        <f>'共通第二面（検査入力）'!T54</f>
        <v>0</v>
      </c>
      <c r="AP176" s="94">
        <f>'共通第二面（検査入力）'!AA54</f>
        <v>0</v>
      </c>
      <c r="AQ176" s="1">
        <f>'共通第二面（検査入力）'!K55</f>
        <v>0</v>
      </c>
      <c r="AR176" s="1">
        <f>'共通第二面（検査入力）'!K56</f>
        <v>0</v>
      </c>
      <c r="AS176" s="1">
        <f>'共通第二面（検査入力）'!K57</f>
        <v>0</v>
      </c>
      <c r="AT176" s="94">
        <f>'共通第二面（検査入力）'!K58</f>
        <v>0</v>
      </c>
      <c r="AU176" s="94">
        <f>'共通第二面（検査入力）'!K59</f>
        <v>0</v>
      </c>
      <c r="AV176" s="1" t="str">
        <f>IF('第二面（入力）'!$K$50="","",'第二面（入力）'!$K$50)</f>
        <v/>
      </c>
    </row>
    <row r="177" spans="1:48" ht="13.5">
      <c r="A177" s="59" t="s">
        <v>474</v>
      </c>
      <c r="AA177" s="1" t="s">
        <v>327</v>
      </c>
      <c r="AF177" s="1" t="s">
        <v>395</v>
      </c>
      <c r="AI177" s="1" t="s">
        <v>445</v>
      </c>
      <c r="AJ177" s="1">
        <f>'共通第二面（検査入力）'!L62</f>
        <v>0</v>
      </c>
      <c r="AK177" s="1">
        <f>'共通第二面（検査入力）'!S62</f>
        <v>0</v>
      </c>
      <c r="AL177" s="94">
        <f>'共通第二面（検査入力）'!Z62</f>
        <v>0</v>
      </c>
      <c r="AM177" s="1">
        <f>'共通第二面（検査入力）'!K63</f>
        <v>0</v>
      </c>
      <c r="AN177" s="1">
        <f>'共通第二面（検査入力）'!L64</f>
        <v>0</v>
      </c>
      <c r="AO177" s="1">
        <f>'共通第二面（検査入力）'!T64</f>
        <v>0</v>
      </c>
      <c r="AP177" s="94">
        <f>'共通第二面（検査入力）'!AA64</f>
        <v>0</v>
      </c>
      <c r="AQ177" s="1">
        <f>'共通第二面（検査入力）'!K65</f>
        <v>0</v>
      </c>
      <c r="AR177" s="1">
        <f>'共通第二面（検査入力）'!K66</f>
        <v>0</v>
      </c>
      <c r="AS177" s="1">
        <f>'共通第二面（検査入力）'!K67</f>
        <v>0</v>
      </c>
      <c r="AT177" s="94">
        <f>'共通第二面（検査入力）'!K68</f>
        <v>0</v>
      </c>
      <c r="AU177" s="94">
        <f>'共通第二面（検査入力）'!K69</f>
        <v>0</v>
      </c>
      <c r="AV177" s="1" t="str">
        <f>IF('共通第二面（検査入力）'!$K$60="","",'共通第二面（検査入力）'!$K$60)</f>
        <v/>
      </c>
    </row>
    <row r="178" spans="1:48" ht="13.5">
      <c r="A178" s="59" t="s">
        <v>475</v>
      </c>
      <c r="AA178" s="1" t="s">
        <v>328</v>
      </c>
      <c r="AF178" s="1" t="s">
        <v>396</v>
      </c>
      <c r="AI178" s="1" t="s">
        <v>446</v>
      </c>
      <c r="AJ178" s="1">
        <f>'共通第二面（検査入力）'!L72</f>
        <v>0</v>
      </c>
      <c r="AK178" s="1">
        <f>'共通第二面（検査入力）'!S72</f>
        <v>0</v>
      </c>
      <c r="AL178" s="94">
        <f>'共通第二面（検査入力）'!Z72</f>
        <v>0</v>
      </c>
      <c r="AM178" s="1">
        <f>'共通第二面（検査入力）'!K73</f>
        <v>0</v>
      </c>
      <c r="AN178" s="1">
        <f>'共通第二面（検査入力）'!L74</f>
        <v>0</v>
      </c>
      <c r="AO178" s="1">
        <f>'共通第二面（検査入力）'!T74</f>
        <v>0</v>
      </c>
      <c r="AP178" s="94">
        <f>'共通第二面（検査入力）'!AA74</f>
        <v>0</v>
      </c>
      <c r="AQ178" s="1">
        <f>'共通第二面（検査入力）'!K75</f>
        <v>0</v>
      </c>
      <c r="AR178" s="1">
        <f>'共通第二面（検査入力）'!K76</f>
        <v>0</v>
      </c>
      <c r="AS178" s="1">
        <f>'共通第二面（検査入力）'!K77</f>
        <v>0</v>
      </c>
      <c r="AT178" s="94">
        <f>'共通第二面（検査入力）'!K78</f>
        <v>0</v>
      </c>
      <c r="AU178" s="94">
        <f>'共通第二面（検査入力）'!K79</f>
        <v>0</v>
      </c>
      <c r="AV178" s="1" t="str">
        <f>IF('共通第二面（検査入力）'!$K$70="","",'共通第二面（検査入力）'!$K$70)</f>
        <v/>
      </c>
    </row>
    <row r="179" spans="1:48" ht="13.5">
      <c r="A179" s="59" t="s">
        <v>476</v>
      </c>
      <c r="AA179" s="1" t="s">
        <v>329</v>
      </c>
      <c r="AF179" s="1" t="s">
        <v>397</v>
      </c>
      <c r="AI179" s="1" t="s">
        <v>447</v>
      </c>
      <c r="AJ179" s="1">
        <f>'共通第二面（検査入力）'!L82</f>
        <v>0</v>
      </c>
      <c r="AK179" s="1">
        <f>'共通第二面（検査入力）'!S82</f>
        <v>0</v>
      </c>
      <c r="AL179" s="94">
        <f>'共通第二面（検査入力）'!Z82</f>
        <v>0</v>
      </c>
      <c r="AM179" s="1">
        <f>'共通第二面（検査入力）'!K83</f>
        <v>0</v>
      </c>
      <c r="AN179" s="1">
        <f>'共通第二面（検査入力）'!L84</f>
        <v>0</v>
      </c>
      <c r="AO179" s="1">
        <f>'共通第二面（検査入力）'!T84</f>
        <v>0</v>
      </c>
      <c r="AP179" s="94">
        <f>'共通第二面（検査入力）'!AA84</f>
        <v>0</v>
      </c>
      <c r="AQ179" s="1">
        <f>'共通第二面（検査入力）'!K85</f>
        <v>0</v>
      </c>
      <c r="AR179" s="1">
        <f>'共通第二面（検査入力）'!K86</f>
        <v>0</v>
      </c>
      <c r="AS179" s="1">
        <f>'共通第二面（検査入力）'!K87</f>
        <v>0</v>
      </c>
      <c r="AT179" s="94">
        <f>'共通第二面（検査入力）'!K88</f>
        <v>0</v>
      </c>
      <c r="AU179" s="94">
        <f>'共通第二面（検査入力）'!K89</f>
        <v>0</v>
      </c>
      <c r="AV179" s="1" t="str">
        <f>IF('共通第二面（検査入力）'!$K$80="","",'共通第二面（検査入力）'!$K$80)</f>
        <v/>
      </c>
    </row>
    <row r="180" spans="1:48" ht="13.5">
      <c r="A180" s="59" t="s">
        <v>477</v>
      </c>
      <c r="AA180" s="1" t="s">
        <v>330</v>
      </c>
      <c r="AF180" s="1" t="s">
        <v>398</v>
      </c>
      <c r="AI180" s="1" t="s">
        <v>448</v>
      </c>
      <c r="AJ180" s="1">
        <f>'共通第二面（検査入力）'!L92</f>
        <v>0</v>
      </c>
      <c r="AK180" s="1">
        <f>'共通第二面（検査入力）'!S92</f>
        <v>0</v>
      </c>
      <c r="AL180" s="94">
        <f>'共通第二面（検査入力）'!Z92</f>
        <v>0</v>
      </c>
      <c r="AM180" s="1">
        <f>'共通第二面（検査入力）'!K93</f>
        <v>0</v>
      </c>
      <c r="AN180" s="1">
        <f>'共通第二面（検査入力）'!L94</f>
        <v>0</v>
      </c>
      <c r="AO180" s="1">
        <f>'共通第二面（検査入力）'!T94</f>
        <v>0</v>
      </c>
      <c r="AP180" s="94">
        <f>'共通第二面（検査入力）'!AA94</f>
        <v>0</v>
      </c>
      <c r="AQ180" s="1">
        <f>'共通第二面（検査入力）'!K95</f>
        <v>0</v>
      </c>
      <c r="AR180" s="1">
        <f>'共通第二面（検査入力）'!K96</f>
        <v>0</v>
      </c>
      <c r="AS180" s="1">
        <f>'共通第二面（検査入力）'!K97</f>
        <v>0</v>
      </c>
      <c r="AT180" s="94">
        <f>'共通第二面（検査入力）'!K98</f>
        <v>0</v>
      </c>
      <c r="AU180" s="94">
        <f>'共通第二面（検査入力）'!K99</f>
        <v>0</v>
      </c>
      <c r="AV180" s="1" t="str">
        <f>IF('共通第二面（検査入力）'!$K$90="","",'共通第二面（検査入力）'!$K$90)</f>
        <v/>
      </c>
    </row>
    <row r="181" spans="1:48" ht="13.5">
      <c r="A181" s="59" t="s">
        <v>478</v>
      </c>
      <c r="AA181" s="1" t="s">
        <v>331</v>
      </c>
      <c r="AF181" s="1" t="s">
        <v>399</v>
      </c>
      <c r="AV181" s="1" t="str">
        <f>IF('共通第二面（検査入力）'!$K$100="","",'共通第二面（検査入力）'!$K$100)</f>
        <v/>
      </c>
    </row>
    <row r="182" spans="1:48" ht="13.5">
      <c r="A182" s="59" t="s">
        <v>479</v>
      </c>
      <c r="AA182" s="1" t="s">
        <v>333</v>
      </c>
      <c r="AF182" s="1" t="s">
        <v>400</v>
      </c>
    </row>
    <row r="183" spans="1:48" ht="13.5">
      <c r="A183" s="59" t="s">
        <v>480</v>
      </c>
      <c r="AA183" s="1" t="s">
        <v>332</v>
      </c>
      <c r="AF183" s="1" t="s">
        <v>401</v>
      </c>
    </row>
    <row r="184" spans="1:48" ht="13.5">
      <c r="A184" s="59" t="s">
        <v>481</v>
      </c>
      <c r="AA184" s="1" t="s">
        <v>334</v>
      </c>
      <c r="AF184" s="1" t="s">
        <v>402</v>
      </c>
    </row>
    <row r="185" spans="1:48" ht="13.5">
      <c r="A185" s="59" t="s">
        <v>482</v>
      </c>
      <c r="AA185" s="1" t="s">
        <v>335</v>
      </c>
      <c r="AF185" s="1" t="s">
        <v>403</v>
      </c>
    </row>
    <row r="186" spans="1:48" ht="13.5">
      <c r="A186" s="59" t="s">
        <v>483</v>
      </c>
      <c r="AA186" s="1" t="s">
        <v>336</v>
      </c>
      <c r="AF186" s="1" t="s">
        <v>404</v>
      </c>
    </row>
    <row r="187" spans="1:48" ht="13.5">
      <c r="A187" s="59" t="s">
        <v>488</v>
      </c>
      <c r="AA187" s="1" t="s">
        <v>339</v>
      </c>
      <c r="AF187" s="1" t="s">
        <v>405</v>
      </c>
    </row>
    <row r="188" spans="1:48">
      <c r="A188" s="1" t="s">
        <v>487</v>
      </c>
      <c r="AA188" s="1" t="s">
        <v>340</v>
      </c>
      <c r="AF188" s="1" t="s">
        <v>406</v>
      </c>
    </row>
    <row r="189" spans="1:48" ht="13.5">
      <c r="A189" s="59" t="s">
        <v>484</v>
      </c>
      <c r="AA189" s="1" t="s">
        <v>341</v>
      </c>
      <c r="AF189" s="1" t="s">
        <v>407</v>
      </c>
    </row>
    <row r="190" spans="1:48" ht="13.5">
      <c r="A190" s="59" t="s">
        <v>489</v>
      </c>
      <c r="AA190" s="1" t="s">
        <v>337</v>
      </c>
      <c r="AF190" s="1" t="s">
        <v>408</v>
      </c>
    </row>
    <row r="191" spans="1:48" ht="13.5">
      <c r="A191" s="59" t="s">
        <v>486</v>
      </c>
      <c r="AA191" s="1" t="s">
        <v>338</v>
      </c>
      <c r="AF191" s="1" t="s">
        <v>409</v>
      </c>
    </row>
    <row r="192" spans="1:48" ht="13.5">
      <c r="A192" s="59" t="s">
        <v>490</v>
      </c>
      <c r="AA192" s="1" t="s">
        <v>342</v>
      </c>
      <c r="AF192" s="1" t="s">
        <v>410</v>
      </c>
    </row>
    <row r="193" spans="1:32" ht="13.5">
      <c r="A193" s="59" t="s">
        <v>491</v>
      </c>
      <c r="AA193" s="1" t="s">
        <v>343</v>
      </c>
      <c r="AF193" s="1" t="s">
        <v>411</v>
      </c>
    </row>
    <row r="194" spans="1:32" ht="13.5">
      <c r="A194" s="59" t="s">
        <v>485</v>
      </c>
      <c r="AA194" s="1" t="s">
        <v>344</v>
      </c>
      <c r="AF194" s="1" t="s">
        <v>412</v>
      </c>
    </row>
    <row r="195" spans="1:32">
      <c r="AA195" s="1" t="s">
        <v>345</v>
      </c>
      <c r="AF195" s="1" t="s">
        <v>413</v>
      </c>
    </row>
    <row r="196" spans="1:32">
      <c r="AA196" s="1" t="s">
        <v>346</v>
      </c>
      <c r="AF196" s="1" t="s">
        <v>414</v>
      </c>
    </row>
    <row r="197" spans="1:32">
      <c r="AA197" s="1" t="s">
        <v>347</v>
      </c>
      <c r="AF197" s="1" t="s">
        <v>415</v>
      </c>
    </row>
    <row r="198" spans="1:32">
      <c r="AA198" s="1" t="s">
        <v>348</v>
      </c>
      <c r="AF198" s="1" t="s">
        <v>416</v>
      </c>
    </row>
    <row r="199" spans="1:32">
      <c r="AA199" s="1" t="s">
        <v>349</v>
      </c>
      <c r="AF199" s="1" t="s">
        <v>417</v>
      </c>
    </row>
    <row r="200" spans="1:32">
      <c r="AA200" s="1" t="s">
        <v>350</v>
      </c>
      <c r="AF200" s="1" t="s">
        <v>418</v>
      </c>
    </row>
    <row r="201" spans="1:32">
      <c r="AA201" s="1" t="s">
        <v>351</v>
      </c>
      <c r="AF201" s="1" t="s">
        <v>419</v>
      </c>
    </row>
    <row r="202" spans="1:32">
      <c r="AA202" s="1" t="s">
        <v>352</v>
      </c>
      <c r="AF202" s="1" t="s">
        <v>420</v>
      </c>
    </row>
    <row r="203" spans="1:32">
      <c r="AA203" s="1" t="s">
        <v>353</v>
      </c>
      <c r="AF203" s="1" t="s">
        <v>421</v>
      </c>
    </row>
    <row r="204" spans="1:32">
      <c r="AA204" s="1" t="s">
        <v>354</v>
      </c>
      <c r="AF204" s="1" t="s">
        <v>422</v>
      </c>
    </row>
    <row r="205" spans="1:32">
      <c r="AA205" s="1" t="s">
        <v>355</v>
      </c>
      <c r="AF205" s="1" t="s">
        <v>423</v>
      </c>
    </row>
    <row r="206" spans="1:32">
      <c r="AA206" s="1" t="s">
        <v>356</v>
      </c>
      <c r="AF206" s="1" t="s">
        <v>424</v>
      </c>
    </row>
    <row r="207" spans="1:32">
      <c r="AA207" s="1" t="s">
        <v>357</v>
      </c>
      <c r="AF207" s="1" t="s">
        <v>425</v>
      </c>
    </row>
    <row r="208" spans="1:32">
      <c r="AA208" s="1" t="s">
        <v>358</v>
      </c>
      <c r="AF208" s="1" t="s">
        <v>426</v>
      </c>
    </row>
    <row r="209" spans="27:32">
      <c r="AA209" s="1" t="s">
        <v>359</v>
      </c>
      <c r="AF209" s="1" t="s">
        <v>427</v>
      </c>
    </row>
    <row r="210" spans="27:32">
      <c r="AA210" s="1" t="s">
        <v>360</v>
      </c>
      <c r="AF210" s="1" t="s">
        <v>428</v>
      </c>
    </row>
    <row r="211" spans="27:32">
      <c r="AA211" s="1" t="s">
        <v>361</v>
      </c>
      <c r="AF211" s="1" t="s">
        <v>429</v>
      </c>
    </row>
    <row r="212" spans="27:32">
      <c r="AA212" s="1" t="s">
        <v>362</v>
      </c>
      <c r="AF212" s="1" t="s">
        <v>430</v>
      </c>
    </row>
    <row r="213" spans="27:32">
      <c r="AA213" s="1" t="s">
        <v>363</v>
      </c>
      <c r="AF213" s="1" t="s">
        <v>431</v>
      </c>
    </row>
    <row r="214" spans="27:32">
      <c r="AA214" s="1" t="s">
        <v>364</v>
      </c>
      <c r="AF214" s="1" t="s">
        <v>432</v>
      </c>
    </row>
    <row r="215" spans="27:32">
      <c r="AA215" s="1" t="s">
        <v>365</v>
      </c>
      <c r="AF215" s="1" t="s">
        <v>433</v>
      </c>
    </row>
    <row r="216" spans="27:32">
      <c r="AA216" s="1" t="s">
        <v>366</v>
      </c>
      <c r="AF216" s="1" t="s">
        <v>434</v>
      </c>
    </row>
    <row r="217" spans="27:32">
      <c r="AA217" s="1" t="s">
        <v>367</v>
      </c>
      <c r="AF217" s="1" t="s">
        <v>435</v>
      </c>
    </row>
    <row r="218" spans="27:32">
      <c r="AA218" s="1" t="s">
        <v>368</v>
      </c>
      <c r="AF218" s="1" t="s">
        <v>436</v>
      </c>
    </row>
  </sheetData>
  <mergeCells count="212">
    <mergeCell ref="A1:AF1"/>
    <mergeCell ref="A2:AF2"/>
    <mergeCell ref="K3:AF3"/>
    <mergeCell ref="K4:AF4"/>
    <mergeCell ref="K5:AF5"/>
    <mergeCell ref="K6:M6"/>
    <mergeCell ref="K12:AF12"/>
    <mergeCell ref="L13:N13"/>
    <mergeCell ref="O13:S13"/>
    <mergeCell ref="T13:V13"/>
    <mergeCell ref="W13:Z13"/>
    <mergeCell ref="AA13:AE13"/>
    <mergeCell ref="K7:AF7"/>
    <mergeCell ref="K8:AF8"/>
    <mergeCell ref="L11:O11"/>
    <mergeCell ref="P11:R11"/>
    <mergeCell ref="S11:V11"/>
    <mergeCell ref="W11:Y11"/>
    <mergeCell ref="Z11:AE11"/>
    <mergeCell ref="B29:J29"/>
    <mergeCell ref="K29:AF29"/>
    <mergeCell ref="K22:AF22"/>
    <mergeCell ref="L23:N23"/>
    <mergeCell ref="O23:S23"/>
    <mergeCell ref="T23:V23"/>
    <mergeCell ref="W23:Z23"/>
    <mergeCell ref="AA23:AE23"/>
    <mergeCell ref="K14:AF14"/>
    <mergeCell ref="K15:M15"/>
    <mergeCell ref="K16:AF16"/>
    <mergeCell ref="K17:AF17"/>
    <mergeCell ref="L21:O21"/>
    <mergeCell ref="P21:R21"/>
    <mergeCell ref="S21:V21"/>
    <mergeCell ref="W21:Y21"/>
    <mergeCell ref="Z21:AE21"/>
    <mergeCell ref="L31:O31"/>
    <mergeCell ref="P31:R31"/>
    <mergeCell ref="S31:V31"/>
    <mergeCell ref="W31:Y31"/>
    <mergeCell ref="Z31:AE31"/>
    <mergeCell ref="K32:AF32"/>
    <mergeCell ref="K24:AF24"/>
    <mergeCell ref="K25:M25"/>
    <mergeCell ref="K26:AF26"/>
    <mergeCell ref="K27:AF27"/>
    <mergeCell ref="K28:AF28"/>
    <mergeCell ref="K35:M35"/>
    <mergeCell ref="K36:AF36"/>
    <mergeCell ref="K37:AF37"/>
    <mergeCell ref="K38:AF38"/>
    <mergeCell ref="B39:J39"/>
    <mergeCell ref="K39:AF39"/>
    <mergeCell ref="L33:N33"/>
    <mergeCell ref="O33:S33"/>
    <mergeCell ref="T33:V33"/>
    <mergeCell ref="W33:Z33"/>
    <mergeCell ref="AA33:AE33"/>
    <mergeCell ref="B34:J34"/>
    <mergeCell ref="K34:AF34"/>
    <mergeCell ref="B48:J48"/>
    <mergeCell ref="K48:AF48"/>
    <mergeCell ref="L42:N42"/>
    <mergeCell ref="O42:S42"/>
    <mergeCell ref="T42:V42"/>
    <mergeCell ref="W42:Z42"/>
    <mergeCell ref="AA42:AE42"/>
    <mergeCell ref="K43:AF43"/>
    <mergeCell ref="L40:O40"/>
    <mergeCell ref="P40:R40"/>
    <mergeCell ref="S40:V40"/>
    <mergeCell ref="W40:Y40"/>
    <mergeCell ref="Z40:AE40"/>
    <mergeCell ref="K41:AF41"/>
    <mergeCell ref="L49:O49"/>
    <mergeCell ref="P49:R49"/>
    <mergeCell ref="S49:V49"/>
    <mergeCell ref="W49:Y49"/>
    <mergeCell ref="Z49:AE49"/>
    <mergeCell ref="K50:AF50"/>
    <mergeCell ref="K44:M44"/>
    <mergeCell ref="K45:AF45"/>
    <mergeCell ref="K46:AF46"/>
    <mergeCell ref="K47:AF47"/>
    <mergeCell ref="K53:M53"/>
    <mergeCell ref="K54:AF54"/>
    <mergeCell ref="K55:AF55"/>
    <mergeCell ref="K56:AF56"/>
    <mergeCell ref="L61:O61"/>
    <mergeCell ref="P61:R61"/>
    <mergeCell ref="L51:N51"/>
    <mergeCell ref="O51:S51"/>
    <mergeCell ref="T51:V51"/>
    <mergeCell ref="W51:Z51"/>
    <mergeCell ref="AA51:AE51"/>
    <mergeCell ref="K52:AF52"/>
    <mergeCell ref="S61:V61"/>
    <mergeCell ref="W61:Y61"/>
    <mergeCell ref="Z61:AE61"/>
    <mergeCell ref="K104:AF104"/>
    <mergeCell ref="K105:AF105"/>
    <mergeCell ref="K106:AF106"/>
    <mergeCell ref="B107:K107"/>
    <mergeCell ref="L107:AF107"/>
    <mergeCell ref="K109:AF109"/>
    <mergeCell ref="K100:AF100"/>
    <mergeCell ref="K101:AF101"/>
    <mergeCell ref="K102:M102"/>
    <mergeCell ref="K103:AF103"/>
    <mergeCell ref="B116:K116"/>
    <mergeCell ref="L116:AF116"/>
    <mergeCell ref="K117:AF117"/>
    <mergeCell ref="K118:AF118"/>
    <mergeCell ref="K119:M119"/>
    <mergeCell ref="K120:AF120"/>
    <mergeCell ref="K110:AF110"/>
    <mergeCell ref="K111:M111"/>
    <mergeCell ref="K112:AF112"/>
    <mergeCell ref="K113:AF113"/>
    <mergeCell ref="K114:AF114"/>
    <mergeCell ref="K115:AF115"/>
    <mergeCell ref="K126:AF126"/>
    <mergeCell ref="K127:M127"/>
    <mergeCell ref="K128:AF128"/>
    <mergeCell ref="K129:AF129"/>
    <mergeCell ref="K130:AF130"/>
    <mergeCell ref="K131:AF131"/>
    <mergeCell ref="K121:AF121"/>
    <mergeCell ref="K122:AF122"/>
    <mergeCell ref="K123:AF123"/>
    <mergeCell ref="B124:K124"/>
    <mergeCell ref="L124:AF124"/>
    <mergeCell ref="K125:AF125"/>
    <mergeCell ref="K62:AF62"/>
    <mergeCell ref="L63:N63"/>
    <mergeCell ref="O63:S63"/>
    <mergeCell ref="T63:V63"/>
    <mergeCell ref="W63:Z63"/>
    <mergeCell ref="AA63:AE63"/>
    <mergeCell ref="L71:O71"/>
    <mergeCell ref="P71:R71"/>
    <mergeCell ref="S71:V71"/>
    <mergeCell ref="W71:Y71"/>
    <mergeCell ref="Z71:AE71"/>
    <mergeCell ref="K72:AF72"/>
    <mergeCell ref="K64:AF64"/>
    <mergeCell ref="K65:M65"/>
    <mergeCell ref="K66:AF66"/>
    <mergeCell ref="K67:AF67"/>
    <mergeCell ref="K68:AF68"/>
    <mergeCell ref="B69:L69"/>
    <mergeCell ref="M69:AF69"/>
    <mergeCell ref="K75:M75"/>
    <mergeCell ref="K76:AF76"/>
    <mergeCell ref="K77:AF77"/>
    <mergeCell ref="K78:AF78"/>
    <mergeCell ref="B79:L79"/>
    <mergeCell ref="M79:AF79"/>
    <mergeCell ref="L73:N73"/>
    <mergeCell ref="O73:S73"/>
    <mergeCell ref="T73:V73"/>
    <mergeCell ref="W73:Z73"/>
    <mergeCell ref="AA73:AE73"/>
    <mergeCell ref="K74:AF74"/>
    <mergeCell ref="L82:N82"/>
    <mergeCell ref="O82:S82"/>
    <mergeCell ref="T82:V82"/>
    <mergeCell ref="W82:Z82"/>
    <mergeCell ref="AA82:AE82"/>
    <mergeCell ref="K83:AF83"/>
    <mergeCell ref="L80:O80"/>
    <mergeCell ref="P80:R80"/>
    <mergeCell ref="S80:V80"/>
    <mergeCell ref="W80:Y80"/>
    <mergeCell ref="Z80:AE80"/>
    <mergeCell ref="K81:AF81"/>
    <mergeCell ref="L89:O89"/>
    <mergeCell ref="P89:R89"/>
    <mergeCell ref="S89:V89"/>
    <mergeCell ref="W89:Y89"/>
    <mergeCell ref="Z89:AE89"/>
    <mergeCell ref="K90:AF90"/>
    <mergeCell ref="K84:M84"/>
    <mergeCell ref="K85:AF85"/>
    <mergeCell ref="K86:AF86"/>
    <mergeCell ref="K87:AF87"/>
    <mergeCell ref="B88:L88"/>
    <mergeCell ref="M88:AF88"/>
    <mergeCell ref="K93:M93"/>
    <mergeCell ref="K94:AF94"/>
    <mergeCell ref="K95:AF95"/>
    <mergeCell ref="K96:AF96"/>
    <mergeCell ref="B97:L97"/>
    <mergeCell ref="M97:AF97"/>
    <mergeCell ref="L91:N91"/>
    <mergeCell ref="O91:S91"/>
    <mergeCell ref="T91:V91"/>
    <mergeCell ref="W91:Z91"/>
    <mergeCell ref="AA91:AE91"/>
    <mergeCell ref="K92:AF92"/>
    <mergeCell ref="E141:AF141"/>
    <mergeCell ref="A142:AF142"/>
    <mergeCell ref="A143:AF143"/>
    <mergeCell ref="A144:AF144"/>
    <mergeCell ref="K138:AF138"/>
    <mergeCell ref="K139:AF139"/>
    <mergeCell ref="K134:AF134"/>
    <mergeCell ref="L135:P135"/>
    <mergeCell ref="R135:T135"/>
    <mergeCell ref="V135:AE135"/>
    <mergeCell ref="K136:AF136"/>
    <mergeCell ref="K137:M137"/>
  </mergeCells>
  <phoneticPr fontId="2"/>
  <dataValidations count="2">
    <dataValidation type="list" allowBlank="1" showInputMessage="1" showErrorMessage="1" sqref="AH11 AH125 AH49 AH21 AH31 AH40 AH89 AH61 AH71 AH80 AH100 AH109 AH117" xr:uid="{00000000-0002-0000-0E00-000000000000}">
      <formula1>$AI$171:$AI$180</formula1>
    </dataValidation>
    <dataValidation imeMode="fullKatakana" allowBlank="1" showInputMessage="1" showErrorMessage="1" sqref="K4:AF4" xr:uid="{00000000-0002-0000-0E00-000001000000}"/>
  </dataValidations>
  <pageMargins left="0.59055118110236227" right="0.31496062992125984" top="0.39370078740157483" bottom="0.19685039370078741" header="0.39370078740157483" footer="0"/>
  <pageSetup paperSize="9" scale="96" fitToHeight="0" orientation="portrait" blackAndWhite="1" r:id="rId1"/>
  <headerFooter alignWithMargins="0"/>
  <rowBreaks count="2" manualBreakCount="2">
    <brk id="57" max="31" man="1"/>
    <brk id="116" max="31"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C44"/>
  <sheetViews>
    <sheetView view="pageBreakPreview" zoomScaleNormal="100" zoomScaleSheetLayoutView="100" workbookViewId="0">
      <selection activeCell="AD1" sqref="AD1"/>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535" t="s">
        <v>8</v>
      </c>
      <c r="B1" s="535"/>
      <c r="C1" s="535"/>
      <c r="D1" s="535"/>
      <c r="E1" s="568"/>
      <c r="F1" s="568"/>
      <c r="G1" s="568"/>
      <c r="H1" s="568"/>
      <c r="I1" s="568"/>
      <c r="J1" s="568"/>
      <c r="K1" s="568"/>
      <c r="L1" s="568"/>
      <c r="M1" s="568"/>
      <c r="N1" s="568"/>
      <c r="O1" s="568"/>
      <c r="P1" s="568"/>
      <c r="Q1" s="568"/>
      <c r="R1" s="568"/>
      <c r="S1" s="568"/>
      <c r="T1" s="568"/>
      <c r="U1" s="568"/>
      <c r="V1" s="568"/>
      <c r="W1" s="568"/>
      <c r="X1" s="568"/>
      <c r="Y1" s="568"/>
      <c r="Z1" s="568"/>
      <c r="AA1" s="568"/>
      <c r="AB1" s="568"/>
      <c r="AC1" s="568"/>
    </row>
    <row r="2" spans="1:29" ht="17.100000000000001" customHeight="1">
      <c r="A2" s="538" t="s">
        <v>35</v>
      </c>
      <c r="B2" s="538"/>
      <c r="C2" s="538"/>
      <c r="D2" s="53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row>
    <row r="3" spans="1:29" s="3" customFormat="1" ht="17.100000000000001" customHeight="1">
      <c r="A3" s="13" t="s">
        <v>980</v>
      </c>
      <c r="B3" s="13"/>
      <c r="C3" s="13"/>
      <c r="D3" s="13"/>
      <c r="E3" s="13"/>
      <c r="F3" s="13"/>
      <c r="G3" s="13"/>
      <c r="H3" s="257"/>
      <c r="I3" s="257"/>
      <c r="J3" s="257"/>
      <c r="K3" s="257"/>
      <c r="L3" s="257"/>
      <c r="M3" s="257"/>
      <c r="N3" s="257"/>
      <c r="O3" s="257"/>
      <c r="P3" s="257"/>
      <c r="Q3" s="257"/>
      <c r="R3" s="257"/>
      <c r="S3" s="257"/>
      <c r="T3" s="257"/>
      <c r="U3" s="257"/>
      <c r="V3" s="257"/>
      <c r="W3" s="257"/>
      <c r="X3" s="257"/>
      <c r="Y3" s="257"/>
      <c r="Z3" s="257"/>
      <c r="AA3" s="257"/>
      <c r="AB3" s="257"/>
      <c r="AC3" s="257"/>
    </row>
    <row r="4" spans="1:29" s="3" customFormat="1" ht="17.100000000000001" customHeight="1">
      <c r="A4" s="8" t="s">
        <v>9</v>
      </c>
      <c r="B4" s="8"/>
      <c r="C4" s="8"/>
      <c r="D4" s="8"/>
      <c r="E4" s="8"/>
      <c r="F4" s="8"/>
      <c r="G4" s="8"/>
      <c r="H4" s="605" t="str">
        <f>IF('第二面 -2'!H4:AC4&lt;&gt;"",'第二面 -2'!H4:AC4,"")</f>
        <v/>
      </c>
      <c r="I4" s="605"/>
      <c r="J4" s="605"/>
      <c r="K4" s="605"/>
      <c r="L4" s="605"/>
      <c r="M4" s="605"/>
      <c r="N4" s="605"/>
      <c r="O4" s="605"/>
      <c r="P4" s="605"/>
      <c r="Q4" s="605"/>
      <c r="R4" s="605"/>
      <c r="S4" s="605"/>
      <c r="T4" s="605"/>
      <c r="U4" s="605"/>
      <c r="V4" s="605"/>
      <c r="W4" s="605"/>
      <c r="X4" s="605"/>
      <c r="Y4" s="605"/>
      <c r="Z4" s="605"/>
      <c r="AA4" s="605"/>
      <c r="AB4" s="605"/>
      <c r="AC4" s="605"/>
    </row>
    <row r="5" spans="1:29" s="3" customFormat="1" ht="17.100000000000001" customHeight="1">
      <c r="A5" s="8" t="s">
        <v>10</v>
      </c>
      <c r="B5" s="8"/>
      <c r="C5" s="8"/>
      <c r="D5" s="8"/>
      <c r="E5" s="8"/>
      <c r="F5" s="8"/>
      <c r="G5" s="8"/>
      <c r="H5" s="605" t="str">
        <f>IF('第二面 -2'!H5:AC5&lt;&gt;"",'第二面 -2'!H5:AC5,"")</f>
        <v/>
      </c>
      <c r="I5" s="605"/>
      <c r="J5" s="605"/>
      <c r="K5" s="605"/>
      <c r="L5" s="605"/>
      <c r="M5" s="605"/>
      <c r="N5" s="605"/>
      <c r="O5" s="605"/>
      <c r="P5" s="605"/>
      <c r="Q5" s="605"/>
      <c r="R5" s="605"/>
      <c r="S5" s="605"/>
      <c r="T5" s="605"/>
      <c r="U5" s="605"/>
      <c r="V5" s="605"/>
      <c r="W5" s="605"/>
      <c r="X5" s="605"/>
      <c r="Y5" s="605"/>
      <c r="Z5" s="605"/>
      <c r="AA5" s="605"/>
      <c r="AB5" s="605"/>
      <c r="AC5" s="605"/>
    </row>
    <row r="6" spans="1:29" s="3" customFormat="1" ht="17.100000000000001" customHeight="1">
      <c r="A6" s="8" t="s">
        <v>11</v>
      </c>
      <c r="B6" s="8"/>
      <c r="C6" s="8"/>
      <c r="D6" s="8"/>
      <c r="E6" s="8"/>
      <c r="F6" s="8"/>
      <c r="G6" s="8"/>
      <c r="H6" s="611" t="str">
        <f>IF('第二面 -2'!H6:J6&lt;&gt;"",'第二面 -2'!H6:J6,"")</f>
        <v/>
      </c>
      <c r="I6" s="611"/>
      <c r="J6" s="611"/>
      <c r="K6" s="155"/>
      <c r="L6" s="96"/>
      <c r="M6" s="96"/>
      <c r="N6" s="96"/>
      <c r="O6" s="96"/>
      <c r="P6" s="96"/>
      <c r="Q6" s="96"/>
      <c r="R6" s="96"/>
      <c r="S6" s="96"/>
      <c r="T6" s="96"/>
      <c r="U6" s="96"/>
      <c r="V6" s="96"/>
      <c r="W6" s="96"/>
      <c r="X6" s="96"/>
      <c r="Y6" s="96"/>
      <c r="Z6" s="96"/>
      <c r="AA6" s="96"/>
      <c r="AB6" s="96"/>
      <c r="AC6" s="96"/>
    </row>
    <row r="7" spans="1:29" s="3" customFormat="1" ht="17.100000000000001" customHeight="1">
      <c r="A7" s="8" t="s">
        <v>36</v>
      </c>
      <c r="B7" s="8"/>
      <c r="C7" s="8"/>
      <c r="D7" s="8"/>
      <c r="E7" s="8"/>
      <c r="F7" s="8"/>
      <c r="G7" s="8"/>
      <c r="H7" s="605" t="str">
        <f>IF('第二面 -2'!H7:AC7&lt;&gt;"",'第二面 -2'!H7:AC7,"")</f>
        <v/>
      </c>
      <c r="I7" s="605"/>
      <c r="J7" s="605"/>
      <c r="K7" s="605"/>
      <c r="L7" s="605"/>
      <c r="M7" s="605"/>
      <c r="N7" s="605"/>
      <c r="O7" s="605"/>
      <c r="P7" s="605"/>
      <c r="Q7" s="605"/>
      <c r="R7" s="605"/>
      <c r="S7" s="605"/>
      <c r="T7" s="605"/>
      <c r="U7" s="605"/>
      <c r="V7" s="605"/>
      <c r="W7" s="605"/>
      <c r="X7" s="605"/>
      <c r="Y7" s="605"/>
      <c r="Z7" s="605"/>
      <c r="AA7" s="605"/>
      <c r="AB7" s="605"/>
      <c r="AC7" s="605"/>
    </row>
    <row r="8" spans="1:29" s="3" customFormat="1" ht="17.100000000000001" customHeight="1">
      <c r="A8" s="8" t="s">
        <v>12</v>
      </c>
      <c r="B8" s="8"/>
      <c r="C8" s="8"/>
      <c r="D8" s="8"/>
      <c r="E8" s="8"/>
      <c r="F8" s="8"/>
      <c r="G8" s="8"/>
      <c r="H8" s="611" t="str">
        <f>IF('第二面 -2'!H8:AC8&lt;&gt;"",'第二面 -2'!H8:AC8,"")</f>
        <v/>
      </c>
      <c r="I8" s="611"/>
      <c r="J8" s="611"/>
      <c r="K8" s="611"/>
      <c r="L8" s="611"/>
      <c r="M8" s="611"/>
      <c r="N8" s="611"/>
      <c r="O8" s="611"/>
      <c r="P8" s="611"/>
      <c r="Q8" s="611"/>
      <c r="R8" s="611"/>
      <c r="S8" s="611"/>
      <c r="T8" s="611"/>
      <c r="U8" s="611"/>
      <c r="V8" s="611"/>
      <c r="W8" s="611"/>
      <c r="X8" s="611"/>
      <c r="Y8" s="611"/>
      <c r="Z8" s="611"/>
      <c r="AA8" s="611"/>
      <c r="AB8" s="611"/>
      <c r="AC8" s="611"/>
    </row>
    <row r="9" spans="1:29" s="3" customFormat="1" ht="17.100000000000001" customHeight="1">
      <c r="A9" s="8"/>
      <c r="B9" s="8"/>
      <c r="C9" s="8"/>
      <c r="D9" s="8"/>
      <c r="E9" s="8"/>
      <c r="F9" s="8"/>
      <c r="G9" s="8"/>
      <c r="H9" s="156"/>
      <c r="I9" s="156"/>
      <c r="J9" s="156"/>
      <c r="K9" s="156"/>
      <c r="L9" s="156"/>
      <c r="M9" s="156"/>
      <c r="N9" s="156"/>
      <c r="O9" s="156"/>
      <c r="P9" s="156"/>
      <c r="Q9" s="156"/>
      <c r="R9" s="156"/>
      <c r="S9" s="156"/>
      <c r="T9" s="156"/>
      <c r="U9" s="156"/>
      <c r="V9" s="156"/>
      <c r="W9" s="156"/>
      <c r="X9" s="156"/>
      <c r="Y9" s="156"/>
      <c r="Z9" s="156"/>
      <c r="AA9" s="156"/>
      <c r="AB9" s="156"/>
      <c r="AC9" s="156"/>
    </row>
    <row r="10" spans="1:29" s="3" customFormat="1" ht="17.100000000000001" customHeight="1">
      <c r="A10" s="13" t="s">
        <v>981</v>
      </c>
      <c r="B10" s="13"/>
      <c r="C10" s="13"/>
      <c r="D10" s="13"/>
      <c r="E10" s="13"/>
      <c r="F10" s="13"/>
      <c r="G10" s="13"/>
      <c r="H10" s="258"/>
      <c r="I10" s="258"/>
      <c r="J10" s="258"/>
      <c r="K10" s="258"/>
      <c r="L10" s="258"/>
      <c r="M10" s="258"/>
      <c r="N10" s="258"/>
      <c r="O10" s="258"/>
      <c r="P10" s="258"/>
      <c r="Q10" s="258"/>
      <c r="R10" s="258"/>
      <c r="S10" s="258"/>
      <c r="T10" s="258"/>
      <c r="U10" s="258"/>
      <c r="V10" s="258"/>
      <c r="W10" s="258"/>
      <c r="X10" s="258"/>
      <c r="Y10" s="258"/>
      <c r="Z10" s="258"/>
      <c r="AA10" s="258"/>
      <c r="AB10" s="258"/>
      <c r="AC10" s="258"/>
    </row>
    <row r="11" spans="1:29" s="3" customFormat="1" ht="17.100000000000001" customHeight="1">
      <c r="A11" s="8" t="s">
        <v>9</v>
      </c>
      <c r="B11" s="8"/>
      <c r="C11" s="8"/>
      <c r="D11" s="8"/>
      <c r="E11" s="8"/>
      <c r="F11" s="8"/>
      <c r="G11" s="8"/>
      <c r="H11" s="579" t="str">
        <f>IF('第二面 -2'!H11:AC11&lt;&gt;"",'第二面 -2'!H11:AC11,"")</f>
        <v/>
      </c>
      <c r="I11" s="579"/>
      <c r="J11" s="579"/>
      <c r="K11" s="579"/>
      <c r="L11" s="579"/>
      <c r="M11" s="579"/>
      <c r="N11" s="579"/>
      <c r="O11" s="579"/>
      <c r="P11" s="579"/>
      <c r="Q11" s="579"/>
      <c r="R11" s="579"/>
      <c r="S11" s="579"/>
      <c r="T11" s="579"/>
      <c r="U11" s="579"/>
      <c r="V11" s="579"/>
      <c r="W11" s="579"/>
      <c r="X11" s="579"/>
      <c r="Y11" s="579"/>
      <c r="Z11" s="579"/>
      <c r="AA11" s="579"/>
      <c r="AB11" s="579"/>
      <c r="AC11" s="579"/>
    </row>
    <row r="12" spans="1:29" s="3" customFormat="1" ht="17.100000000000001" customHeight="1">
      <c r="A12" s="8" t="s">
        <v>10</v>
      </c>
      <c r="B12" s="8"/>
      <c r="C12" s="8"/>
      <c r="D12" s="8"/>
      <c r="E12" s="8"/>
      <c r="F12" s="8"/>
      <c r="G12" s="8"/>
      <c r="H12" s="579" t="str">
        <f>IF('第二面 -2'!H12:AC12&lt;&gt;"",'第二面 -2'!H12:AC12,"")</f>
        <v/>
      </c>
      <c r="I12" s="579"/>
      <c r="J12" s="579"/>
      <c r="K12" s="579"/>
      <c r="L12" s="579"/>
      <c r="M12" s="579"/>
      <c r="N12" s="579"/>
      <c r="O12" s="579"/>
      <c r="P12" s="579"/>
      <c r="Q12" s="579"/>
      <c r="R12" s="579"/>
      <c r="S12" s="579"/>
      <c r="T12" s="579"/>
      <c r="U12" s="579"/>
      <c r="V12" s="579"/>
      <c r="W12" s="579"/>
      <c r="X12" s="579"/>
      <c r="Y12" s="579"/>
      <c r="Z12" s="579"/>
      <c r="AA12" s="579"/>
      <c r="AB12" s="579"/>
      <c r="AC12" s="579"/>
    </row>
    <row r="13" spans="1:29" s="3" customFormat="1" ht="17.100000000000001" customHeight="1">
      <c r="A13" s="8" t="s">
        <v>11</v>
      </c>
      <c r="B13" s="8"/>
      <c r="C13" s="8"/>
      <c r="D13" s="8"/>
      <c r="E13" s="8"/>
      <c r="F13" s="8"/>
      <c r="G13" s="8"/>
      <c r="H13" s="580" t="str">
        <f>IF('第二面 -2'!H13:J13&lt;&gt;"",'第二面 -2'!H13:J13,"")</f>
        <v/>
      </c>
      <c r="I13" s="580"/>
      <c r="J13" s="580"/>
      <c r="K13" s="157"/>
      <c r="L13" s="156"/>
      <c r="M13" s="156"/>
      <c r="N13" s="156"/>
      <c r="O13" s="156"/>
      <c r="P13" s="156"/>
      <c r="Q13" s="156"/>
      <c r="R13" s="156"/>
      <c r="S13" s="156"/>
      <c r="T13" s="156"/>
      <c r="U13" s="156"/>
      <c r="V13" s="156"/>
      <c r="W13" s="156"/>
      <c r="X13" s="156"/>
      <c r="Y13" s="156"/>
      <c r="Z13" s="156"/>
      <c r="AA13" s="156"/>
      <c r="AB13" s="156"/>
      <c r="AC13" s="156"/>
    </row>
    <row r="14" spans="1:29" s="3" customFormat="1" ht="17.100000000000001" customHeight="1">
      <c r="A14" s="8" t="s">
        <v>36</v>
      </c>
      <c r="B14" s="8"/>
      <c r="C14" s="8"/>
      <c r="D14" s="8"/>
      <c r="E14" s="8"/>
      <c r="F14" s="8"/>
      <c r="G14" s="8"/>
      <c r="H14" s="579" t="str">
        <f>IF('第二面 -2'!H14:AC14&lt;&gt;"",'第二面 -2'!H14:AC14,"")</f>
        <v/>
      </c>
      <c r="I14" s="579"/>
      <c r="J14" s="579"/>
      <c r="K14" s="579"/>
      <c r="L14" s="579"/>
      <c r="M14" s="579"/>
      <c r="N14" s="579"/>
      <c r="O14" s="579"/>
      <c r="P14" s="579"/>
      <c r="Q14" s="579"/>
      <c r="R14" s="579"/>
      <c r="S14" s="579"/>
      <c r="T14" s="579"/>
      <c r="U14" s="579"/>
      <c r="V14" s="579"/>
      <c r="W14" s="579"/>
      <c r="X14" s="579"/>
      <c r="Y14" s="579"/>
      <c r="Z14" s="579"/>
      <c r="AA14" s="579"/>
      <c r="AB14" s="579"/>
      <c r="AC14" s="579"/>
    </row>
    <row r="15" spans="1:29" s="3" customFormat="1" ht="17.100000000000001" customHeight="1">
      <c r="A15" s="8" t="s">
        <v>12</v>
      </c>
      <c r="B15" s="8"/>
      <c r="C15" s="8"/>
      <c r="D15" s="8"/>
      <c r="E15" s="8"/>
      <c r="F15" s="8"/>
      <c r="G15" s="8"/>
      <c r="H15" s="580" t="str">
        <f>IF('第二面 -2'!H15:AC15&lt;&gt;"",'第二面 -2'!H15:AC15,"")</f>
        <v/>
      </c>
      <c r="I15" s="580"/>
      <c r="J15" s="580"/>
      <c r="K15" s="580"/>
      <c r="L15" s="580"/>
      <c r="M15" s="580"/>
      <c r="N15" s="580"/>
      <c r="O15" s="580"/>
      <c r="P15" s="580"/>
      <c r="Q15" s="580"/>
      <c r="R15" s="580"/>
      <c r="S15" s="580"/>
      <c r="T15" s="580"/>
      <c r="U15" s="580"/>
      <c r="V15" s="580"/>
      <c r="W15" s="580"/>
      <c r="X15" s="580"/>
      <c r="Y15" s="580"/>
      <c r="Z15" s="580"/>
      <c r="AA15" s="580"/>
      <c r="AB15" s="580"/>
      <c r="AC15" s="580"/>
    </row>
    <row r="16" spans="1:29" s="3" customFormat="1" ht="17.100000000000001" customHeight="1">
      <c r="A16" s="8"/>
      <c r="B16" s="8"/>
      <c r="C16" s="8"/>
      <c r="D16" s="8"/>
      <c r="E16" s="8"/>
      <c r="F16" s="8"/>
      <c r="G16" s="8"/>
      <c r="H16" s="156"/>
      <c r="I16" s="156"/>
      <c r="J16" s="156"/>
      <c r="K16" s="156"/>
      <c r="L16" s="156"/>
      <c r="M16" s="156"/>
      <c r="N16" s="156"/>
      <c r="O16" s="156"/>
      <c r="P16" s="156"/>
      <c r="Q16" s="156"/>
      <c r="R16" s="156"/>
      <c r="S16" s="156"/>
      <c r="T16" s="156"/>
      <c r="U16" s="156"/>
      <c r="V16" s="156"/>
      <c r="W16" s="156"/>
      <c r="X16" s="156"/>
      <c r="Y16" s="156"/>
      <c r="Z16" s="156"/>
      <c r="AA16" s="156"/>
      <c r="AB16" s="156"/>
      <c r="AC16" s="156"/>
    </row>
    <row r="17" spans="1:29" s="3" customFormat="1" ht="17.100000000000001" customHeight="1">
      <c r="A17" s="13" t="s">
        <v>982</v>
      </c>
      <c r="B17" s="13"/>
      <c r="C17" s="13"/>
      <c r="D17" s="13"/>
      <c r="E17" s="13"/>
      <c r="F17" s="13"/>
      <c r="G17" s="13"/>
      <c r="H17" s="258"/>
      <c r="I17" s="258"/>
      <c r="J17" s="258"/>
      <c r="K17" s="258"/>
      <c r="L17" s="258"/>
      <c r="M17" s="258"/>
      <c r="N17" s="258"/>
      <c r="O17" s="258"/>
      <c r="P17" s="258"/>
      <c r="Q17" s="258"/>
      <c r="R17" s="258"/>
      <c r="S17" s="258"/>
      <c r="T17" s="258"/>
      <c r="U17" s="258"/>
      <c r="V17" s="258"/>
      <c r="W17" s="258"/>
      <c r="X17" s="258"/>
      <c r="Y17" s="258"/>
      <c r="Z17" s="258"/>
      <c r="AA17" s="258"/>
      <c r="AB17" s="258"/>
      <c r="AC17" s="258"/>
    </row>
    <row r="18" spans="1:29" s="3" customFormat="1" ht="17.100000000000001" customHeight="1">
      <c r="A18" s="8" t="s">
        <v>9</v>
      </c>
      <c r="B18" s="8"/>
      <c r="C18" s="8"/>
      <c r="D18" s="8"/>
      <c r="E18" s="8"/>
      <c r="F18" s="8"/>
      <c r="G18" s="8"/>
      <c r="H18" s="579" t="str">
        <f>IF('第二面 -2'!H18:AC18&lt;&gt;"",'第二面 -2'!H18:AC18,"")</f>
        <v/>
      </c>
      <c r="I18" s="579"/>
      <c r="J18" s="579"/>
      <c r="K18" s="579"/>
      <c r="L18" s="579"/>
      <c r="M18" s="579"/>
      <c r="N18" s="579"/>
      <c r="O18" s="579"/>
      <c r="P18" s="579"/>
      <c r="Q18" s="579"/>
      <c r="R18" s="579"/>
      <c r="S18" s="579"/>
      <c r="T18" s="579"/>
      <c r="U18" s="579"/>
      <c r="V18" s="579"/>
      <c r="W18" s="579"/>
      <c r="X18" s="579"/>
      <c r="Y18" s="579"/>
      <c r="Z18" s="579"/>
      <c r="AA18" s="579"/>
      <c r="AB18" s="579"/>
      <c r="AC18" s="579"/>
    </row>
    <row r="19" spans="1:29" s="3" customFormat="1" ht="17.100000000000001" customHeight="1">
      <c r="A19" s="8" t="s">
        <v>10</v>
      </c>
      <c r="B19" s="8"/>
      <c r="C19" s="8"/>
      <c r="D19" s="8"/>
      <c r="E19" s="8"/>
      <c r="F19" s="8"/>
      <c r="G19" s="8"/>
      <c r="H19" s="579" t="str">
        <f>IF('第二面 -2'!H19:AC19&lt;&gt;"",'第二面 -2'!H19:AC19,"")</f>
        <v/>
      </c>
      <c r="I19" s="579"/>
      <c r="J19" s="579"/>
      <c r="K19" s="579"/>
      <c r="L19" s="579"/>
      <c r="M19" s="579"/>
      <c r="N19" s="579"/>
      <c r="O19" s="579"/>
      <c r="P19" s="579"/>
      <c r="Q19" s="579"/>
      <c r="R19" s="579"/>
      <c r="S19" s="579"/>
      <c r="T19" s="579"/>
      <c r="U19" s="579"/>
      <c r="V19" s="579"/>
      <c r="W19" s="579"/>
      <c r="X19" s="579"/>
      <c r="Y19" s="579"/>
      <c r="Z19" s="579"/>
      <c r="AA19" s="579"/>
      <c r="AB19" s="579"/>
      <c r="AC19" s="579"/>
    </row>
    <row r="20" spans="1:29" s="3" customFormat="1" ht="17.100000000000001" customHeight="1">
      <c r="A20" s="8" t="s">
        <v>11</v>
      </c>
      <c r="B20" s="8"/>
      <c r="C20" s="8"/>
      <c r="D20" s="8"/>
      <c r="E20" s="8"/>
      <c r="F20" s="8"/>
      <c r="G20" s="8"/>
      <c r="H20" s="613" t="str">
        <f>IF('第二面 -2'!H20:J20&lt;&gt;"",'第二面 -2'!H20:J20,"")</f>
        <v/>
      </c>
      <c r="I20" s="613"/>
      <c r="J20" s="613"/>
      <c r="K20" s="99"/>
      <c r="L20" s="100"/>
      <c r="M20" s="100"/>
      <c r="N20" s="100"/>
      <c r="O20" s="96"/>
      <c r="P20" s="96"/>
      <c r="Q20" s="96"/>
      <c r="R20" s="96"/>
      <c r="S20" s="96"/>
      <c r="T20" s="96"/>
      <c r="U20" s="96"/>
      <c r="V20" s="96"/>
      <c r="W20" s="96"/>
      <c r="X20" s="96"/>
      <c r="Y20" s="96"/>
      <c r="Z20" s="96"/>
      <c r="AA20" s="96"/>
      <c r="AB20" s="96"/>
      <c r="AC20" s="96"/>
    </row>
    <row r="21" spans="1:29" s="3" customFormat="1" ht="17.100000000000001" customHeight="1">
      <c r="A21" s="8" t="s">
        <v>36</v>
      </c>
      <c r="B21" s="8"/>
      <c r="C21" s="8"/>
      <c r="D21" s="8"/>
      <c r="E21" s="8"/>
      <c r="F21" s="8"/>
      <c r="G21" s="8"/>
      <c r="H21" s="579" t="str">
        <f>IF('第二面 -2'!H21:AC21&lt;&gt;"",'第二面 -2'!H21:AC21,"")</f>
        <v/>
      </c>
      <c r="I21" s="579"/>
      <c r="J21" s="579"/>
      <c r="K21" s="579"/>
      <c r="L21" s="579"/>
      <c r="M21" s="579"/>
      <c r="N21" s="579"/>
      <c r="O21" s="579"/>
      <c r="P21" s="579"/>
      <c r="Q21" s="579"/>
      <c r="R21" s="579"/>
      <c r="S21" s="579"/>
      <c r="T21" s="579"/>
      <c r="U21" s="579"/>
      <c r="V21" s="579"/>
      <c r="W21" s="579"/>
      <c r="X21" s="579"/>
      <c r="Y21" s="579"/>
      <c r="Z21" s="579"/>
      <c r="AA21" s="579"/>
      <c r="AB21" s="579"/>
      <c r="AC21" s="579"/>
    </row>
    <row r="22" spans="1:29" s="3" customFormat="1" ht="17.100000000000001" customHeight="1">
      <c r="A22" s="8" t="s">
        <v>12</v>
      </c>
      <c r="B22" s="8"/>
      <c r="C22" s="8"/>
      <c r="D22" s="8"/>
      <c r="E22" s="8"/>
      <c r="F22" s="8"/>
      <c r="G22" s="8"/>
      <c r="H22" s="580" t="str">
        <f>IF('第二面 -2'!H22:AC22&lt;&gt;"",'第二面 -2'!H22:AC22,"")</f>
        <v/>
      </c>
      <c r="I22" s="580"/>
      <c r="J22" s="580"/>
      <c r="K22" s="580"/>
      <c r="L22" s="580"/>
      <c r="M22" s="580"/>
      <c r="N22" s="580"/>
      <c r="O22" s="580"/>
      <c r="P22" s="580"/>
      <c r="Q22" s="580"/>
      <c r="R22" s="580"/>
      <c r="S22" s="580"/>
      <c r="T22" s="580"/>
      <c r="U22" s="580"/>
      <c r="V22" s="580"/>
      <c r="W22" s="580"/>
      <c r="X22" s="580"/>
      <c r="Y22" s="580"/>
      <c r="Z22" s="580"/>
      <c r="AA22" s="580"/>
      <c r="AB22" s="580"/>
      <c r="AC22" s="580"/>
    </row>
    <row r="23" spans="1:29" s="3" customFormat="1" ht="17.100000000000001" customHeight="1">
      <c r="A23" s="8"/>
      <c r="B23" s="8"/>
      <c r="C23" s="8"/>
      <c r="D23" s="8"/>
      <c r="E23" s="8"/>
      <c r="F23" s="8"/>
      <c r="G23" s="8"/>
      <c r="H23" s="156"/>
      <c r="I23" s="156"/>
      <c r="J23" s="156"/>
      <c r="K23" s="156"/>
      <c r="L23" s="156"/>
      <c r="M23" s="156"/>
      <c r="N23" s="156"/>
      <c r="O23" s="156"/>
      <c r="P23" s="156"/>
      <c r="Q23" s="156"/>
      <c r="R23" s="156"/>
      <c r="S23" s="156"/>
      <c r="T23" s="156"/>
      <c r="U23" s="156"/>
      <c r="V23" s="156"/>
      <c r="W23" s="156"/>
      <c r="X23" s="156"/>
      <c r="Y23" s="156"/>
      <c r="Z23" s="156"/>
      <c r="AA23" s="156"/>
      <c r="AB23" s="156"/>
      <c r="AC23" s="156"/>
    </row>
    <row r="24" spans="1:29" s="3" customFormat="1" ht="17.100000000000001" customHeight="1">
      <c r="A24" s="13" t="s">
        <v>983</v>
      </c>
      <c r="B24" s="13"/>
      <c r="C24" s="13"/>
      <c r="D24" s="13"/>
      <c r="E24" s="13"/>
      <c r="F24" s="13"/>
      <c r="G24" s="13"/>
      <c r="H24" s="258"/>
      <c r="I24" s="258"/>
      <c r="J24" s="258"/>
      <c r="K24" s="258"/>
      <c r="L24" s="258"/>
      <c r="M24" s="258"/>
      <c r="N24" s="258"/>
      <c r="O24" s="258"/>
      <c r="P24" s="258"/>
      <c r="Q24" s="258"/>
      <c r="R24" s="258"/>
      <c r="S24" s="258"/>
      <c r="T24" s="258"/>
      <c r="U24" s="258"/>
      <c r="V24" s="258"/>
      <c r="W24" s="258"/>
      <c r="X24" s="258"/>
      <c r="Y24" s="258"/>
      <c r="Z24" s="258"/>
      <c r="AA24" s="258"/>
      <c r="AB24" s="258"/>
      <c r="AC24" s="258"/>
    </row>
    <row r="25" spans="1:29" s="3" customFormat="1" ht="17.100000000000001" customHeight="1">
      <c r="A25" s="8" t="s">
        <v>9</v>
      </c>
      <c r="B25" s="8"/>
      <c r="C25" s="8"/>
      <c r="D25" s="8"/>
      <c r="E25" s="8"/>
      <c r="F25" s="8"/>
      <c r="G25" s="8"/>
      <c r="H25" s="579" t="str">
        <f>IF('第二面 -2'!H25:AC25&lt;&gt;"",'第二面 -2'!H25:AC25,"")</f>
        <v/>
      </c>
      <c r="I25" s="579"/>
      <c r="J25" s="579"/>
      <c r="K25" s="579"/>
      <c r="L25" s="579"/>
      <c r="M25" s="579"/>
      <c r="N25" s="579"/>
      <c r="O25" s="579"/>
      <c r="P25" s="579"/>
      <c r="Q25" s="579"/>
      <c r="R25" s="579"/>
      <c r="S25" s="579"/>
      <c r="T25" s="579"/>
      <c r="U25" s="579"/>
      <c r="V25" s="579"/>
      <c r="W25" s="579"/>
      <c r="X25" s="579"/>
      <c r="Y25" s="579"/>
      <c r="Z25" s="579"/>
      <c r="AA25" s="579"/>
      <c r="AB25" s="579"/>
      <c r="AC25" s="579"/>
    </row>
    <row r="26" spans="1:29" s="3" customFormat="1" ht="17.100000000000001" customHeight="1">
      <c r="A26" s="8" t="s">
        <v>10</v>
      </c>
      <c r="B26" s="8"/>
      <c r="C26" s="8"/>
      <c r="D26" s="8"/>
      <c r="E26" s="8"/>
      <c r="F26" s="8"/>
      <c r="G26" s="8"/>
      <c r="H26" s="579" t="str">
        <f>IF('第二面 -2'!H26:AC26&lt;&gt;"",'第二面 -2'!H26:AC26,"")</f>
        <v/>
      </c>
      <c r="I26" s="579"/>
      <c r="J26" s="579"/>
      <c r="K26" s="579"/>
      <c r="L26" s="579"/>
      <c r="M26" s="579"/>
      <c r="N26" s="579"/>
      <c r="O26" s="579"/>
      <c r="P26" s="579"/>
      <c r="Q26" s="579"/>
      <c r="R26" s="579"/>
      <c r="S26" s="579"/>
      <c r="T26" s="579"/>
      <c r="U26" s="579"/>
      <c r="V26" s="579"/>
      <c r="W26" s="579"/>
      <c r="X26" s="579"/>
      <c r="Y26" s="579"/>
      <c r="Z26" s="579"/>
      <c r="AA26" s="579"/>
      <c r="AB26" s="579"/>
      <c r="AC26" s="579"/>
    </row>
    <row r="27" spans="1:29" s="3" customFormat="1" ht="17.100000000000001" customHeight="1">
      <c r="A27" s="8" t="s">
        <v>11</v>
      </c>
      <c r="B27" s="8"/>
      <c r="C27" s="8"/>
      <c r="D27" s="8"/>
      <c r="E27" s="8"/>
      <c r="F27" s="8"/>
      <c r="G27" s="8"/>
      <c r="H27" s="613" t="str">
        <f>IF('第二面 -2'!H27:J27&lt;&gt;"",'第二面 -2'!H27:J27,"")</f>
        <v/>
      </c>
      <c r="I27" s="613"/>
      <c r="J27" s="613"/>
      <c r="K27" s="99"/>
      <c r="L27" s="100"/>
      <c r="M27" s="100"/>
      <c r="N27" s="100"/>
      <c r="O27" s="96"/>
      <c r="P27" s="96"/>
      <c r="Q27" s="96"/>
      <c r="R27" s="96"/>
      <c r="S27" s="96"/>
      <c r="T27" s="96"/>
      <c r="U27" s="96"/>
      <c r="V27" s="96"/>
      <c r="W27" s="96"/>
      <c r="X27" s="96"/>
      <c r="Y27" s="96"/>
      <c r="Z27" s="96"/>
      <c r="AA27" s="96"/>
      <c r="AB27" s="96"/>
      <c r="AC27" s="96"/>
    </row>
    <row r="28" spans="1:29" s="3" customFormat="1" ht="17.100000000000001" customHeight="1">
      <c r="A28" s="8" t="s">
        <v>36</v>
      </c>
      <c r="B28" s="8"/>
      <c r="C28" s="8"/>
      <c r="D28" s="8"/>
      <c r="E28" s="8"/>
      <c r="F28" s="8"/>
      <c r="G28" s="8"/>
      <c r="H28" s="579" t="str">
        <f>IF('第二面 -2'!H28:AC28&lt;&gt;"",'第二面 -2'!H28:AC28,"")</f>
        <v/>
      </c>
      <c r="I28" s="579"/>
      <c r="J28" s="579"/>
      <c r="K28" s="579"/>
      <c r="L28" s="579"/>
      <c r="M28" s="579"/>
      <c r="N28" s="579"/>
      <c r="O28" s="579"/>
      <c r="P28" s="579"/>
      <c r="Q28" s="579"/>
      <c r="R28" s="579"/>
      <c r="S28" s="579"/>
      <c r="T28" s="579"/>
      <c r="U28" s="579"/>
      <c r="V28" s="579"/>
      <c r="W28" s="579"/>
      <c r="X28" s="579"/>
      <c r="Y28" s="579"/>
      <c r="Z28" s="579"/>
      <c r="AA28" s="579"/>
      <c r="AB28" s="579"/>
      <c r="AC28" s="579"/>
    </row>
    <row r="29" spans="1:29" s="3" customFormat="1" ht="17.100000000000001" customHeight="1">
      <c r="A29" s="8" t="s">
        <v>12</v>
      </c>
      <c r="B29" s="8"/>
      <c r="C29" s="8"/>
      <c r="D29" s="8"/>
      <c r="E29" s="8"/>
      <c r="F29" s="8"/>
      <c r="G29" s="8"/>
      <c r="H29" s="580" t="str">
        <f>IF('第二面 -2'!H29:AC29&lt;&gt;"",'第二面 -2'!H29:AC29,"")</f>
        <v/>
      </c>
      <c r="I29" s="580"/>
      <c r="J29" s="580"/>
      <c r="K29" s="580"/>
      <c r="L29" s="580"/>
      <c r="M29" s="580"/>
      <c r="N29" s="580"/>
      <c r="O29" s="580"/>
      <c r="P29" s="580"/>
      <c r="Q29" s="580"/>
      <c r="R29" s="580"/>
      <c r="S29" s="580"/>
      <c r="T29" s="580"/>
      <c r="U29" s="580"/>
      <c r="V29" s="580"/>
      <c r="W29" s="580"/>
      <c r="X29" s="580"/>
      <c r="Y29" s="580"/>
      <c r="Z29" s="580"/>
      <c r="AA29" s="580"/>
      <c r="AB29" s="580"/>
      <c r="AC29" s="580"/>
    </row>
    <row r="30" spans="1:29" s="3" customFormat="1" ht="17.100000000000001" customHeight="1">
      <c r="A30" s="8"/>
      <c r="B30" s="8"/>
      <c r="C30" s="8"/>
      <c r="D30" s="8"/>
      <c r="E30" s="8"/>
      <c r="F30" s="8"/>
      <c r="G30" s="8"/>
      <c r="H30" s="12"/>
      <c r="I30" s="12"/>
      <c r="J30" s="12"/>
      <c r="K30" s="12"/>
      <c r="L30" s="12"/>
      <c r="M30" s="12"/>
      <c r="N30" s="12"/>
      <c r="O30" s="12"/>
      <c r="P30" s="12"/>
      <c r="Q30" s="12"/>
      <c r="R30" s="12"/>
      <c r="S30" s="12"/>
      <c r="T30" s="12"/>
      <c r="U30" s="12"/>
      <c r="V30" s="12"/>
      <c r="W30" s="12"/>
      <c r="X30" s="12"/>
      <c r="Y30" s="12"/>
      <c r="Z30" s="12"/>
      <c r="AA30" s="12"/>
      <c r="AB30" s="12"/>
      <c r="AC30" s="12"/>
    </row>
    <row r="31" spans="1:29" s="3" customFormat="1" ht="17.100000000000001" customHeight="1">
      <c r="A31" s="13" t="s">
        <v>984</v>
      </c>
      <c r="B31" s="13"/>
      <c r="C31" s="13"/>
      <c r="D31" s="13"/>
      <c r="E31" s="13"/>
      <c r="F31" s="13"/>
      <c r="G31" s="13"/>
      <c r="H31" s="257"/>
      <c r="I31" s="257"/>
      <c r="J31" s="257"/>
      <c r="K31" s="257"/>
      <c r="L31" s="257"/>
      <c r="M31" s="257"/>
      <c r="N31" s="257"/>
      <c r="O31" s="257"/>
      <c r="P31" s="257"/>
      <c r="Q31" s="257"/>
      <c r="R31" s="257"/>
      <c r="S31" s="257"/>
      <c r="T31" s="257"/>
      <c r="U31" s="257"/>
      <c r="V31" s="257"/>
      <c r="W31" s="257"/>
      <c r="X31" s="257"/>
      <c r="Y31" s="257"/>
      <c r="Z31" s="257"/>
      <c r="AA31" s="257"/>
      <c r="AB31" s="257"/>
      <c r="AC31" s="257"/>
    </row>
    <row r="32" spans="1:29" s="3" customFormat="1" ht="17.100000000000001" customHeight="1">
      <c r="A32" s="8" t="s">
        <v>9</v>
      </c>
      <c r="B32" s="8"/>
      <c r="C32" s="8"/>
      <c r="D32" s="8"/>
      <c r="E32" s="8"/>
      <c r="F32" s="8"/>
      <c r="G32" s="8"/>
      <c r="H32" s="579" t="str">
        <f>IF('第二面 -2'!H32:AC32&lt;&gt;"",'第二面 -2'!H32:AC32,"")</f>
        <v/>
      </c>
      <c r="I32" s="579"/>
      <c r="J32" s="579"/>
      <c r="K32" s="579"/>
      <c r="L32" s="579"/>
      <c r="M32" s="579"/>
      <c r="N32" s="579"/>
      <c r="O32" s="579"/>
      <c r="P32" s="579"/>
      <c r="Q32" s="579"/>
      <c r="R32" s="579"/>
      <c r="S32" s="579"/>
      <c r="T32" s="579"/>
      <c r="U32" s="579"/>
      <c r="V32" s="579"/>
      <c r="W32" s="579"/>
      <c r="X32" s="579"/>
      <c r="Y32" s="579"/>
      <c r="Z32" s="579"/>
      <c r="AA32" s="579"/>
      <c r="AB32" s="579"/>
      <c r="AC32" s="579"/>
    </row>
    <row r="33" spans="1:29" s="3" customFormat="1" ht="17.100000000000001" customHeight="1">
      <c r="A33" s="8" t="s">
        <v>10</v>
      </c>
      <c r="B33" s="8"/>
      <c r="C33" s="8"/>
      <c r="D33" s="8"/>
      <c r="E33" s="8"/>
      <c r="F33" s="8"/>
      <c r="G33" s="8"/>
      <c r="H33" s="579" t="str">
        <f>IF('第二面 -2'!H33:AC33&lt;&gt;"",'第二面 -2'!H33:AC33,"")</f>
        <v/>
      </c>
      <c r="I33" s="579"/>
      <c r="J33" s="579"/>
      <c r="K33" s="579"/>
      <c r="L33" s="579"/>
      <c r="M33" s="579"/>
      <c r="N33" s="579"/>
      <c r="O33" s="579"/>
      <c r="P33" s="579"/>
      <c r="Q33" s="579"/>
      <c r="R33" s="579"/>
      <c r="S33" s="579"/>
      <c r="T33" s="579"/>
      <c r="U33" s="579"/>
      <c r="V33" s="579"/>
      <c r="W33" s="579"/>
      <c r="X33" s="579"/>
      <c r="Y33" s="579"/>
      <c r="Z33" s="579"/>
      <c r="AA33" s="579"/>
      <c r="AB33" s="579"/>
      <c r="AC33" s="579"/>
    </row>
    <row r="34" spans="1:29" s="3" customFormat="1" ht="17.100000000000001" customHeight="1">
      <c r="A34" s="8" t="s">
        <v>11</v>
      </c>
      <c r="B34" s="8"/>
      <c r="C34" s="8"/>
      <c r="D34" s="8"/>
      <c r="E34" s="8"/>
      <c r="F34" s="8"/>
      <c r="G34" s="8"/>
      <c r="H34" s="613" t="str">
        <f>IF('第二面 -2'!H34:J34&lt;&gt;"",'第二面 -2'!H34:J34,"")</f>
        <v/>
      </c>
      <c r="I34" s="613"/>
      <c r="J34" s="613"/>
      <c r="K34" s="99"/>
      <c r="L34" s="100"/>
      <c r="M34" s="100"/>
      <c r="N34" s="100"/>
      <c r="O34" s="96"/>
      <c r="P34" s="96"/>
      <c r="Q34" s="96"/>
      <c r="R34" s="96"/>
      <c r="S34" s="96"/>
      <c r="T34" s="96"/>
      <c r="U34" s="96"/>
      <c r="V34" s="96"/>
      <c r="W34" s="96"/>
      <c r="X34" s="96"/>
      <c r="Y34" s="96"/>
      <c r="Z34" s="96"/>
      <c r="AA34" s="96"/>
      <c r="AB34" s="96"/>
      <c r="AC34" s="96"/>
    </row>
    <row r="35" spans="1:29" s="3" customFormat="1" ht="17.100000000000001" customHeight="1">
      <c r="A35" s="8" t="s">
        <v>36</v>
      </c>
      <c r="B35" s="8"/>
      <c r="C35" s="8"/>
      <c r="D35" s="8"/>
      <c r="E35" s="8"/>
      <c r="F35" s="8"/>
      <c r="G35" s="8"/>
      <c r="H35" s="579" t="str">
        <f>IF('第二面 -2'!H35:AC35&lt;&gt;"",'第二面 -2'!H35:AC35,"")</f>
        <v/>
      </c>
      <c r="I35" s="579"/>
      <c r="J35" s="579"/>
      <c r="K35" s="579"/>
      <c r="L35" s="579"/>
      <c r="M35" s="579"/>
      <c r="N35" s="579"/>
      <c r="O35" s="579"/>
      <c r="P35" s="579"/>
      <c r="Q35" s="579"/>
      <c r="R35" s="579"/>
      <c r="S35" s="579"/>
      <c r="T35" s="579"/>
      <c r="U35" s="579"/>
      <c r="V35" s="579"/>
      <c r="W35" s="579"/>
      <c r="X35" s="579"/>
      <c r="Y35" s="579"/>
      <c r="Z35" s="579"/>
      <c r="AA35" s="579"/>
      <c r="AB35" s="579"/>
      <c r="AC35" s="579"/>
    </row>
    <row r="36" spans="1:29" s="3" customFormat="1" ht="17.100000000000001" customHeight="1">
      <c r="A36" s="8" t="s">
        <v>12</v>
      </c>
      <c r="B36" s="8"/>
      <c r="C36" s="8"/>
      <c r="D36" s="8"/>
      <c r="E36" s="8"/>
      <c r="F36" s="8"/>
      <c r="G36" s="8"/>
      <c r="H36" s="580" t="str">
        <f>IF('第二面 -2'!H36:AC36&lt;&gt;"",'第二面 -2'!H36:AC36,"")</f>
        <v/>
      </c>
      <c r="I36" s="580"/>
      <c r="J36" s="580"/>
      <c r="K36" s="580"/>
      <c r="L36" s="580"/>
      <c r="M36" s="580"/>
      <c r="N36" s="580"/>
      <c r="O36" s="580"/>
      <c r="P36" s="580"/>
      <c r="Q36" s="580"/>
      <c r="R36" s="580"/>
      <c r="S36" s="580"/>
      <c r="T36" s="580"/>
      <c r="U36" s="580"/>
      <c r="V36" s="580"/>
      <c r="W36" s="580"/>
      <c r="X36" s="580"/>
      <c r="Y36" s="580"/>
      <c r="Z36" s="580"/>
      <c r="AA36" s="580"/>
      <c r="AB36" s="580"/>
      <c r="AC36" s="580"/>
    </row>
    <row r="37" spans="1:29" s="3" customFormat="1" ht="17.100000000000001" customHeight="1">
      <c r="A37" s="8"/>
      <c r="B37" s="8"/>
      <c r="C37" s="8"/>
      <c r="D37" s="8"/>
      <c r="E37" s="8"/>
      <c r="F37" s="8"/>
      <c r="G37" s="8"/>
      <c r="H37" s="156"/>
      <c r="I37" s="156"/>
      <c r="J37" s="156"/>
      <c r="K37" s="156"/>
      <c r="L37" s="156"/>
      <c r="M37" s="156"/>
      <c r="N37" s="156"/>
      <c r="O37" s="156"/>
      <c r="P37" s="156"/>
      <c r="Q37" s="156"/>
      <c r="R37" s="156"/>
      <c r="S37" s="156"/>
      <c r="T37" s="156"/>
      <c r="U37" s="156"/>
      <c r="V37" s="156"/>
      <c r="W37" s="156"/>
      <c r="X37" s="156"/>
      <c r="Y37" s="156"/>
      <c r="Z37" s="156"/>
      <c r="AA37" s="156"/>
      <c r="AB37" s="156"/>
      <c r="AC37" s="156"/>
    </row>
    <row r="38" spans="1:29" s="3" customFormat="1" ht="17.100000000000001" customHeight="1">
      <c r="A38" s="13" t="s">
        <v>985</v>
      </c>
      <c r="B38" s="13"/>
      <c r="C38" s="13"/>
      <c r="D38" s="13"/>
      <c r="E38" s="13"/>
      <c r="F38" s="13"/>
      <c r="G38" s="13"/>
      <c r="H38" s="258"/>
      <c r="I38" s="258"/>
      <c r="J38" s="258"/>
      <c r="K38" s="258"/>
      <c r="L38" s="258"/>
      <c r="M38" s="258"/>
      <c r="N38" s="258"/>
      <c r="O38" s="258"/>
      <c r="P38" s="258"/>
      <c r="Q38" s="258"/>
      <c r="R38" s="258"/>
      <c r="S38" s="258"/>
      <c r="T38" s="258"/>
      <c r="U38" s="258"/>
      <c r="V38" s="258"/>
      <c r="W38" s="258"/>
      <c r="X38" s="258"/>
      <c r="Y38" s="258"/>
      <c r="Z38" s="258"/>
      <c r="AA38" s="258"/>
      <c r="AB38" s="258"/>
      <c r="AC38" s="258"/>
    </row>
    <row r="39" spans="1:29" s="3" customFormat="1" ht="17.100000000000001" customHeight="1">
      <c r="A39" s="8" t="s">
        <v>9</v>
      </c>
      <c r="B39" s="8"/>
      <c r="C39" s="8"/>
      <c r="D39" s="8"/>
      <c r="E39" s="8"/>
      <c r="F39" s="8"/>
      <c r="G39" s="8"/>
      <c r="H39" s="579" t="str">
        <f>IF('第二面 -2'!H39:AC39&lt;&gt;"",'第二面 -2'!H39:AC39,"")</f>
        <v/>
      </c>
      <c r="I39" s="579"/>
      <c r="J39" s="579"/>
      <c r="K39" s="579"/>
      <c r="L39" s="579"/>
      <c r="M39" s="579"/>
      <c r="N39" s="579"/>
      <c r="O39" s="579"/>
      <c r="P39" s="579"/>
      <c r="Q39" s="579"/>
      <c r="R39" s="579"/>
      <c r="S39" s="579"/>
      <c r="T39" s="579"/>
      <c r="U39" s="579"/>
      <c r="V39" s="579"/>
      <c r="W39" s="579"/>
      <c r="X39" s="579"/>
      <c r="Y39" s="579"/>
      <c r="Z39" s="579"/>
      <c r="AA39" s="579"/>
      <c r="AB39" s="579"/>
      <c r="AC39" s="579"/>
    </row>
    <row r="40" spans="1:29" s="3" customFormat="1" ht="17.100000000000001" customHeight="1">
      <c r="A40" s="8" t="s">
        <v>10</v>
      </c>
      <c r="B40" s="8"/>
      <c r="C40" s="8"/>
      <c r="D40" s="8"/>
      <c r="E40" s="8"/>
      <c r="F40" s="8"/>
      <c r="G40" s="8"/>
      <c r="H40" s="579" t="str">
        <f>IF('第二面 -2'!H40:AC40&lt;&gt;"",'第二面 -2'!H40:AC40,"")</f>
        <v/>
      </c>
      <c r="I40" s="579"/>
      <c r="J40" s="579"/>
      <c r="K40" s="579"/>
      <c r="L40" s="579"/>
      <c r="M40" s="579"/>
      <c r="N40" s="579"/>
      <c r="O40" s="579"/>
      <c r="P40" s="579"/>
      <c r="Q40" s="579"/>
      <c r="R40" s="579"/>
      <c r="S40" s="579"/>
      <c r="T40" s="579"/>
      <c r="U40" s="579"/>
      <c r="V40" s="579"/>
      <c r="W40" s="579"/>
      <c r="X40" s="579"/>
      <c r="Y40" s="579"/>
      <c r="Z40" s="579"/>
      <c r="AA40" s="579"/>
      <c r="AB40" s="579"/>
      <c r="AC40" s="579"/>
    </row>
    <row r="41" spans="1:29" s="3" customFormat="1" ht="17.100000000000001" customHeight="1">
      <c r="A41" s="8" t="s">
        <v>11</v>
      </c>
      <c r="B41" s="8"/>
      <c r="C41" s="8"/>
      <c r="D41" s="8"/>
      <c r="E41" s="8"/>
      <c r="F41" s="8"/>
      <c r="G41" s="8"/>
      <c r="H41" s="613" t="str">
        <f>IF('第二面 -2'!H41:J41&lt;&gt;"",'第二面 -2'!H41:J41,"")</f>
        <v/>
      </c>
      <c r="I41" s="613"/>
      <c r="J41" s="613"/>
      <c r="K41" s="99"/>
      <c r="L41" s="100"/>
      <c r="M41" s="100"/>
      <c r="N41" s="100"/>
      <c r="O41" s="96"/>
      <c r="P41" s="96"/>
      <c r="Q41" s="96"/>
      <c r="R41" s="96"/>
      <c r="S41" s="96"/>
      <c r="T41" s="96"/>
      <c r="U41" s="96"/>
      <c r="V41" s="96"/>
      <c r="W41" s="96"/>
      <c r="X41" s="96"/>
      <c r="Y41" s="96"/>
      <c r="Z41" s="96"/>
      <c r="AA41" s="96"/>
      <c r="AB41" s="96"/>
      <c r="AC41" s="96"/>
    </row>
    <row r="42" spans="1:29" s="3" customFormat="1" ht="17.100000000000001" customHeight="1">
      <c r="A42" s="8" t="s">
        <v>36</v>
      </c>
      <c r="B42" s="8"/>
      <c r="C42" s="8"/>
      <c r="D42" s="8"/>
      <c r="E42" s="8"/>
      <c r="F42" s="8"/>
      <c r="G42" s="8"/>
      <c r="H42" s="579" t="str">
        <f>IF('第二面 -2'!H42:AC42&lt;&gt;"",'第二面 -2'!H42:AC42,"")</f>
        <v/>
      </c>
      <c r="I42" s="579"/>
      <c r="J42" s="579"/>
      <c r="K42" s="579"/>
      <c r="L42" s="579"/>
      <c r="M42" s="579"/>
      <c r="N42" s="579"/>
      <c r="O42" s="579"/>
      <c r="P42" s="579"/>
      <c r="Q42" s="579"/>
      <c r="R42" s="579"/>
      <c r="S42" s="579"/>
      <c r="T42" s="579"/>
      <c r="U42" s="579"/>
      <c r="V42" s="579"/>
      <c r="W42" s="579"/>
      <c r="X42" s="579"/>
      <c r="Y42" s="579"/>
      <c r="Z42" s="579"/>
      <c r="AA42" s="579"/>
      <c r="AB42" s="579"/>
      <c r="AC42" s="579"/>
    </row>
    <row r="43" spans="1:29" s="3" customFormat="1" ht="17.100000000000001" customHeight="1">
      <c r="A43" s="8" t="s">
        <v>12</v>
      </c>
      <c r="B43" s="8"/>
      <c r="C43" s="8"/>
      <c r="D43" s="8"/>
      <c r="E43" s="8"/>
      <c r="F43" s="8"/>
      <c r="G43" s="8"/>
      <c r="H43" s="580" t="str">
        <f>IF('第二面 -2'!H43:AC43&lt;&gt;"",'第二面 -2'!H43:AC43,"")</f>
        <v/>
      </c>
      <c r="I43" s="580"/>
      <c r="J43" s="580"/>
      <c r="K43" s="580"/>
      <c r="L43" s="580"/>
      <c r="M43" s="580"/>
      <c r="N43" s="580"/>
      <c r="O43" s="580"/>
      <c r="P43" s="580"/>
      <c r="Q43" s="580"/>
      <c r="R43" s="580"/>
      <c r="S43" s="580"/>
      <c r="T43" s="580"/>
      <c r="U43" s="580"/>
      <c r="V43" s="580"/>
      <c r="W43" s="580"/>
      <c r="X43" s="580"/>
      <c r="Y43" s="580"/>
      <c r="Z43" s="580"/>
      <c r="AA43" s="580"/>
      <c r="AB43" s="580"/>
      <c r="AC43" s="580"/>
    </row>
    <row r="44" spans="1:29" s="3" customFormat="1" ht="17.100000000000001" customHeight="1">
      <c r="A44" s="31"/>
      <c r="B44" s="31"/>
      <c r="C44" s="31"/>
      <c r="D44" s="31"/>
      <c r="E44" s="31"/>
      <c r="F44" s="31"/>
      <c r="G44" s="31"/>
      <c r="H44" s="158"/>
      <c r="I44" s="158"/>
      <c r="J44" s="158"/>
      <c r="K44" s="158"/>
      <c r="L44" s="158"/>
      <c r="M44" s="158"/>
      <c r="N44" s="158"/>
      <c r="O44" s="158"/>
      <c r="P44" s="158"/>
      <c r="Q44" s="158"/>
      <c r="R44" s="158"/>
      <c r="S44" s="158"/>
      <c r="T44" s="158"/>
      <c r="U44" s="158"/>
      <c r="V44" s="158"/>
      <c r="W44" s="158"/>
      <c r="X44" s="158"/>
      <c r="Y44" s="158"/>
      <c r="Z44" s="158"/>
      <c r="AA44" s="158"/>
      <c r="AB44" s="158"/>
      <c r="AC44" s="158"/>
    </row>
  </sheetData>
  <mergeCells count="32">
    <mergeCell ref="H42:AC42"/>
    <mergeCell ref="H43:AC43"/>
    <mergeCell ref="H35:AC35"/>
    <mergeCell ref="H36:AC36"/>
    <mergeCell ref="H39:AC39"/>
    <mergeCell ref="H40:AC40"/>
    <mergeCell ref="H41:J41"/>
    <mergeCell ref="H28:AC28"/>
    <mergeCell ref="H29:AC29"/>
    <mergeCell ref="H32:AC32"/>
    <mergeCell ref="H33:AC33"/>
    <mergeCell ref="H34:J34"/>
    <mergeCell ref="H21:AC21"/>
    <mergeCell ref="H22:AC22"/>
    <mergeCell ref="H25:AC25"/>
    <mergeCell ref="H26:AC26"/>
    <mergeCell ref="H27:J27"/>
    <mergeCell ref="H14:AC14"/>
    <mergeCell ref="H15:AC15"/>
    <mergeCell ref="H18:AC18"/>
    <mergeCell ref="H19:AC19"/>
    <mergeCell ref="H20:J20"/>
    <mergeCell ref="H7:AC7"/>
    <mergeCell ref="H8:AC8"/>
    <mergeCell ref="H11:AC11"/>
    <mergeCell ref="H12:AC12"/>
    <mergeCell ref="H13:J13"/>
    <mergeCell ref="A1:AC1"/>
    <mergeCell ref="A2:AC2"/>
    <mergeCell ref="H4:AC4"/>
    <mergeCell ref="H5:AC5"/>
    <mergeCell ref="H6:J6"/>
  </mergeCells>
  <phoneticPr fontId="2"/>
  <dataValidations count="1">
    <dataValidation imeMode="fullKatakana" allowBlank="1" showInputMessage="1" showErrorMessage="1" sqref="H4:AC4 H11:AC11 H18:AC18 H25:AC25 H32:AC32 H39:AC39" xr:uid="{00000000-0002-0000-0F00-000000000000}"/>
  </dataValidations>
  <pageMargins left="0.59055118110236227" right="0.59055118110236227" top="0.43307086614173229" bottom="0.35433070866141736" header="0.23622047244094491" footer="0.15748031496062992"/>
  <pageSetup paperSize="9" fitToHeight="0" orientation="portrait" blackAndWhite="1"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H99"/>
  <sheetViews>
    <sheetView view="pageBreakPreview" zoomScaleNormal="100" zoomScaleSheetLayoutView="100" workbookViewId="0">
      <selection activeCell="F6" sqref="F6:AC6"/>
    </sheetView>
  </sheetViews>
  <sheetFormatPr defaultRowHeight="20.100000000000001" customHeight="1"/>
  <cols>
    <col min="1" max="28" width="3.125" style="18" customWidth="1"/>
    <col min="29" max="29" width="4.5" style="18" customWidth="1"/>
    <col min="30" max="16384" width="9" style="18"/>
  </cols>
  <sheetData>
    <row r="1" spans="1:33" ht="17.100000000000001" customHeight="1"/>
    <row r="2" spans="1:33" ht="17.100000000000001" customHeight="1">
      <c r="A2" s="707" t="s">
        <v>66</v>
      </c>
      <c r="B2" s="707"/>
      <c r="C2" s="707"/>
      <c r="D2" s="707"/>
      <c r="E2" s="707"/>
      <c r="F2" s="707"/>
      <c r="G2" s="707"/>
      <c r="H2" s="707"/>
      <c r="I2" s="707"/>
      <c r="J2" s="707"/>
      <c r="K2" s="707"/>
      <c r="L2" s="707"/>
      <c r="M2" s="707"/>
      <c r="N2" s="707"/>
      <c r="O2" s="707"/>
      <c r="P2" s="707"/>
      <c r="Q2" s="707"/>
      <c r="R2" s="707"/>
      <c r="S2" s="707"/>
      <c r="T2" s="707"/>
      <c r="U2" s="707"/>
      <c r="V2" s="707"/>
      <c r="W2" s="707"/>
      <c r="X2" s="707"/>
      <c r="Y2" s="707"/>
      <c r="Z2" s="707"/>
      <c r="AA2" s="707"/>
      <c r="AB2" s="707"/>
      <c r="AC2" s="707"/>
    </row>
    <row r="3" spans="1:33" ht="17.100000000000001" customHeight="1">
      <c r="A3" s="18" t="s">
        <v>595</v>
      </c>
    </row>
    <row r="4" spans="1:33" ht="17.100000000000001" customHeight="1">
      <c r="A4" s="17" t="s">
        <v>598</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row>
    <row r="5" spans="1:33" ht="17.100000000000001" customHeight="1">
      <c r="A5" s="18" t="s">
        <v>601</v>
      </c>
      <c r="F5" s="708">
        <f>第二面!K68</f>
        <v>0</v>
      </c>
      <c r="G5" s="579"/>
      <c r="H5" s="579"/>
      <c r="I5" s="579"/>
      <c r="J5" s="579"/>
      <c r="K5" s="579"/>
      <c r="L5" s="579"/>
      <c r="M5" s="579"/>
      <c r="N5" s="579"/>
      <c r="O5" s="579"/>
      <c r="P5" s="579"/>
      <c r="Q5" s="579"/>
      <c r="R5" s="579"/>
      <c r="S5" s="579"/>
      <c r="T5" s="579"/>
      <c r="U5" s="579"/>
      <c r="V5" s="579"/>
      <c r="W5" s="579"/>
      <c r="X5" s="579"/>
      <c r="Y5" s="579"/>
      <c r="Z5" s="579"/>
      <c r="AA5" s="579"/>
      <c r="AB5" s="579"/>
      <c r="AC5" s="579"/>
    </row>
    <row r="6" spans="1:33" ht="17.100000000000001" customHeight="1">
      <c r="A6" s="18" t="s">
        <v>603</v>
      </c>
      <c r="F6" s="709"/>
      <c r="G6" s="709"/>
      <c r="H6" s="709"/>
      <c r="I6" s="709"/>
      <c r="J6" s="709"/>
      <c r="K6" s="709"/>
      <c r="L6" s="709"/>
      <c r="M6" s="709"/>
      <c r="N6" s="709"/>
      <c r="O6" s="709"/>
      <c r="P6" s="709"/>
      <c r="Q6" s="709"/>
      <c r="R6" s="709"/>
      <c r="S6" s="709"/>
      <c r="T6" s="709"/>
      <c r="U6" s="709"/>
      <c r="V6" s="709"/>
      <c r="W6" s="709"/>
      <c r="X6" s="709"/>
      <c r="Y6" s="709"/>
      <c r="Z6" s="709"/>
      <c r="AA6" s="709"/>
      <c r="AB6" s="709"/>
      <c r="AC6" s="709"/>
    </row>
    <row r="7" spans="1:33" ht="17.100000000000001" customHeight="1">
      <c r="A7" s="17" t="s">
        <v>599</v>
      </c>
      <c r="B7" s="17"/>
      <c r="C7" s="17"/>
      <c r="D7" s="17"/>
      <c r="E7" s="17"/>
    </row>
    <row r="8" spans="1:33" ht="17.100000000000001" customHeight="1">
      <c r="B8" s="18" t="s">
        <v>602</v>
      </c>
      <c r="S8" s="96"/>
      <c r="T8" s="96"/>
      <c r="U8" s="96" t="s">
        <v>24</v>
      </c>
      <c r="V8" s="624"/>
      <c r="W8" s="624"/>
      <c r="X8" s="624"/>
      <c r="Y8" s="624"/>
      <c r="Z8" s="624"/>
      <c r="AA8" s="624"/>
      <c r="AB8" s="624"/>
      <c r="AC8" s="18" t="s">
        <v>7</v>
      </c>
    </row>
    <row r="9" spans="1:33" ht="17.100000000000001" customHeight="1">
      <c r="B9" s="18" t="s">
        <v>604</v>
      </c>
      <c r="H9" s="146" t="s">
        <v>26</v>
      </c>
      <c r="I9" s="18" t="s">
        <v>23</v>
      </c>
      <c r="K9" s="146" t="s">
        <v>26</v>
      </c>
      <c r="L9" s="18" t="s">
        <v>33</v>
      </c>
      <c r="N9" s="146" t="s">
        <v>26</v>
      </c>
      <c r="O9" s="18" t="s">
        <v>30</v>
      </c>
      <c r="Q9" s="146" t="s">
        <v>26</v>
      </c>
      <c r="R9" s="18" t="s">
        <v>31</v>
      </c>
    </row>
    <row r="10" spans="1:33" ht="17.100000000000001" customHeight="1">
      <c r="H10" s="146" t="s">
        <v>26</v>
      </c>
      <c r="I10" s="18" t="s">
        <v>32</v>
      </c>
      <c r="M10" s="146" t="s">
        <v>26</v>
      </c>
      <c r="N10" s="18" t="s">
        <v>596</v>
      </c>
      <c r="S10" s="146" t="s">
        <v>26</v>
      </c>
      <c r="T10" s="18" t="s">
        <v>597</v>
      </c>
    </row>
    <row r="11" spans="1:33" ht="17.100000000000001" customHeight="1">
      <c r="A11" s="19"/>
      <c r="B11" s="19" t="s">
        <v>640</v>
      </c>
      <c r="C11" s="19"/>
      <c r="D11" s="19"/>
      <c r="E11" s="19"/>
      <c r="F11" s="19"/>
      <c r="G11" s="19"/>
      <c r="H11" s="150"/>
      <c r="I11" s="19"/>
      <c r="J11" s="19"/>
      <c r="K11" s="19"/>
      <c r="L11" s="19"/>
      <c r="M11" s="150"/>
      <c r="N11" s="19"/>
      <c r="O11" s="19"/>
      <c r="P11" s="19"/>
      <c r="Q11" s="19"/>
      <c r="R11" s="19"/>
      <c r="S11" s="153"/>
      <c r="T11" s="19"/>
      <c r="U11" s="19" t="s">
        <v>24</v>
      </c>
      <c r="V11" s="703"/>
      <c r="W11" s="703"/>
      <c r="X11" s="703"/>
      <c r="Y11" s="703"/>
      <c r="Z11" s="703"/>
      <c r="AA11" s="703"/>
      <c r="AB11" s="703"/>
      <c r="AC11" s="19" t="s">
        <v>7</v>
      </c>
    </row>
    <row r="12" spans="1:33" ht="17.100000000000001" customHeight="1">
      <c r="A12" s="18" t="s">
        <v>605</v>
      </c>
      <c r="J12" s="610"/>
      <c r="K12" s="610"/>
      <c r="L12" s="610"/>
      <c r="M12" s="610"/>
      <c r="N12" s="610"/>
      <c r="O12" s="610"/>
      <c r="P12" s="610"/>
      <c r="Q12" s="610"/>
      <c r="R12" s="610"/>
      <c r="S12" s="610"/>
      <c r="T12" s="610"/>
      <c r="U12" s="610"/>
      <c r="V12" s="610"/>
      <c r="W12" s="610"/>
      <c r="X12" s="610"/>
      <c r="Y12" s="610"/>
      <c r="Z12" s="610"/>
      <c r="AA12" s="610"/>
      <c r="AB12" s="610"/>
      <c r="AC12" s="610"/>
    </row>
    <row r="13" spans="1:33" ht="17.100000000000001" customHeight="1" thickBot="1">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F13" s="8"/>
    </row>
    <row r="14" spans="1:33" ht="17.100000000000001" customHeight="1" thickBot="1">
      <c r="A14" s="18" t="s">
        <v>606</v>
      </c>
      <c r="I14" s="13" t="str">
        <f>IF(AF14&lt;43586,"平成","令和")</f>
        <v>平成</v>
      </c>
      <c r="J14" s="13"/>
      <c r="K14" s="217" t="str">
        <f>IF(AF14="","",IF(AF14&lt;43586,(YEAR(AF14)-1988),IF(AF14&lt;43831,TEXT(AF14,"元"),(YEAR(AF14)-2018))))</f>
        <v/>
      </c>
      <c r="L14" s="30" t="s">
        <v>6</v>
      </c>
      <c r="M14" s="217" t="str">
        <f>IF(AF14="","",MONTH(AF14))</f>
        <v/>
      </c>
      <c r="N14" s="30" t="s">
        <v>5</v>
      </c>
      <c r="O14" s="217" t="str">
        <f>IF(AF14="","",DAY(AF14))</f>
        <v/>
      </c>
      <c r="P14" s="13" t="s">
        <v>4</v>
      </c>
      <c r="AE14" s="3" t="s">
        <v>437</v>
      </c>
      <c r="AF14" s="626"/>
      <c r="AG14" s="627"/>
    </row>
    <row r="15" spans="1:33" ht="17.100000000000001" customHeight="1">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row>
    <row r="16" spans="1:33" ht="17.100000000000001" customHeight="1">
      <c r="A16" s="18" t="s">
        <v>607</v>
      </c>
      <c r="I16" s="18" t="s">
        <v>674</v>
      </c>
      <c r="S16" s="706"/>
      <c r="T16" s="706"/>
      <c r="U16" s="706"/>
      <c r="V16" s="706"/>
      <c r="W16" s="706"/>
      <c r="X16" s="706"/>
      <c r="Y16" s="706"/>
      <c r="Z16" s="706"/>
      <c r="AA16" s="706"/>
      <c r="AB16" s="706"/>
      <c r="AC16" s="706"/>
    </row>
    <row r="17" spans="1:34" ht="17.100000000000001" customHeight="1" thickBot="1"/>
    <row r="18" spans="1:34" s="3" customFormat="1" ht="17.100000000000001" customHeight="1" thickBot="1">
      <c r="A18" s="13" t="s">
        <v>608</v>
      </c>
      <c r="B18" s="13"/>
      <c r="C18" s="13"/>
      <c r="D18" s="13"/>
      <c r="E18" s="13"/>
      <c r="F18" s="13"/>
      <c r="G18" s="13"/>
      <c r="H18" s="13"/>
      <c r="I18" s="13" t="str">
        <f>IF(AF18&lt;43586,"平成","令和")</f>
        <v>平成</v>
      </c>
      <c r="J18" s="13"/>
      <c r="K18" s="217" t="str">
        <f>IF(AF18="","",IF(AF18&lt;43586,(YEAR(AF18)-1988),IF(AF18&lt;43831,TEXT(AF18,"元"),(YEAR(AF18)-2018))))</f>
        <v/>
      </c>
      <c r="L18" s="30" t="s">
        <v>6</v>
      </c>
      <c r="M18" s="217" t="str">
        <f>IF(AF18="","",MONTH(AF18))</f>
        <v/>
      </c>
      <c r="N18" s="30" t="s">
        <v>5</v>
      </c>
      <c r="O18" s="217" t="str">
        <f>IF(AF18="","",DAY(AF18))</f>
        <v/>
      </c>
      <c r="P18" s="13" t="s">
        <v>4</v>
      </c>
      <c r="Q18" s="30"/>
      <c r="R18" s="13"/>
      <c r="S18" s="13"/>
      <c r="T18" s="13"/>
      <c r="U18" s="13"/>
      <c r="V18" s="13"/>
      <c r="W18" s="13"/>
      <c r="X18" s="13"/>
      <c r="Y18" s="13"/>
      <c r="Z18" s="13"/>
      <c r="AA18" s="13"/>
      <c r="AB18" s="13"/>
      <c r="AC18" s="13"/>
      <c r="AE18" s="3" t="s">
        <v>437</v>
      </c>
      <c r="AF18" s="626"/>
      <c r="AG18" s="627"/>
      <c r="AH18" s="32"/>
    </row>
    <row r="19" spans="1:34" s="3" customFormat="1" ht="17.100000000000001" customHeight="1" thickBo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row>
    <row r="20" spans="1:34" s="3" customFormat="1" ht="17.100000000000001" customHeight="1" thickBot="1">
      <c r="A20" s="13" t="s">
        <v>692</v>
      </c>
      <c r="B20" s="13"/>
      <c r="C20" s="13"/>
      <c r="D20" s="13"/>
      <c r="E20" s="13"/>
      <c r="F20" s="13"/>
      <c r="G20" s="13"/>
      <c r="H20" s="13"/>
      <c r="I20" s="13" t="s">
        <v>573</v>
      </c>
      <c r="J20" s="13"/>
      <c r="K20" s="217" t="str">
        <f>IF(AF20="","",IF(AF20&lt;43831,TEXT(AF20,"元"),(YEAR(AF20)-2018)))</f>
        <v/>
      </c>
      <c r="L20" s="30" t="s">
        <v>6</v>
      </c>
      <c r="M20" s="217" t="str">
        <f>IF(AF20="","",MONTH(AF20))</f>
        <v/>
      </c>
      <c r="N20" s="30" t="s">
        <v>5</v>
      </c>
      <c r="O20" s="217" t="str">
        <f>IF(AF20="","",DAY(AF20))</f>
        <v/>
      </c>
      <c r="P20" s="13" t="s">
        <v>4</v>
      </c>
      <c r="Q20" s="30"/>
      <c r="R20" s="13"/>
      <c r="S20" s="13"/>
      <c r="T20" s="13"/>
      <c r="U20" s="13"/>
      <c r="V20" s="13"/>
      <c r="W20" s="13"/>
      <c r="X20" s="13"/>
      <c r="Y20" s="13"/>
      <c r="Z20" s="13"/>
      <c r="AA20" s="13"/>
      <c r="AB20" s="13"/>
      <c r="AC20" s="13"/>
      <c r="AE20" s="3" t="s">
        <v>437</v>
      </c>
      <c r="AF20" s="626"/>
      <c r="AG20" s="627"/>
      <c r="AH20" s="32"/>
    </row>
    <row r="21" spans="1:34" s="3" customFormat="1" ht="17.100000000000001" customHeight="1">
      <c r="A21" s="31"/>
      <c r="B21" s="31"/>
      <c r="C21" s="31"/>
      <c r="D21" s="31"/>
      <c r="E21" s="31"/>
      <c r="F21" s="31"/>
      <c r="G21" s="31"/>
      <c r="H21" s="31"/>
      <c r="I21" s="31"/>
      <c r="J21" s="31"/>
      <c r="K21" s="153"/>
      <c r="L21" s="149"/>
      <c r="M21" s="153"/>
      <c r="N21" s="149"/>
      <c r="O21" s="153"/>
      <c r="P21" s="31"/>
      <c r="Q21" s="149"/>
      <c r="R21" s="31"/>
      <c r="S21" s="31"/>
      <c r="T21" s="31"/>
      <c r="U21" s="31"/>
      <c r="V21" s="31"/>
      <c r="W21" s="31"/>
      <c r="X21" s="31"/>
      <c r="Y21" s="31"/>
      <c r="Z21" s="31"/>
      <c r="AA21" s="31"/>
      <c r="AB21" s="31"/>
      <c r="AC21" s="31"/>
      <c r="AF21" s="144"/>
      <c r="AG21" s="145"/>
      <c r="AH21" s="32"/>
    </row>
    <row r="22" spans="1:34" s="3" customFormat="1" ht="17.100000000000001" customHeight="1">
      <c r="A22" s="8" t="s">
        <v>704</v>
      </c>
      <c r="B22" s="8"/>
      <c r="C22" s="8"/>
      <c r="D22" s="8"/>
      <c r="E22" s="8"/>
      <c r="F22" s="8"/>
      <c r="G22" s="8"/>
      <c r="H22" s="8"/>
      <c r="I22" s="624"/>
      <c r="J22" s="624"/>
      <c r="K22" s="624"/>
      <c r="L22" s="624"/>
      <c r="M22" s="8" t="s">
        <v>27</v>
      </c>
      <c r="N22" s="8"/>
      <c r="O22" s="8"/>
      <c r="P22" s="8"/>
      <c r="Q22" s="8"/>
      <c r="R22" s="8"/>
      <c r="S22" s="8"/>
      <c r="T22" s="8"/>
      <c r="U22" s="8"/>
      <c r="V22" s="8"/>
      <c r="W22" s="8"/>
      <c r="X22" s="8"/>
      <c r="Y22" s="8"/>
      <c r="Z22" s="8"/>
      <c r="AA22" s="8"/>
      <c r="AB22" s="8"/>
      <c r="AC22" s="8"/>
    </row>
    <row r="23" spans="1:34" s="3" customFormat="1" ht="17.100000000000001" customHeight="1">
      <c r="A23" s="31"/>
      <c r="B23" s="31"/>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row>
    <row r="24" spans="1:34" s="3" customFormat="1" ht="17.100000000000001" customHeight="1">
      <c r="A24" s="8" t="s">
        <v>637</v>
      </c>
      <c r="B24" s="8"/>
      <c r="C24" s="8"/>
      <c r="D24" s="8"/>
      <c r="E24" s="8"/>
      <c r="F24" s="8"/>
      <c r="G24" s="8"/>
      <c r="H24" s="8"/>
      <c r="I24" s="16" t="s">
        <v>34</v>
      </c>
      <c r="J24" s="8" t="s">
        <v>24</v>
      </c>
      <c r="K24" s="146"/>
      <c r="L24" s="8" t="s">
        <v>612</v>
      </c>
      <c r="M24" s="8"/>
      <c r="N24" s="8"/>
      <c r="O24" s="8"/>
      <c r="P24" s="8"/>
      <c r="Q24" s="8"/>
      <c r="R24" s="8"/>
      <c r="S24" s="8" t="s">
        <v>613</v>
      </c>
      <c r="T24" s="8"/>
      <c r="U24" s="146"/>
      <c r="V24" s="8" t="s">
        <v>612</v>
      </c>
      <c r="W24" s="8"/>
      <c r="X24" s="8"/>
      <c r="Y24" s="8"/>
      <c r="Z24" s="8"/>
      <c r="AA24" s="8"/>
      <c r="AB24" s="8"/>
      <c r="AC24" s="8"/>
    </row>
    <row r="25" spans="1:34" s="3" customFormat="1" ht="17.100000000000001" customHeight="1">
      <c r="A25" s="8" t="s">
        <v>609</v>
      </c>
      <c r="B25" s="8"/>
      <c r="C25" s="8"/>
      <c r="D25" s="8"/>
      <c r="E25" s="8"/>
      <c r="F25" s="8"/>
      <c r="G25" s="8"/>
      <c r="H25" s="8"/>
      <c r="I25" s="16" t="s">
        <v>34</v>
      </c>
      <c r="J25" s="702"/>
      <c r="K25" s="702"/>
      <c r="L25" s="702"/>
      <c r="M25" s="702"/>
      <c r="N25" s="702"/>
      <c r="O25" s="702"/>
      <c r="P25" s="702"/>
      <c r="Q25" s="702"/>
      <c r="R25" s="12" t="s">
        <v>25</v>
      </c>
      <c r="S25" s="16" t="s">
        <v>34</v>
      </c>
      <c r="T25" s="702"/>
      <c r="U25" s="702"/>
      <c r="V25" s="702"/>
      <c r="W25" s="702"/>
      <c r="X25" s="702"/>
      <c r="Y25" s="702"/>
      <c r="Z25" s="702"/>
      <c r="AA25" s="702"/>
      <c r="AB25" s="12" t="s">
        <v>25</v>
      </c>
      <c r="AC25" s="8"/>
    </row>
    <row r="26" spans="1:34" s="3" customFormat="1" ht="17.100000000000001" customHeight="1">
      <c r="A26" s="8"/>
      <c r="B26" s="8"/>
      <c r="C26" s="8"/>
      <c r="D26" s="8"/>
      <c r="E26" s="8"/>
      <c r="F26" s="8"/>
      <c r="G26" s="8"/>
      <c r="H26" s="8"/>
      <c r="I26" s="16"/>
      <c r="J26" s="702"/>
      <c r="K26" s="702"/>
      <c r="L26" s="702"/>
      <c r="M26" s="702"/>
      <c r="N26" s="702"/>
      <c r="O26" s="702"/>
      <c r="P26" s="702"/>
      <c r="Q26" s="702"/>
      <c r="R26" s="12"/>
      <c r="S26" s="16"/>
      <c r="T26" s="702"/>
      <c r="U26" s="702"/>
      <c r="V26" s="702"/>
      <c r="W26" s="702"/>
      <c r="X26" s="702"/>
      <c r="Y26" s="702"/>
      <c r="Z26" s="702"/>
      <c r="AA26" s="702"/>
      <c r="AB26" s="12"/>
      <c r="AC26" s="8"/>
    </row>
    <row r="27" spans="1:34" s="3" customFormat="1" ht="17.100000000000001" customHeight="1">
      <c r="A27" s="8" t="s">
        <v>610</v>
      </c>
      <c r="B27" s="8"/>
      <c r="C27" s="8"/>
      <c r="D27" s="8"/>
      <c r="E27" s="8"/>
      <c r="F27" s="8"/>
      <c r="G27" s="8"/>
      <c r="H27" s="8"/>
      <c r="I27" s="705" t="s">
        <v>34</v>
      </c>
      <c r="J27" s="701"/>
      <c r="K27" s="701"/>
      <c r="L27" s="701"/>
      <c r="M27" s="701"/>
      <c r="N27" s="701"/>
      <c r="O27" s="701"/>
      <c r="P27" s="701"/>
      <c r="Q27" s="701"/>
      <c r="R27" s="704" t="s">
        <v>25</v>
      </c>
      <c r="S27" s="705" t="s">
        <v>34</v>
      </c>
      <c r="T27" s="701"/>
      <c r="U27" s="701"/>
      <c r="V27" s="701"/>
      <c r="W27" s="701"/>
      <c r="X27" s="701"/>
      <c r="Y27" s="701"/>
      <c r="Z27" s="701"/>
      <c r="AA27" s="701"/>
      <c r="AB27" s="704" t="s">
        <v>25</v>
      </c>
      <c r="AC27" s="8"/>
    </row>
    <row r="28" spans="1:34" s="3" customFormat="1" ht="17.100000000000001" customHeight="1">
      <c r="A28" s="8"/>
      <c r="B28" s="8"/>
      <c r="C28" s="8"/>
      <c r="D28" s="8"/>
      <c r="E28" s="8"/>
      <c r="F28" s="8"/>
      <c r="G28" s="8"/>
      <c r="H28" s="8"/>
      <c r="I28" s="705"/>
      <c r="J28" s="701"/>
      <c r="K28" s="701"/>
      <c r="L28" s="701"/>
      <c r="M28" s="701"/>
      <c r="N28" s="701"/>
      <c r="O28" s="701"/>
      <c r="P28" s="701"/>
      <c r="Q28" s="701"/>
      <c r="R28" s="704"/>
      <c r="S28" s="705"/>
      <c r="T28" s="701"/>
      <c r="U28" s="701"/>
      <c r="V28" s="701"/>
      <c r="W28" s="701"/>
      <c r="X28" s="701"/>
      <c r="Y28" s="701"/>
      <c r="Z28" s="701"/>
      <c r="AA28" s="701"/>
      <c r="AB28" s="704"/>
      <c r="AC28" s="8"/>
    </row>
    <row r="29" spans="1:34" s="3" customFormat="1" ht="17.100000000000001" customHeight="1" thickBot="1">
      <c r="A29" s="8" t="s">
        <v>611</v>
      </c>
      <c r="B29" s="8"/>
      <c r="C29" s="8"/>
      <c r="D29" s="8"/>
      <c r="E29" s="8"/>
      <c r="F29" s="8"/>
      <c r="G29" s="8"/>
      <c r="H29" s="8"/>
      <c r="I29" s="16" t="s">
        <v>34</v>
      </c>
      <c r="J29" s="624"/>
      <c r="K29" s="624"/>
      <c r="L29" s="624"/>
      <c r="M29" s="624"/>
      <c r="N29" s="624"/>
      <c r="O29" s="624"/>
      <c r="P29" s="624"/>
      <c r="Q29" s="624"/>
      <c r="R29" s="12" t="s">
        <v>25</v>
      </c>
      <c r="S29" s="16" t="s">
        <v>34</v>
      </c>
      <c r="T29" s="624"/>
      <c r="U29" s="624"/>
      <c r="V29" s="624"/>
      <c r="W29" s="624"/>
      <c r="X29" s="624"/>
      <c r="Y29" s="624"/>
      <c r="Z29" s="624"/>
      <c r="AA29" s="624"/>
      <c r="AB29" s="12" t="s">
        <v>25</v>
      </c>
      <c r="AC29" s="8"/>
    </row>
    <row r="30" spans="1:34" s="3" customFormat="1" ht="17.100000000000001" customHeight="1" thickBot="1">
      <c r="A30" s="170" t="s">
        <v>705</v>
      </c>
      <c r="B30" s="8"/>
      <c r="C30" s="8"/>
      <c r="D30" s="8"/>
      <c r="E30" s="8"/>
      <c r="F30" s="8"/>
      <c r="G30" s="8"/>
      <c r="H30" s="8"/>
      <c r="I30" s="8" t="str">
        <f>IF(AF30&lt;43586,"（平成","（令和")</f>
        <v>（平成</v>
      </c>
      <c r="J30" s="8"/>
      <c r="K30" s="218" t="str">
        <f>IF(AF30="","",IF(AF30&lt;43586,(YEAR(AF30)-1988),IF(AF30&lt;43831,TEXT(AF30,"元"),(YEAR(AF30)-2018))))</f>
        <v/>
      </c>
      <c r="L30" s="10" t="s">
        <v>6</v>
      </c>
      <c r="M30" s="218" t="str">
        <f>IF(AF30="","",MONTH(AF30))</f>
        <v/>
      </c>
      <c r="N30" s="10" t="s">
        <v>5</v>
      </c>
      <c r="O30" s="218" t="str">
        <f>IF(AF30="","",DAY(AF30))</f>
        <v/>
      </c>
      <c r="P30" s="8" t="s">
        <v>4</v>
      </c>
      <c r="Q30" s="10"/>
      <c r="R30" s="8" t="s">
        <v>25</v>
      </c>
      <c r="S30" s="8" t="str">
        <f>IF(AF31&lt;43586,"（平成","（令和")</f>
        <v>（平成</v>
      </c>
      <c r="T30" s="8"/>
      <c r="U30" s="218" t="str">
        <f>IF(AF31="","",IF(AF31&lt;43586,(YEAR(AF31)-1988),IF(AF31&lt;43831,TEXT(AF31,"元"),(YEAR(AF31)-2018))))</f>
        <v/>
      </c>
      <c r="V30" s="10" t="s">
        <v>6</v>
      </c>
      <c r="W30" s="218" t="str">
        <f>IF(AF31="","",MONTH(AF31))</f>
        <v/>
      </c>
      <c r="X30" s="10" t="s">
        <v>5</v>
      </c>
      <c r="Y30" s="218" t="str">
        <f>IF(AF31="","",DAY(AF31))</f>
        <v/>
      </c>
      <c r="Z30" s="8" t="s">
        <v>4</v>
      </c>
      <c r="AA30" s="8"/>
      <c r="AB30" s="8" t="s">
        <v>25</v>
      </c>
      <c r="AC30" s="8"/>
      <c r="AE30" s="3" t="s">
        <v>437</v>
      </c>
      <c r="AF30" s="626"/>
      <c r="AG30" s="627"/>
      <c r="AH30" s="32"/>
    </row>
    <row r="31" spans="1:34" s="3" customFormat="1" ht="17.100000000000001" customHeight="1" thickBot="1">
      <c r="A31" s="31"/>
      <c r="B31" s="31"/>
      <c r="C31" s="31"/>
      <c r="D31" s="31"/>
      <c r="E31" s="31"/>
      <c r="F31" s="31"/>
      <c r="G31" s="31"/>
      <c r="H31" s="31"/>
      <c r="I31" s="31"/>
      <c r="J31" s="31"/>
      <c r="K31" s="153"/>
      <c r="L31" s="149"/>
      <c r="M31" s="153"/>
      <c r="N31" s="149"/>
      <c r="O31" s="153"/>
      <c r="P31" s="31"/>
      <c r="Q31" s="149"/>
      <c r="R31" s="31"/>
      <c r="S31" s="31"/>
      <c r="T31" s="31"/>
      <c r="U31" s="153"/>
      <c r="V31" s="149"/>
      <c r="W31" s="153"/>
      <c r="X31" s="149"/>
      <c r="Y31" s="153"/>
      <c r="Z31" s="31"/>
      <c r="AA31" s="31"/>
      <c r="AB31" s="31"/>
      <c r="AC31" s="31"/>
      <c r="AF31" s="626"/>
      <c r="AG31" s="627"/>
      <c r="AH31" s="32"/>
    </row>
    <row r="32" spans="1:34" s="3" customFormat="1" ht="17.100000000000001" customHeight="1">
      <c r="A32" s="8" t="s">
        <v>638</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s="3" customFormat="1" ht="17.100000000000001" customHeight="1">
      <c r="A33" s="8" t="s">
        <v>614</v>
      </c>
      <c r="B33" s="8"/>
      <c r="C33" s="8"/>
      <c r="D33" s="8"/>
      <c r="E33" s="8"/>
      <c r="F33" s="8"/>
      <c r="G33" s="8"/>
      <c r="H33" s="8"/>
      <c r="I33" s="8"/>
      <c r="J33" s="8"/>
      <c r="K33" s="699"/>
      <c r="L33" s="699"/>
      <c r="M33" s="699"/>
      <c r="N33" s="699"/>
      <c r="O33" s="699"/>
      <c r="P33" s="699"/>
      <c r="Q33" s="699"/>
      <c r="R33" s="699"/>
      <c r="S33" s="699"/>
      <c r="T33" s="699"/>
      <c r="U33" s="699"/>
      <c r="V33" s="699"/>
      <c r="W33" s="699"/>
      <c r="X33" s="699"/>
      <c r="Y33" s="699"/>
      <c r="Z33" s="699"/>
      <c r="AA33" s="699"/>
      <c r="AB33" s="699"/>
      <c r="AC33" s="699"/>
    </row>
    <row r="34" spans="1:29" s="3" customFormat="1" ht="17.100000000000001" customHeight="1">
      <c r="A34" s="8" t="s">
        <v>615</v>
      </c>
      <c r="B34" s="8"/>
      <c r="C34" s="8"/>
      <c r="D34" s="8"/>
      <c r="E34" s="8"/>
      <c r="F34" s="8"/>
      <c r="G34" s="8"/>
      <c r="H34" s="8"/>
      <c r="I34" s="8"/>
      <c r="J34" s="8"/>
      <c r="K34" s="699"/>
      <c r="L34" s="699"/>
      <c r="M34" s="699"/>
      <c r="N34" s="699"/>
      <c r="O34" s="699"/>
      <c r="P34" s="699"/>
      <c r="Q34" s="699"/>
      <c r="R34" s="699"/>
      <c r="S34" s="699"/>
      <c r="T34" s="699"/>
      <c r="U34" s="699"/>
      <c r="V34" s="699"/>
      <c r="W34" s="699"/>
      <c r="X34" s="699"/>
      <c r="Y34" s="699"/>
      <c r="Z34" s="699"/>
      <c r="AA34" s="699"/>
      <c r="AB34" s="699"/>
      <c r="AC34" s="699"/>
    </row>
    <row r="35" spans="1:29" s="3" customFormat="1" ht="17.100000000000001" customHeight="1">
      <c r="A35" s="8"/>
      <c r="B35" s="8"/>
      <c r="C35" s="8"/>
      <c r="D35" s="8"/>
      <c r="E35" s="8"/>
      <c r="F35" s="8"/>
      <c r="G35" s="8"/>
      <c r="H35" s="8"/>
      <c r="I35" s="8"/>
      <c r="J35" s="8"/>
      <c r="K35" s="699"/>
      <c r="L35" s="699"/>
      <c r="M35" s="699"/>
      <c r="N35" s="699"/>
      <c r="O35" s="699"/>
      <c r="P35" s="699"/>
      <c r="Q35" s="699"/>
      <c r="R35" s="699"/>
      <c r="S35" s="699"/>
      <c r="T35" s="699"/>
      <c r="U35" s="699"/>
      <c r="V35" s="699"/>
      <c r="W35" s="699"/>
      <c r="X35" s="699"/>
      <c r="Y35" s="699"/>
      <c r="Z35" s="699"/>
      <c r="AA35" s="699"/>
      <c r="AB35" s="699"/>
      <c r="AC35" s="699"/>
    </row>
    <row r="36" spans="1:29" s="3" customFormat="1" ht="17.100000000000001" customHeight="1">
      <c r="A36" s="31"/>
      <c r="B36" s="31"/>
      <c r="C36" s="31"/>
      <c r="D36" s="31"/>
      <c r="E36" s="31"/>
      <c r="F36" s="31"/>
      <c r="G36" s="31"/>
      <c r="H36" s="31"/>
      <c r="I36" s="31"/>
      <c r="J36" s="31"/>
      <c r="K36" s="700"/>
      <c r="L36" s="700"/>
      <c r="M36" s="700"/>
      <c r="N36" s="700"/>
      <c r="O36" s="700"/>
      <c r="P36" s="700"/>
      <c r="Q36" s="700"/>
      <c r="R36" s="700"/>
      <c r="S36" s="700"/>
      <c r="T36" s="700"/>
      <c r="U36" s="700"/>
      <c r="V36" s="700"/>
      <c r="W36" s="700"/>
      <c r="X36" s="700"/>
      <c r="Y36" s="700"/>
      <c r="Z36" s="700"/>
      <c r="AA36" s="700"/>
      <c r="AB36" s="700"/>
      <c r="AC36" s="700"/>
    </row>
    <row r="37" spans="1:29" s="3" customFormat="1" ht="17.100000000000001" customHeight="1">
      <c r="A37" s="13" t="s">
        <v>639</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1:29" ht="17.100000000000001" customHeight="1">
      <c r="A38" s="610"/>
      <c r="B38" s="610"/>
      <c r="C38" s="610"/>
      <c r="D38" s="610"/>
      <c r="E38" s="610"/>
      <c r="F38" s="610"/>
      <c r="G38" s="610"/>
      <c r="H38" s="610"/>
      <c r="I38" s="610"/>
      <c r="J38" s="610"/>
      <c r="K38" s="610"/>
      <c r="L38" s="610"/>
      <c r="M38" s="610"/>
      <c r="N38" s="610"/>
      <c r="O38" s="610"/>
      <c r="P38" s="610"/>
      <c r="Q38" s="610"/>
      <c r="R38" s="610"/>
      <c r="S38" s="610"/>
      <c r="T38" s="610"/>
      <c r="U38" s="610"/>
      <c r="V38" s="610"/>
      <c r="W38" s="610"/>
      <c r="X38" s="610"/>
      <c r="Y38" s="610"/>
      <c r="Z38" s="610"/>
      <c r="AA38" s="610"/>
      <c r="AB38" s="610"/>
      <c r="AC38" s="610"/>
    </row>
    <row r="39" spans="1:29" ht="17.100000000000001" customHeight="1">
      <c r="A39" s="610"/>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row>
    <row r="40" spans="1:29" ht="20.100000000000001" customHeight="1">
      <c r="A40" s="623"/>
      <c r="B40" s="623"/>
      <c r="C40" s="623"/>
      <c r="D40" s="623"/>
      <c r="E40" s="623"/>
      <c r="F40" s="623"/>
      <c r="G40" s="623"/>
      <c r="H40" s="623"/>
      <c r="I40" s="623"/>
      <c r="J40" s="623"/>
      <c r="K40" s="623"/>
      <c r="L40" s="623"/>
      <c r="M40" s="623"/>
      <c r="N40" s="623"/>
      <c r="O40" s="623"/>
      <c r="P40" s="623"/>
      <c r="Q40" s="623"/>
      <c r="R40" s="623"/>
      <c r="S40" s="623"/>
      <c r="T40" s="623"/>
      <c r="U40" s="623"/>
      <c r="V40" s="623"/>
      <c r="W40" s="623"/>
      <c r="X40" s="623"/>
      <c r="Y40" s="623"/>
      <c r="Z40" s="623"/>
      <c r="AA40" s="623"/>
      <c r="AB40" s="623"/>
      <c r="AC40" s="623"/>
    </row>
    <row r="86" spans="1:1" ht="20.100000000000001" customHeight="1">
      <c r="A86" s="11" t="s">
        <v>281</v>
      </c>
    </row>
    <row r="87" spans="1:1" ht="20.100000000000001" customHeight="1">
      <c r="A87" s="11" t="s">
        <v>282</v>
      </c>
    </row>
    <row r="88" spans="1:1" ht="20.100000000000001" customHeight="1">
      <c r="A88" s="11" t="s">
        <v>283</v>
      </c>
    </row>
    <row r="89" spans="1:1" ht="20.100000000000001" customHeight="1">
      <c r="A89" s="11" t="s">
        <v>284</v>
      </c>
    </row>
    <row r="90" spans="1:1" ht="20.100000000000001" customHeight="1">
      <c r="A90" s="18" t="s">
        <v>285</v>
      </c>
    </row>
    <row r="91" spans="1:1" ht="20.100000000000001" customHeight="1">
      <c r="A91" s="18" t="s">
        <v>286</v>
      </c>
    </row>
    <row r="92" spans="1:1" ht="20.100000000000001" customHeight="1">
      <c r="A92" s="18" t="s">
        <v>292</v>
      </c>
    </row>
    <row r="93" spans="1:1" ht="20.100000000000001" customHeight="1">
      <c r="A93" s="18" t="s">
        <v>562</v>
      </c>
    </row>
    <row r="94" spans="1:1" ht="20.100000000000001" customHeight="1">
      <c r="A94" s="18" t="s">
        <v>288</v>
      </c>
    </row>
    <row r="95" spans="1:1" ht="20.100000000000001" customHeight="1">
      <c r="A95" s="18" t="s">
        <v>287</v>
      </c>
    </row>
    <row r="96" spans="1:1" ht="20.100000000000001" customHeight="1">
      <c r="A96" s="18" t="s">
        <v>289</v>
      </c>
    </row>
    <row r="97" spans="1:1" ht="20.100000000000001" customHeight="1">
      <c r="A97" s="18" t="s">
        <v>290</v>
      </c>
    </row>
    <row r="98" spans="1:1" ht="20.100000000000001" customHeight="1">
      <c r="A98" s="18" t="s">
        <v>291</v>
      </c>
    </row>
    <row r="99" spans="1:1" ht="20.100000000000001" customHeight="1">
      <c r="A99" s="18" t="s">
        <v>293</v>
      </c>
    </row>
  </sheetData>
  <mergeCells count="30">
    <mergeCell ref="A2:AC2"/>
    <mergeCell ref="F5:AC5"/>
    <mergeCell ref="F6:AC6"/>
    <mergeCell ref="J12:AC12"/>
    <mergeCell ref="AF14:AG14"/>
    <mergeCell ref="AF30:AG30"/>
    <mergeCell ref="AF31:AG31"/>
    <mergeCell ref="AF18:AG18"/>
    <mergeCell ref="AF20:AG20"/>
    <mergeCell ref="I22:L22"/>
    <mergeCell ref="I27:I28"/>
    <mergeCell ref="K33:AC33"/>
    <mergeCell ref="K34:AC34"/>
    <mergeCell ref="T27:AA28"/>
    <mergeCell ref="V8:AB8"/>
    <mergeCell ref="T25:AA26"/>
    <mergeCell ref="J25:Q26"/>
    <mergeCell ref="J29:Q29"/>
    <mergeCell ref="T29:AA29"/>
    <mergeCell ref="V11:AB11"/>
    <mergeCell ref="R27:R28"/>
    <mergeCell ref="S27:S28"/>
    <mergeCell ref="AB27:AB28"/>
    <mergeCell ref="J27:Q28"/>
    <mergeCell ref="S16:AC16"/>
    <mergeCell ref="K35:AC35"/>
    <mergeCell ref="K36:AC36"/>
    <mergeCell ref="A38:AC38"/>
    <mergeCell ref="A39:AC39"/>
    <mergeCell ref="A40:AC40"/>
  </mergeCells>
  <phoneticPr fontId="2"/>
  <dataValidations count="3">
    <dataValidation type="list" allowBlank="1" showInputMessage="1" showErrorMessage="1" sqref="K24 U24" xr:uid="{00000000-0002-0000-1000-000000000000}">
      <formula1>"1,2,3,4"</formula1>
    </dataValidation>
    <dataValidation type="list" allowBlank="1" showInputMessage="1" showErrorMessage="1" sqref="Q10:Q11" xr:uid="{00000000-0002-0000-1000-000001000000}">
      <formula1>"□,■"</formula1>
    </dataValidation>
    <dataValidation type="list" allowBlank="1" showInputMessage="1" showErrorMessage="1" sqref="H9:H10 K9 N9 Q9 M10 S10" xr:uid="{00000000-0002-0000-1000-000002000000}">
      <formula1>"■,□"</formula1>
    </dataValidation>
  </dataValidations>
  <pageMargins left="0.78740157480314965" right="0.59055118110236227" top="0.51181102362204722" bottom="0" header="0.51181102362204722" footer="0"/>
  <pageSetup paperSize="9" scale="96" fitToHeight="0" orientation="portrait" blackAndWhite="1"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pageSetUpPr fitToPage="1"/>
  </sheetPr>
  <dimension ref="A1:BN71"/>
  <sheetViews>
    <sheetView view="pageBreakPreview" zoomScaleNormal="100" zoomScaleSheetLayoutView="100" workbookViewId="0">
      <selection activeCell="B9" sqref="B9:F14"/>
    </sheetView>
  </sheetViews>
  <sheetFormatPr defaultColWidth="2.5" defaultRowHeight="12.75"/>
  <cols>
    <col min="1" max="1" width="17.125" style="151" customWidth="1"/>
    <col min="2" max="31" width="2.875" style="151" customWidth="1"/>
    <col min="32" max="35" width="2.5" style="151"/>
    <col min="36" max="36" width="17.125" style="151" customWidth="1"/>
    <col min="37" max="66" width="2.875" style="151" customWidth="1"/>
    <col min="67" max="16384" width="2.5" style="151"/>
  </cols>
  <sheetData>
    <row r="1" spans="1:66" ht="16.5" customHeight="1">
      <c r="A1" s="754" t="s">
        <v>617</v>
      </c>
      <c r="B1" s="754"/>
      <c r="C1" s="754"/>
      <c r="D1" s="754"/>
      <c r="E1" s="754"/>
      <c r="F1" s="754"/>
      <c r="G1" s="754"/>
      <c r="H1" s="754"/>
      <c r="I1" s="754"/>
      <c r="J1" s="754"/>
      <c r="K1" s="754"/>
      <c r="L1" s="754"/>
      <c r="M1" s="754"/>
      <c r="N1" s="754"/>
      <c r="O1" s="754"/>
      <c r="P1" s="754"/>
      <c r="Q1" s="754"/>
      <c r="R1" s="754"/>
      <c r="S1" s="754"/>
      <c r="T1" s="754"/>
      <c r="U1" s="754"/>
      <c r="V1" s="754"/>
      <c r="W1" s="754"/>
      <c r="X1" s="754"/>
      <c r="Y1" s="754"/>
      <c r="Z1" s="754"/>
      <c r="AA1" s="754"/>
      <c r="AB1" s="754"/>
      <c r="AC1" s="754"/>
      <c r="AD1" s="754"/>
      <c r="AE1" s="754"/>
      <c r="AJ1" s="710" t="s">
        <v>805</v>
      </c>
      <c r="AK1" s="710"/>
      <c r="AL1" s="710"/>
      <c r="AM1" s="710"/>
      <c r="AN1" s="710"/>
      <c r="AO1" s="710"/>
    </row>
    <row r="2" spans="1:66" ht="16.5" customHeight="1">
      <c r="A2" s="159" t="s">
        <v>618</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J2" s="711"/>
      <c r="AK2" s="711"/>
      <c r="AL2" s="711"/>
      <c r="AM2" s="711"/>
      <c r="AN2" s="711"/>
      <c r="AO2" s="711"/>
    </row>
    <row r="3" spans="1:66" s="152" customFormat="1" ht="12.95" customHeight="1">
      <c r="A3" s="751"/>
      <c r="B3" s="721" t="s">
        <v>619</v>
      </c>
      <c r="C3" s="745"/>
      <c r="D3" s="745"/>
      <c r="E3" s="745"/>
      <c r="F3" s="746"/>
      <c r="G3" s="721" t="s">
        <v>620</v>
      </c>
      <c r="H3" s="745"/>
      <c r="I3" s="745"/>
      <c r="J3" s="745"/>
      <c r="K3" s="746"/>
      <c r="L3" s="721" t="s">
        <v>621</v>
      </c>
      <c r="M3" s="745"/>
      <c r="N3" s="745"/>
      <c r="O3" s="745"/>
      <c r="P3" s="746"/>
      <c r="Q3" s="721" t="s">
        <v>622</v>
      </c>
      <c r="R3" s="745"/>
      <c r="S3" s="745"/>
      <c r="T3" s="745"/>
      <c r="U3" s="746"/>
      <c r="V3" s="721" t="s">
        <v>623</v>
      </c>
      <c r="W3" s="745"/>
      <c r="X3" s="745"/>
      <c r="Y3" s="745"/>
      <c r="Z3" s="746"/>
      <c r="AA3" s="721" t="s">
        <v>624</v>
      </c>
      <c r="AB3" s="745"/>
      <c r="AC3" s="745"/>
      <c r="AD3" s="745"/>
      <c r="AE3" s="746"/>
      <c r="AJ3" s="751"/>
      <c r="AK3" s="721" t="s">
        <v>619</v>
      </c>
      <c r="AL3" s="745"/>
      <c r="AM3" s="745"/>
      <c r="AN3" s="745"/>
      <c r="AO3" s="746"/>
      <c r="AP3" s="721" t="s">
        <v>620</v>
      </c>
      <c r="AQ3" s="745"/>
      <c r="AR3" s="745"/>
      <c r="AS3" s="745"/>
      <c r="AT3" s="746"/>
      <c r="AU3" s="721" t="s">
        <v>621</v>
      </c>
      <c r="AV3" s="745"/>
      <c r="AW3" s="745"/>
      <c r="AX3" s="745"/>
      <c r="AY3" s="746"/>
      <c r="AZ3" s="721" t="s">
        <v>622</v>
      </c>
      <c r="BA3" s="745"/>
      <c r="BB3" s="745"/>
      <c r="BC3" s="745"/>
      <c r="BD3" s="746"/>
      <c r="BE3" s="721" t="s">
        <v>623</v>
      </c>
      <c r="BF3" s="745"/>
      <c r="BG3" s="745"/>
      <c r="BH3" s="745"/>
      <c r="BI3" s="746"/>
      <c r="BJ3" s="721" t="s">
        <v>624</v>
      </c>
      <c r="BK3" s="745"/>
      <c r="BL3" s="745"/>
      <c r="BM3" s="745"/>
      <c r="BN3" s="746"/>
    </row>
    <row r="4" spans="1:66" s="152" customFormat="1" ht="12.95" customHeight="1">
      <c r="A4" s="752"/>
      <c r="B4" s="722"/>
      <c r="C4" s="747"/>
      <c r="D4" s="747"/>
      <c r="E4" s="747"/>
      <c r="F4" s="748"/>
      <c r="G4" s="722"/>
      <c r="H4" s="747"/>
      <c r="I4" s="747"/>
      <c r="J4" s="747"/>
      <c r="K4" s="748"/>
      <c r="L4" s="722"/>
      <c r="M4" s="747"/>
      <c r="N4" s="747"/>
      <c r="O4" s="747"/>
      <c r="P4" s="748"/>
      <c r="Q4" s="722"/>
      <c r="R4" s="747"/>
      <c r="S4" s="747"/>
      <c r="T4" s="747"/>
      <c r="U4" s="748"/>
      <c r="V4" s="722"/>
      <c r="W4" s="747"/>
      <c r="X4" s="747"/>
      <c r="Y4" s="747"/>
      <c r="Z4" s="748"/>
      <c r="AA4" s="722"/>
      <c r="AB4" s="747"/>
      <c r="AC4" s="747"/>
      <c r="AD4" s="747"/>
      <c r="AE4" s="748"/>
      <c r="AJ4" s="752"/>
      <c r="AK4" s="722"/>
      <c r="AL4" s="747"/>
      <c r="AM4" s="747"/>
      <c r="AN4" s="747"/>
      <c r="AO4" s="748"/>
      <c r="AP4" s="722"/>
      <c r="AQ4" s="747"/>
      <c r="AR4" s="747"/>
      <c r="AS4" s="747"/>
      <c r="AT4" s="748"/>
      <c r="AU4" s="722"/>
      <c r="AV4" s="747"/>
      <c r="AW4" s="747"/>
      <c r="AX4" s="747"/>
      <c r="AY4" s="748"/>
      <c r="AZ4" s="722"/>
      <c r="BA4" s="747"/>
      <c r="BB4" s="747"/>
      <c r="BC4" s="747"/>
      <c r="BD4" s="748"/>
      <c r="BE4" s="722"/>
      <c r="BF4" s="747"/>
      <c r="BG4" s="747"/>
      <c r="BH4" s="747"/>
      <c r="BI4" s="748"/>
      <c r="BJ4" s="722"/>
      <c r="BK4" s="747"/>
      <c r="BL4" s="747"/>
      <c r="BM4" s="747"/>
      <c r="BN4" s="748"/>
    </row>
    <row r="5" spans="1:66" s="152" customFormat="1" ht="12.95" customHeight="1">
      <c r="A5" s="752"/>
      <c r="B5" s="722"/>
      <c r="C5" s="747"/>
      <c r="D5" s="747"/>
      <c r="E5" s="747"/>
      <c r="F5" s="748"/>
      <c r="G5" s="722"/>
      <c r="H5" s="747"/>
      <c r="I5" s="747"/>
      <c r="J5" s="747"/>
      <c r="K5" s="748"/>
      <c r="L5" s="722"/>
      <c r="M5" s="747"/>
      <c r="N5" s="747"/>
      <c r="O5" s="747"/>
      <c r="P5" s="748"/>
      <c r="Q5" s="722"/>
      <c r="R5" s="747"/>
      <c r="S5" s="747"/>
      <c r="T5" s="747"/>
      <c r="U5" s="748"/>
      <c r="V5" s="722"/>
      <c r="W5" s="747"/>
      <c r="X5" s="747"/>
      <c r="Y5" s="747"/>
      <c r="Z5" s="748"/>
      <c r="AA5" s="722"/>
      <c r="AB5" s="747"/>
      <c r="AC5" s="747"/>
      <c r="AD5" s="747"/>
      <c r="AE5" s="748"/>
      <c r="AJ5" s="752"/>
      <c r="AK5" s="722"/>
      <c r="AL5" s="747"/>
      <c r="AM5" s="747"/>
      <c r="AN5" s="747"/>
      <c r="AO5" s="748"/>
      <c r="AP5" s="722"/>
      <c r="AQ5" s="747"/>
      <c r="AR5" s="747"/>
      <c r="AS5" s="747"/>
      <c r="AT5" s="748"/>
      <c r="AU5" s="722"/>
      <c r="AV5" s="747"/>
      <c r="AW5" s="747"/>
      <c r="AX5" s="747"/>
      <c r="AY5" s="748"/>
      <c r="AZ5" s="722"/>
      <c r="BA5" s="747"/>
      <c r="BB5" s="747"/>
      <c r="BC5" s="747"/>
      <c r="BD5" s="748"/>
      <c r="BE5" s="722"/>
      <c r="BF5" s="747"/>
      <c r="BG5" s="747"/>
      <c r="BH5" s="747"/>
      <c r="BI5" s="748"/>
      <c r="BJ5" s="722"/>
      <c r="BK5" s="747"/>
      <c r="BL5" s="747"/>
      <c r="BM5" s="747"/>
      <c r="BN5" s="748"/>
    </row>
    <row r="6" spans="1:66" s="152" customFormat="1" ht="12.95" customHeight="1">
      <c r="A6" s="752"/>
      <c r="B6" s="722"/>
      <c r="C6" s="747"/>
      <c r="D6" s="747"/>
      <c r="E6" s="747"/>
      <c r="F6" s="748"/>
      <c r="G6" s="722"/>
      <c r="H6" s="747"/>
      <c r="I6" s="747"/>
      <c r="J6" s="747"/>
      <c r="K6" s="748"/>
      <c r="L6" s="722"/>
      <c r="M6" s="747"/>
      <c r="N6" s="747"/>
      <c r="O6" s="747"/>
      <c r="P6" s="748"/>
      <c r="Q6" s="722"/>
      <c r="R6" s="747"/>
      <c r="S6" s="747"/>
      <c r="T6" s="747"/>
      <c r="U6" s="748"/>
      <c r="V6" s="722"/>
      <c r="W6" s="747"/>
      <c r="X6" s="747"/>
      <c r="Y6" s="747"/>
      <c r="Z6" s="748"/>
      <c r="AA6" s="722"/>
      <c r="AB6" s="747"/>
      <c r="AC6" s="747"/>
      <c r="AD6" s="747"/>
      <c r="AE6" s="748"/>
      <c r="AJ6" s="752"/>
      <c r="AK6" s="722"/>
      <c r="AL6" s="747"/>
      <c r="AM6" s="747"/>
      <c r="AN6" s="747"/>
      <c r="AO6" s="748"/>
      <c r="AP6" s="722"/>
      <c r="AQ6" s="747"/>
      <c r="AR6" s="747"/>
      <c r="AS6" s="747"/>
      <c r="AT6" s="748"/>
      <c r="AU6" s="722"/>
      <c r="AV6" s="747"/>
      <c r="AW6" s="747"/>
      <c r="AX6" s="747"/>
      <c r="AY6" s="748"/>
      <c r="AZ6" s="722"/>
      <c r="BA6" s="747"/>
      <c r="BB6" s="747"/>
      <c r="BC6" s="747"/>
      <c r="BD6" s="748"/>
      <c r="BE6" s="722"/>
      <c r="BF6" s="747"/>
      <c r="BG6" s="747"/>
      <c r="BH6" s="747"/>
      <c r="BI6" s="748"/>
      <c r="BJ6" s="722"/>
      <c r="BK6" s="747"/>
      <c r="BL6" s="747"/>
      <c r="BM6" s="747"/>
      <c r="BN6" s="748"/>
    </row>
    <row r="7" spans="1:66" s="152" customFormat="1" ht="12.95" customHeight="1">
      <c r="A7" s="752"/>
      <c r="B7" s="722"/>
      <c r="C7" s="747"/>
      <c r="D7" s="747"/>
      <c r="E7" s="747"/>
      <c r="F7" s="748"/>
      <c r="G7" s="722"/>
      <c r="H7" s="747"/>
      <c r="I7" s="747"/>
      <c r="J7" s="747"/>
      <c r="K7" s="748"/>
      <c r="L7" s="722"/>
      <c r="M7" s="747"/>
      <c r="N7" s="747"/>
      <c r="O7" s="747"/>
      <c r="P7" s="748"/>
      <c r="Q7" s="722"/>
      <c r="R7" s="747"/>
      <c r="S7" s="747"/>
      <c r="T7" s="747"/>
      <c r="U7" s="748"/>
      <c r="V7" s="722"/>
      <c r="W7" s="747"/>
      <c r="X7" s="747"/>
      <c r="Y7" s="747"/>
      <c r="Z7" s="748"/>
      <c r="AA7" s="722"/>
      <c r="AB7" s="747"/>
      <c r="AC7" s="747"/>
      <c r="AD7" s="747"/>
      <c r="AE7" s="748"/>
      <c r="AJ7" s="752"/>
      <c r="AK7" s="722"/>
      <c r="AL7" s="747"/>
      <c r="AM7" s="747"/>
      <c r="AN7" s="747"/>
      <c r="AO7" s="748"/>
      <c r="AP7" s="722"/>
      <c r="AQ7" s="747"/>
      <c r="AR7" s="747"/>
      <c r="AS7" s="747"/>
      <c r="AT7" s="748"/>
      <c r="AU7" s="722"/>
      <c r="AV7" s="747"/>
      <c r="AW7" s="747"/>
      <c r="AX7" s="747"/>
      <c r="AY7" s="748"/>
      <c r="AZ7" s="722"/>
      <c r="BA7" s="747"/>
      <c r="BB7" s="747"/>
      <c r="BC7" s="747"/>
      <c r="BD7" s="748"/>
      <c r="BE7" s="722"/>
      <c r="BF7" s="747"/>
      <c r="BG7" s="747"/>
      <c r="BH7" s="747"/>
      <c r="BI7" s="748"/>
      <c r="BJ7" s="722"/>
      <c r="BK7" s="747"/>
      <c r="BL7" s="747"/>
      <c r="BM7" s="747"/>
      <c r="BN7" s="748"/>
    </row>
    <row r="8" spans="1:66" s="152" customFormat="1" ht="12.95" customHeight="1">
      <c r="A8" s="753"/>
      <c r="B8" s="723"/>
      <c r="C8" s="749"/>
      <c r="D8" s="749"/>
      <c r="E8" s="749"/>
      <c r="F8" s="750"/>
      <c r="G8" s="723"/>
      <c r="H8" s="749"/>
      <c r="I8" s="749"/>
      <c r="J8" s="749"/>
      <c r="K8" s="750"/>
      <c r="L8" s="723"/>
      <c r="M8" s="749"/>
      <c r="N8" s="749"/>
      <c r="O8" s="749"/>
      <c r="P8" s="750"/>
      <c r="Q8" s="723"/>
      <c r="R8" s="749"/>
      <c r="S8" s="749"/>
      <c r="T8" s="749"/>
      <c r="U8" s="750"/>
      <c r="V8" s="723"/>
      <c r="W8" s="749"/>
      <c r="X8" s="749"/>
      <c r="Y8" s="749"/>
      <c r="Z8" s="750"/>
      <c r="AA8" s="723"/>
      <c r="AB8" s="749"/>
      <c r="AC8" s="749"/>
      <c r="AD8" s="749"/>
      <c r="AE8" s="750"/>
      <c r="AJ8" s="753"/>
      <c r="AK8" s="723"/>
      <c r="AL8" s="749"/>
      <c r="AM8" s="749"/>
      <c r="AN8" s="749"/>
      <c r="AO8" s="750"/>
      <c r="AP8" s="723"/>
      <c r="AQ8" s="749"/>
      <c r="AR8" s="749"/>
      <c r="AS8" s="749"/>
      <c r="AT8" s="750"/>
      <c r="AU8" s="723"/>
      <c r="AV8" s="749"/>
      <c r="AW8" s="749"/>
      <c r="AX8" s="749"/>
      <c r="AY8" s="750"/>
      <c r="AZ8" s="723"/>
      <c r="BA8" s="749"/>
      <c r="BB8" s="749"/>
      <c r="BC8" s="749"/>
      <c r="BD8" s="750"/>
      <c r="BE8" s="723"/>
      <c r="BF8" s="749"/>
      <c r="BG8" s="749"/>
      <c r="BH8" s="749"/>
      <c r="BI8" s="750"/>
      <c r="BJ8" s="723"/>
      <c r="BK8" s="749"/>
      <c r="BL8" s="749"/>
      <c r="BM8" s="749"/>
      <c r="BN8" s="750"/>
    </row>
    <row r="9" spans="1:66" s="152" customFormat="1" ht="12.95" customHeight="1">
      <c r="A9" s="733" t="s">
        <v>625</v>
      </c>
      <c r="B9" s="724"/>
      <c r="C9" s="725"/>
      <c r="D9" s="725"/>
      <c r="E9" s="725"/>
      <c r="F9" s="730"/>
      <c r="G9" s="724"/>
      <c r="H9" s="725"/>
      <c r="I9" s="725"/>
      <c r="J9" s="725"/>
      <c r="K9" s="730"/>
      <c r="L9" s="724"/>
      <c r="M9" s="725"/>
      <c r="N9" s="725"/>
      <c r="O9" s="725"/>
      <c r="P9" s="730"/>
      <c r="Q9" s="724"/>
      <c r="R9" s="725"/>
      <c r="S9" s="725"/>
      <c r="T9" s="725"/>
      <c r="U9" s="730"/>
      <c r="V9" s="724"/>
      <c r="W9" s="725"/>
      <c r="X9" s="725"/>
      <c r="Y9" s="725"/>
      <c r="Z9" s="730"/>
      <c r="AA9" s="724"/>
      <c r="AB9" s="725"/>
      <c r="AC9" s="725"/>
      <c r="AD9" s="725"/>
      <c r="AE9" s="730"/>
      <c r="AJ9" s="733" t="s">
        <v>625</v>
      </c>
      <c r="AK9" s="724" t="s">
        <v>641</v>
      </c>
      <c r="AL9" s="725"/>
      <c r="AM9" s="725"/>
      <c r="AN9" s="725"/>
      <c r="AO9" s="730"/>
      <c r="AP9" s="724" t="s">
        <v>642</v>
      </c>
      <c r="AQ9" s="725"/>
      <c r="AR9" s="725"/>
      <c r="AS9" s="725"/>
      <c r="AT9" s="730"/>
      <c r="AU9" s="724" t="s">
        <v>643</v>
      </c>
      <c r="AV9" s="725"/>
      <c r="AW9" s="725"/>
      <c r="AX9" s="725"/>
      <c r="AY9" s="730"/>
      <c r="AZ9" s="724" t="s">
        <v>644</v>
      </c>
      <c r="BA9" s="725"/>
      <c r="BB9" s="725"/>
      <c r="BC9" s="725"/>
      <c r="BD9" s="730"/>
      <c r="BE9" s="736" t="s">
        <v>693</v>
      </c>
      <c r="BF9" s="737"/>
      <c r="BG9" s="737"/>
      <c r="BH9" s="737"/>
      <c r="BI9" s="738"/>
      <c r="BJ9" s="712" t="s">
        <v>659</v>
      </c>
      <c r="BK9" s="713"/>
      <c r="BL9" s="713"/>
      <c r="BM9" s="713"/>
      <c r="BN9" s="714"/>
    </row>
    <row r="10" spans="1:66" s="152" customFormat="1" ht="12.95" customHeight="1">
      <c r="A10" s="734"/>
      <c r="B10" s="726"/>
      <c r="C10" s="727"/>
      <c r="D10" s="727"/>
      <c r="E10" s="727"/>
      <c r="F10" s="731"/>
      <c r="G10" s="726"/>
      <c r="H10" s="727"/>
      <c r="I10" s="727"/>
      <c r="J10" s="727"/>
      <c r="K10" s="731"/>
      <c r="L10" s="726"/>
      <c r="M10" s="727"/>
      <c r="N10" s="727"/>
      <c r="O10" s="727"/>
      <c r="P10" s="731"/>
      <c r="Q10" s="726"/>
      <c r="R10" s="727"/>
      <c r="S10" s="727"/>
      <c r="T10" s="727"/>
      <c r="U10" s="731"/>
      <c r="V10" s="726"/>
      <c r="W10" s="727"/>
      <c r="X10" s="727"/>
      <c r="Y10" s="727"/>
      <c r="Z10" s="731"/>
      <c r="AA10" s="726"/>
      <c r="AB10" s="727"/>
      <c r="AC10" s="727"/>
      <c r="AD10" s="727"/>
      <c r="AE10" s="731"/>
      <c r="AJ10" s="734"/>
      <c r="AK10" s="726"/>
      <c r="AL10" s="727"/>
      <c r="AM10" s="727"/>
      <c r="AN10" s="727"/>
      <c r="AO10" s="731"/>
      <c r="AP10" s="726"/>
      <c r="AQ10" s="727"/>
      <c r="AR10" s="727"/>
      <c r="AS10" s="727"/>
      <c r="AT10" s="731"/>
      <c r="AU10" s="726"/>
      <c r="AV10" s="727"/>
      <c r="AW10" s="727"/>
      <c r="AX10" s="727"/>
      <c r="AY10" s="731"/>
      <c r="AZ10" s="726"/>
      <c r="BA10" s="727"/>
      <c r="BB10" s="727"/>
      <c r="BC10" s="727"/>
      <c r="BD10" s="731"/>
      <c r="BE10" s="739"/>
      <c r="BF10" s="740"/>
      <c r="BG10" s="740"/>
      <c r="BH10" s="740"/>
      <c r="BI10" s="741"/>
      <c r="BJ10" s="715"/>
      <c r="BK10" s="716"/>
      <c r="BL10" s="716"/>
      <c r="BM10" s="716"/>
      <c r="BN10" s="717"/>
    </row>
    <row r="11" spans="1:66" s="152" customFormat="1" ht="12.95" customHeight="1">
      <c r="A11" s="734"/>
      <c r="B11" s="726"/>
      <c r="C11" s="727"/>
      <c r="D11" s="727"/>
      <c r="E11" s="727"/>
      <c r="F11" s="731"/>
      <c r="G11" s="726"/>
      <c r="H11" s="727"/>
      <c r="I11" s="727"/>
      <c r="J11" s="727"/>
      <c r="K11" s="731"/>
      <c r="L11" s="726"/>
      <c r="M11" s="727"/>
      <c r="N11" s="727"/>
      <c r="O11" s="727"/>
      <c r="P11" s="731"/>
      <c r="Q11" s="726"/>
      <c r="R11" s="727"/>
      <c r="S11" s="727"/>
      <c r="T11" s="727"/>
      <c r="U11" s="731"/>
      <c r="V11" s="726"/>
      <c r="W11" s="727"/>
      <c r="X11" s="727"/>
      <c r="Y11" s="727"/>
      <c r="Z11" s="731"/>
      <c r="AA11" s="726"/>
      <c r="AB11" s="727"/>
      <c r="AC11" s="727"/>
      <c r="AD11" s="727"/>
      <c r="AE11" s="731"/>
      <c r="AJ11" s="734"/>
      <c r="AK11" s="726"/>
      <c r="AL11" s="727"/>
      <c r="AM11" s="727"/>
      <c r="AN11" s="727"/>
      <c r="AO11" s="731"/>
      <c r="AP11" s="726"/>
      <c r="AQ11" s="727"/>
      <c r="AR11" s="727"/>
      <c r="AS11" s="727"/>
      <c r="AT11" s="731"/>
      <c r="AU11" s="726"/>
      <c r="AV11" s="727"/>
      <c r="AW11" s="727"/>
      <c r="AX11" s="727"/>
      <c r="AY11" s="731"/>
      <c r="AZ11" s="726"/>
      <c r="BA11" s="727"/>
      <c r="BB11" s="727"/>
      <c r="BC11" s="727"/>
      <c r="BD11" s="731"/>
      <c r="BE11" s="739"/>
      <c r="BF11" s="740"/>
      <c r="BG11" s="740"/>
      <c r="BH11" s="740"/>
      <c r="BI11" s="741"/>
      <c r="BJ11" s="715"/>
      <c r="BK11" s="716"/>
      <c r="BL11" s="716"/>
      <c r="BM11" s="716"/>
      <c r="BN11" s="717"/>
    </row>
    <row r="12" spans="1:66" s="152" customFormat="1" ht="12.95" customHeight="1">
      <c r="A12" s="734"/>
      <c r="B12" s="726"/>
      <c r="C12" s="727"/>
      <c r="D12" s="727"/>
      <c r="E12" s="727"/>
      <c r="F12" s="731"/>
      <c r="G12" s="726"/>
      <c r="H12" s="727"/>
      <c r="I12" s="727"/>
      <c r="J12" s="727"/>
      <c r="K12" s="731"/>
      <c r="L12" s="726"/>
      <c r="M12" s="727"/>
      <c r="N12" s="727"/>
      <c r="O12" s="727"/>
      <c r="P12" s="731"/>
      <c r="Q12" s="726"/>
      <c r="R12" s="727"/>
      <c r="S12" s="727"/>
      <c r="T12" s="727"/>
      <c r="U12" s="731"/>
      <c r="V12" s="726"/>
      <c r="W12" s="727"/>
      <c r="X12" s="727"/>
      <c r="Y12" s="727"/>
      <c r="Z12" s="731"/>
      <c r="AA12" s="726"/>
      <c r="AB12" s="727"/>
      <c r="AC12" s="727"/>
      <c r="AD12" s="727"/>
      <c r="AE12" s="731"/>
      <c r="AJ12" s="734"/>
      <c r="AK12" s="726"/>
      <c r="AL12" s="727"/>
      <c r="AM12" s="727"/>
      <c r="AN12" s="727"/>
      <c r="AO12" s="731"/>
      <c r="AP12" s="726"/>
      <c r="AQ12" s="727"/>
      <c r="AR12" s="727"/>
      <c r="AS12" s="727"/>
      <c r="AT12" s="731"/>
      <c r="AU12" s="726"/>
      <c r="AV12" s="727"/>
      <c r="AW12" s="727"/>
      <c r="AX12" s="727"/>
      <c r="AY12" s="731"/>
      <c r="AZ12" s="726"/>
      <c r="BA12" s="727"/>
      <c r="BB12" s="727"/>
      <c r="BC12" s="727"/>
      <c r="BD12" s="731"/>
      <c r="BE12" s="739"/>
      <c r="BF12" s="740"/>
      <c r="BG12" s="740"/>
      <c r="BH12" s="740"/>
      <c r="BI12" s="741"/>
      <c r="BJ12" s="715"/>
      <c r="BK12" s="716"/>
      <c r="BL12" s="716"/>
      <c r="BM12" s="716"/>
      <c r="BN12" s="717"/>
    </row>
    <row r="13" spans="1:66" s="152" customFormat="1" ht="12.95" customHeight="1">
      <c r="A13" s="734"/>
      <c r="B13" s="726"/>
      <c r="C13" s="727"/>
      <c r="D13" s="727"/>
      <c r="E13" s="727"/>
      <c r="F13" s="731"/>
      <c r="G13" s="726"/>
      <c r="H13" s="727"/>
      <c r="I13" s="727"/>
      <c r="J13" s="727"/>
      <c r="K13" s="731"/>
      <c r="L13" s="726"/>
      <c r="M13" s="727"/>
      <c r="N13" s="727"/>
      <c r="O13" s="727"/>
      <c r="P13" s="731"/>
      <c r="Q13" s="726"/>
      <c r="R13" s="727"/>
      <c r="S13" s="727"/>
      <c r="T13" s="727"/>
      <c r="U13" s="731"/>
      <c r="V13" s="726"/>
      <c r="W13" s="727"/>
      <c r="X13" s="727"/>
      <c r="Y13" s="727"/>
      <c r="Z13" s="731"/>
      <c r="AA13" s="726"/>
      <c r="AB13" s="727"/>
      <c r="AC13" s="727"/>
      <c r="AD13" s="727"/>
      <c r="AE13" s="731"/>
      <c r="AJ13" s="734"/>
      <c r="AK13" s="726"/>
      <c r="AL13" s="727"/>
      <c r="AM13" s="727"/>
      <c r="AN13" s="727"/>
      <c r="AO13" s="731"/>
      <c r="AP13" s="726"/>
      <c r="AQ13" s="727"/>
      <c r="AR13" s="727"/>
      <c r="AS13" s="727"/>
      <c r="AT13" s="731"/>
      <c r="AU13" s="726"/>
      <c r="AV13" s="727"/>
      <c r="AW13" s="727"/>
      <c r="AX13" s="727"/>
      <c r="AY13" s="731"/>
      <c r="AZ13" s="726"/>
      <c r="BA13" s="727"/>
      <c r="BB13" s="727"/>
      <c r="BC13" s="727"/>
      <c r="BD13" s="731"/>
      <c r="BE13" s="739"/>
      <c r="BF13" s="740"/>
      <c r="BG13" s="740"/>
      <c r="BH13" s="740"/>
      <c r="BI13" s="741"/>
      <c r="BJ13" s="715"/>
      <c r="BK13" s="716"/>
      <c r="BL13" s="716"/>
      <c r="BM13" s="716"/>
      <c r="BN13" s="717"/>
    </row>
    <row r="14" spans="1:66" s="152" customFormat="1" ht="12.95" customHeight="1">
      <c r="A14" s="735"/>
      <c r="B14" s="728"/>
      <c r="C14" s="729"/>
      <c r="D14" s="729"/>
      <c r="E14" s="729"/>
      <c r="F14" s="732"/>
      <c r="G14" s="728"/>
      <c r="H14" s="729"/>
      <c r="I14" s="729"/>
      <c r="J14" s="729"/>
      <c r="K14" s="732"/>
      <c r="L14" s="728"/>
      <c r="M14" s="729"/>
      <c r="N14" s="729"/>
      <c r="O14" s="729"/>
      <c r="P14" s="732"/>
      <c r="Q14" s="728"/>
      <c r="R14" s="729"/>
      <c r="S14" s="729"/>
      <c r="T14" s="729"/>
      <c r="U14" s="732"/>
      <c r="V14" s="728"/>
      <c r="W14" s="729"/>
      <c r="X14" s="729"/>
      <c r="Y14" s="729"/>
      <c r="Z14" s="732"/>
      <c r="AA14" s="728"/>
      <c r="AB14" s="729"/>
      <c r="AC14" s="729"/>
      <c r="AD14" s="729"/>
      <c r="AE14" s="732"/>
      <c r="AJ14" s="735"/>
      <c r="AK14" s="728"/>
      <c r="AL14" s="729"/>
      <c r="AM14" s="729"/>
      <c r="AN14" s="729"/>
      <c r="AO14" s="732"/>
      <c r="AP14" s="728"/>
      <c r="AQ14" s="729"/>
      <c r="AR14" s="729"/>
      <c r="AS14" s="729"/>
      <c r="AT14" s="732"/>
      <c r="AU14" s="728"/>
      <c r="AV14" s="729"/>
      <c r="AW14" s="729"/>
      <c r="AX14" s="729"/>
      <c r="AY14" s="732"/>
      <c r="AZ14" s="728"/>
      <c r="BA14" s="729"/>
      <c r="BB14" s="729"/>
      <c r="BC14" s="729"/>
      <c r="BD14" s="732"/>
      <c r="BE14" s="742"/>
      <c r="BF14" s="743"/>
      <c r="BG14" s="743"/>
      <c r="BH14" s="743"/>
      <c r="BI14" s="744"/>
      <c r="BJ14" s="718"/>
      <c r="BK14" s="719"/>
      <c r="BL14" s="719"/>
      <c r="BM14" s="719"/>
      <c r="BN14" s="720"/>
    </row>
    <row r="15" spans="1:66" s="152" customFormat="1" ht="12.95" customHeight="1">
      <c r="A15" s="733" t="s">
        <v>626</v>
      </c>
      <c r="B15" s="724"/>
      <c r="C15" s="725"/>
      <c r="D15" s="725"/>
      <c r="E15" s="725"/>
      <c r="F15" s="730"/>
      <c r="G15" s="724"/>
      <c r="H15" s="725"/>
      <c r="I15" s="725"/>
      <c r="J15" s="725"/>
      <c r="K15" s="730"/>
      <c r="L15" s="724"/>
      <c r="M15" s="725"/>
      <c r="N15" s="725"/>
      <c r="O15" s="725"/>
      <c r="P15" s="730"/>
      <c r="Q15" s="724"/>
      <c r="R15" s="725"/>
      <c r="S15" s="725"/>
      <c r="T15" s="725"/>
      <c r="U15" s="730"/>
      <c r="V15" s="724"/>
      <c r="W15" s="725"/>
      <c r="X15" s="725"/>
      <c r="Y15" s="725"/>
      <c r="Z15" s="730"/>
      <c r="AA15" s="724"/>
      <c r="AB15" s="725"/>
      <c r="AC15" s="725"/>
      <c r="AD15" s="725"/>
      <c r="AE15" s="730"/>
      <c r="AJ15" s="733" t="s">
        <v>626</v>
      </c>
      <c r="AK15" s="724" t="s">
        <v>645</v>
      </c>
      <c r="AL15" s="725"/>
      <c r="AM15" s="725"/>
      <c r="AN15" s="725"/>
      <c r="AO15" s="730"/>
      <c r="AP15" s="724" t="s">
        <v>646</v>
      </c>
      <c r="AQ15" s="725"/>
      <c r="AR15" s="725"/>
      <c r="AS15" s="725"/>
      <c r="AT15" s="730"/>
      <c r="AU15" s="724" t="s">
        <v>647</v>
      </c>
      <c r="AV15" s="725"/>
      <c r="AW15" s="725"/>
      <c r="AX15" s="725"/>
      <c r="AY15" s="730"/>
      <c r="AZ15" s="724" t="s">
        <v>644</v>
      </c>
      <c r="BA15" s="725"/>
      <c r="BB15" s="725"/>
      <c r="BC15" s="725"/>
      <c r="BD15" s="730"/>
      <c r="BE15" s="736" t="s">
        <v>694</v>
      </c>
      <c r="BF15" s="737"/>
      <c r="BG15" s="737"/>
      <c r="BH15" s="737"/>
      <c r="BI15" s="738"/>
      <c r="BJ15" s="712" t="s">
        <v>659</v>
      </c>
      <c r="BK15" s="713"/>
      <c r="BL15" s="713"/>
      <c r="BM15" s="713"/>
      <c r="BN15" s="714"/>
    </row>
    <row r="16" spans="1:66" s="152" customFormat="1" ht="12.95" customHeight="1">
      <c r="A16" s="734"/>
      <c r="B16" s="726"/>
      <c r="C16" s="727"/>
      <c r="D16" s="727"/>
      <c r="E16" s="727"/>
      <c r="F16" s="731"/>
      <c r="G16" s="726"/>
      <c r="H16" s="727"/>
      <c r="I16" s="727"/>
      <c r="J16" s="727"/>
      <c r="K16" s="731"/>
      <c r="L16" s="726"/>
      <c r="M16" s="727"/>
      <c r="N16" s="727"/>
      <c r="O16" s="727"/>
      <c r="P16" s="731"/>
      <c r="Q16" s="726"/>
      <c r="R16" s="727"/>
      <c r="S16" s="727"/>
      <c r="T16" s="727"/>
      <c r="U16" s="731"/>
      <c r="V16" s="726"/>
      <c r="W16" s="727"/>
      <c r="X16" s="727"/>
      <c r="Y16" s="727"/>
      <c r="Z16" s="731"/>
      <c r="AA16" s="726"/>
      <c r="AB16" s="727"/>
      <c r="AC16" s="727"/>
      <c r="AD16" s="727"/>
      <c r="AE16" s="731"/>
      <c r="AJ16" s="734"/>
      <c r="AK16" s="726"/>
      <c r="AL16" s="727"/>
      <c r="AM16" s="727"/>
      <c r="AN16" s="727"/>
      <c r="AO16" s="731"/>
      <c r="AP16" s="726"/>
      <c r="AQ16" s="727"/>
      <c r="AR16" s="727"/>
      <c r="AS16" s="727"/>
      <c r="AT16" s="731"/>
      <c r="AU16" s="726"/>
      <c r="AV16" s="727"/>
      <c r="AW16" s="727"/>
      <c r="AX16" s="727"/>
      <c r="AY16" s="731"/>
      <c r="AZ16" s="726"/>
      <c r="BA16" s="727"/>
      <c r="BB16" s="727"/>
      <c r="BC16" s="727"/>
      <c r="BD16" s="731"/>
      <c r="BE16" s="739"/>
      <c r="BF16" s="740"/>
      <c r="BG16" s="740"/>
      <c r="BH16" s="740"/>
      <c r="BI16" s="741"/>
      <c r="BJ16" s="715"/>
      <c r="BK16" s="716"/>
      <c r="BL16" s="716"/>
      <c r="BM16" s="716"/>
      <c r="BN16" s="717"/>
    </row>
    <row r="17" spans="1:66" s="152" customFormat="1" ht="12.95" customHeight="1">
      <c r="A17" s="734"/>
      <c r="B17" s="726"/>
      <c r="C17" s="727"/>
      <c r="D17" s="727"/>
      <c r="E17" s="727"/>
      <c r="F17" s="731"/>
      <c r="G17" s="726"/>
      <c r="H17" s="727"/>
      <c r="I17" s="727"/>
      <c r="J17" s="727"/>
      <c r="K17" s="731"/>
      <c r="L17" s="726"/>
      <c r="M17" s="727"/>
      <c r="N17" s="727"/>
      <c r="O17" s="727"/>
      <c r="P17" s="731"/>
      <c r="Q17" s="726"/>
      <c r="R17" s="727"/>
      <c r="S17" s="727"/>
      <c r="T17" s="727"/>
      <c r="U17" s="731"/>
      <c r="V17" s="726"/>
      <c r="W17" s="727"/>
      <c r="X17" s="727"/>
      <c r="Y17" s="727"/>
      <c r="Z17" s="731"/>
      <c r="AA17" s="726"/>
      <c r="AB17" s="727"/>
      <c r="AC17" s="727"/>
      <c r="AD17" s="727"/>
      <c r="AE17" s="731"/>
      <c r="AJ17" s="734"/>
      <c r="AK17" s="726"/>
      <c r="AL17" s="727"/>
      <c r="AM17" s="727"/>
      <c r="AN17" s="727"/>
      <c r="AO17" s="731"/>
      <c r="AP17" s="726"/>
      <c r="AQ17" s="727"/>
      <c r="AR17" s="727"/>
      <c r="AS17" s="727"/>
      <c r="AT17" s="731"/>
      <c r="AU17" s="726"/>
      <c r="AV17" s="727"/>
      <c r="AW17" s="727"/>
      <c r="AX17" s="727"/>
      <c r="AY17" s="731"/>
      <c r="AZ17" s="726"/>
      <c r="BA17" s="727"/>
      <c r="BB17" s="727"/>
      <c r="BC17" s="727"/>
      <c r="BD17" s="731"/>
      <c r="BE17" s="739"/>
      <c r="BF17" s="740"/>
      <c r="BG17" s="740"/>
      <c r="BH17" s="740"/>
      <c r="BI17" s="741"/>
      <c r="BJ17" s="715"/>
      <c r="BK17" s="716"/>
      <c r="BL17" s="716"/>
      <c r="BM17" s="716"/>
      <c r="BN17" s="717"/>
    </row>
    <row r="18" spans="1:66" s="152" customFormat="1" ht="12.95" customHeight="1">
      <c r="A18" s="734"/>
      <c r="B18" s="726"/>
      <c r="C18" s="727"/>
      <c r="D18" s="727"/>
      <c r="E18" s="727"/>
      <c r="F18" s="731"/>
      <c r="G18" s="726"/>
      <c r="H18" s="727"/>
      <c r="I18" s="727"/>
      <c r="J18" s="727"/>
      <c r="K18" s="731"/>
      <c r="L18" s="726"/>
      <c r="M18" s="727"/>
      <c r="N18" s="727"/>
      <c r="O18" s="727"/>
      <c r="P18" s="731"/>
      <c r="Q18" s="726"/>
      <c r="R18" s="727"/>
      <c r="S18" s="727"/>
      <c r="T18" s="727"/>
      <c r="U18" s="731"/>
      <c r="V18" s="726"/>
      <c r="W18" s="727"/>
      <c r="X18" s="727"/>
      <c r="Y18" s="727"/>
      <c r="Z18" s="731"/>
      <c r="AA18" s="726"/>
      <c r="AB18" s="727"/>
      <c r="AC18" s="727"/>
      <c r="AD18" s="727"/>
      <c r="AE18" s="731"/>
      <c r="AJ18" s="734"/>
      <c r="AK18" s="726"/>
      <c r="AL18" s="727"/>
      <c r="AM18" s="727"/>
      <c r="AN18" s="727"/>
      <c r="AO18" s="731"/>
      <c r="AP18" s="726"/>
      <c r="AQ18" s="727"/>
      <c r="AR18" s="727"/>
      <c r="AS18" s="727"/>
      <c r="AT18" s="731"/>
      <c r="AU18" s="726"/>
      <c r="AV18" s="727"/>
      <c r="AW18" s="727"/>
      <c r="AX18" s="727"/>
      <c r="AY18" s="731"/>
      <c r="AZ18" s="726"/>
      <c r="BA18" s="727"/>
      <c r="BB18" s="727"/>
      <c r="BC18" s="727"/>
      <c r="BD18" s="731"/>
      <c r="BE18" s="739"/>
      <c r="BF18" s="740"/>
      <c r="BG18" s="740"/>
      <c r="BH18" s="740"/>
      <c r="BI18" s="741"/>
      <c r="BJ18" s="715"/>
      <c r="BK18" s="716"/>
      <c r="BL18" s="716"/>
      <c r="BM18" s="716"/>
      <c r="BN18" s="717"/>
    </row>
    <row r="19" spans="1:66" s="152" customFormat="1" ht="12.95" customHeight="1">
      <c r="A19" s="734"/>
      <c r="B19" s="726"/>
      <c r="C19" s="727"/>
      <c r="D19" s="727"/>
      <c r="E19" s="727"/>
      <c r="F19" s="731"/>
      <c r="G19" s="726"/>
      <c r="H19" s="727"/>
      <c r="I19" s="727"/>
      <c r="J19" s="727"/>
      <c r="K19" s="731"/>
      <c r="L19" s="726"/>
      <c r="M19" s="727"/>
      <c r="N19" s="727"/>
      <c r="O19" s="727"/>
      <c r="P19" s="731"/>
      <c r="Q19" s="726"/>
      <c r="R19" s="727"/>
      <c r="S19" s="727"/>
      <c r="T19" s="727"/>
      <c r="U19" s="731"/>
      <c r="V19" s="726"/>
      <c r="W19" s="727"/>
      <c r="X19" s="727"/>
      <c r="Y19" s="727"/>
      <c r="Z19" s="731"/>
      <c r="AA19" s="726"/>
      <c r="AB19" s="727"/>
      <c r="AC19" s="727"/>
      <c r="AD19" s="727"/>
      <c r="AE19" s="731"/>
      <c r="AJ19" s="734"/>
      <c r="AK19" s="726"/>
      <c r="AL19" s="727"/>
      <c r="AM19" s="727"/>
      <c r="AN19" s="727"/>
      <c r="AO19" s="731"/>
      <c r="AP19" s="726"/>
      <c r="AQ19" s="727"/>
      <c r="AR19" s="727"/>
      <c r="AS19" s="727"/>
      <c r="AT19" s="731"/>
      <c r="AU19" s="726"/>
      <c r="AV19" s="727"/>
      <c r="AW19" s="727"/>
      <c r="AX19" s="727"/>
      <c r="AY19" s="731"/>
      <c r="AZ19" s="726"/>
      <c r="BA19" s="727"/>
      <c r="BB19" s="727"/>
      <c r="BC19" s="727"/>
      <c r="BD19" s="731"/>
      <c r="BE19" s="739"/>
      <c r="BF19" s="740"/>
      <c r="BG19" s="740"/>
      <c r="BH19" s="740"/>
      <c r="BI19" s="741"/>
      <c r="BJ19" s="715"/>
      <c r="BK19" s="716"/>
      <c r="BL19" s="716"/>
      <c r="BM19" s="716"/>
      <c r="BN19" s="717"/>
    </row>
    <row r="20" spans="1:66" s="152" customFormat="1" ht="12.95" customHeight="1">
      <c r="A20" s="735"/>
      <c r="B20" s="728"/>
      <c r="C20" s="729"/>
      <c r="D20" s="729"/>
      <c r="E20" s="729"/>
      <c r="F20" s="732"/>
      <c r="G20" s="728"/>
      <c r="H20" s="729"/>
      <c r="I20" s="729"/>
      <c r="J20" s="729"/>
      <c r="K20" s="732"/>
      <c r="L20" s="728"/>
      <c r="M20" s="729"/>
      <c r="N20" s="729"/>
      <c r="O20" s="729"/>
      <c r="P20" s="732"/>
      <c r="Q20" s="728"/>
      <c r="R20" s="729"/>
      <c r="S20" s="729"/>
      <c r="T20" s="729"/>
      <c r="U20" s="732"/>
      <c r="V20" s="728"/>
      <c r="W20" s="729"/>
      <c r="X20" s="729"/>
      <c r="Y20" s="729"/>
      <c r="Z20" s="732"/>
      <c r="AA20" s="728"/>
      <c r="AB20" s="729"/>
      <c r="AC20" s="729"/>
      <c r="AD20" s="729"/>
      <c r="AE20" s="732"/>
      <c r="AJ20" s="735"/>
      <c r="AK20" s="728"/>
      <c r="AL20" s="729"/>
      <c r="AM20" s="729"/>
      <c r="AN20" s="729"/>
      <c r="AO20" s="732"/>
      <c r="AP20" s="728"/>
      <c r="AQ20" s="729"/>
      <c r="AR20" s="729"/>
      <c r="AS20" s="729"/>
      <c r="AT20" s="732"/>
      <c r="AU20" s="728"/>
      <c r="AV20" s="729"/>
      <c r="AW20" s="729"/>
      <c r="AX20" s="729"/>
      <c r="AY20" s="732"/>
      <c r="AZ20" s="728"/>
      <c r="BA20" s="729"/>
      <c r="BB20" s="729"/>
      <c r="BC20" s="729"/>
      <c r="BD20" s="732"/>
      <c r="BE20" s="742"/>
      <c r="BF20" s="743"/>
      <c r="BG20" s="743"/>
      <c r="BH20" s="743"/>
      <c r="BI20" s="744"/>
      <c r="BJ20" s="718"/>
      <c r="BK20" s="719"/>
      <c r="BL20" s="719"/>
      <c r="BM20" s="719"/>
      <c r="BN20" s="720"/>
    </row>
    <row r="21" spans="1:66" s="152" customFormat="1" ht="12.95" customHeight="1">
      <c r="A21" s="733" t="s">
        <v>627</v>
      </c>
      <c r="B21" s="724"/>
      <c r="C21" s="725"/>
      <c r="D21" s="725"/>
      <c r="E21" s="725"/>
      <c r="F21" s="730"/>
      <c r="G21" s="724"/>
      <c r="H21" s="725"/>
      <c r="I21" s="725"/>
      <c r="J21" s="725"/>
      <c r="K21" s="730"/>
      <c r="L21" s="724"/>
      <c r="M21" s="725"/>
      <c r="N21" s="725"/>
      <c r="O21" s="725"/>
      <c r="P21" s="730"/>
      <c r="Q21" s="724"/>
      <c r="R21" s="725"/>
      <c r="S21" s="725"/>
      <c r="T21" s="725"/>
      <c r="U21" s="730"/>
      <c r="V21" s="724"/>
      <c r="W21" s="725"/>
      <c r="X21" s="725"/>
      <c r="Y21" s="725"/>
      <c r="Z21" s="730"/>
      <c r="AA21" s="724"/>
      <c r="AB21" s="725"/>
      <c r="AC21" s="725"/>
      <c r="AD21" s="725"/>
      <c r="AE21" s="730"/>
      <c r="AJ21" s="733" t="s">
        <v>627</v>
      </c>
      <c r="AK21" s="724" t="s">
        <v>648</v>
      </c>
      <c r="AL21" s="725"/>
      <c r="AM21" s="725"/>
      <c r="AN21" s="725"/>
      <c r="AO21" s="730"/>
      <c r="AP21" s="724" t="s">
        <v>649</v>
      </c>
      <c r="AQ21" s="725"/>
      <c r="AR21" s="725"/>
      <c r="AS21" s="725"/>
      <c r="AT21" s="730"/>
      <c r="AU21" s="724" t="s">
        <v>650</v>
      </c>
      <c r="AV21" s="725"/>
      <c r="AW21" s="725"/>
      <c r="AX21" s="725"/>
      <c r="AY21" s="730"/>
      <c r="AZ21" s="724" t="s">
        <v>644</v>
      </c>
      <c r="BA21" s="725"/>
      <c r="BB21" s="725"/>
      <c r="BC21" s="725"/>
      <c r="BD21" s="730"/>
      <c r="BE21" s="724" t="s">
        <v>695</v>
      </c>
      <c r="BF21" s="725"/>
      <c r="BG21" s="725"/>
      <c r="BH21" s="725"/>
      <c r="BI21" s="730"/>
      <c r="BJ21" s="712" t="s">
        <v>659</v>
      </c>
      <c r="BK21" s="713"/>
      <c r="BL21" s="713"/>
      <c r="BM21" s="713"/>
      <c r="BN21" s="714"/>
    </row>
    <row r="22" spans="1:66" s="152" customFormat="1" ht="12.95" customHeight="1">
      <c r="A22" s="734"/>
      <c r="B22" s="726"/>
      <c r="C22" s="727"/>
      <c r="D22" s="727"/>
      <c r="E22" s="727"/>
      <c r="F22" s="731"/>
      <c r="G22" s="726"/>
      <c r="H22" s="727"/>
      <c r="I22" s="727"/>
      <c r="J22" s="727"/>
      <c r="K22" s="731"/>
      <c r="L22" s="726"/>
      <c r="M22" s="727"/>
      <c r="N22" s="727"/>
      <c r="O22" s="727"/>
      <c r="P22" s="731"/>
      <c r="Q22" s="726"/>
      <c r="R22" s="727"/>
      <c r="S22" s="727"/>
      <c r="T22" s="727"/>
      <c r="U22" s="731"/>
      <c r="V22" s="726"/>
      <c r="W22" s="727"/>
      <c r="X22" s="727"/>
      <c r="Y22" s="727"/>
      <c r="Z22" s="731"/>
      <c r="AA22" s="726"/>
      <c r="AB22" s="727"/>
      <c r="AC22" s="727"/>
      <c r="AD22" s="727"/>
      <c r="AE22" s="731"/>
      <c r="AJ22" s="734"/>
      <c r="AK22" s="726"/>
      <c r="AL22" s="727"/>
      <c r="AM22" s="727"/>
      <c r="AN22" s="727"/>
      <c r="AO22" s="731"/>
      <c r="AP22" s="726"/>
      <c r="AQ22" s="727"/>
      <c r="AR22" s="727"/>
      <c r="AS22" s="727"/>
      <c r="AT22" s="731"/>
      <c r="AU22" s="726"/>
      <c r="AV22" s="727"/>
      <c r="AW22" s="727"/>
      <c r="AX22" s="727"/>
      <c r="AY22" s="731"/>
      <c r="AZ22" s="726"/>
      <c r="BA22" s="727"/>
      <c r="BB22" s="727"/>
      <c r="BC22" s="727"/>
      <c r="BD22" s="731"/>
      <c r="BE22" s="726"/>
      <c r="BF22" s="727"/>
      <c r="BG22" s="727"/>
      <c r="BH22" s="727"/>
      <c r="BI22" s="731"/>
      <c r="BJ22" s="715"/>
      <c r="BK22" s="716"/>
      <c r="BL22" s="716"/>
      <c r="BM22" s="716"/>
      <c r="BN22" s="717"/>
    </row>
    <row r="23" spans="1:66" s="152" customFormat="1" ht="12.95" customHeight="1">
      <c r="A23" s="734"/>
      <c r="B23" s="726"/>
      <c r="C23" s="727"/>
      <c r="D23" s="727"/>
      <c r="E23" s="727"/>
      <c r="F23" s="731"/>
      <c r="G23" s="726"/>
      <c r="H23" s="727"/>
      <c r="I23" s="727"/>
      <c r="J23" s="727"/>
      <c r="K23" s="731"/>
      <c r="L23" s="726"/>
      <c r="M23" s="727"/>
      <c r="N23" s="727"/>
      <c r="O23" s="727"/>
      <c r="P23" s="731"/>
      <c r="Q23" s="726"/>
      <c r="R23" s="727"/>
      <c r="S23" s="727"/>
      <c r="T23" s="727"/>
      <c r="U23" s="731"/>
      <c r="V23" s="726"/>
      <c r="W23" s="727"/>
      <c r="X23" s="727"/>
      <c r="Y23" s="727"/>
      <c r="Z23" s="731"/>
      <c r="AA23" s="726"/>
      <c r="AB23" s="727"/>
      <c r="AC23" s="727"/>
      <c r="AD23" s="727"/>
      <c r="AE23" s="731"/>
      <c r="AJ23" s="734"/>
      <c r="AK23" s="726"/>
      <c r="AL23" s="727"/>
      <c r="AM23" s="727"/>
      <c r="AN23" s="727"/>
      <c r="AO23" s="731"/>
      <c r="AP23" s="726"/>
      <c r="AQ23" s="727"/>
      <c r="AR23" s="727"/>
      <c r="AS23" s="727"/>
      <c r="AT23" s="731"/>
      <c r="AU23" s="726"/>
      <c r="AV23" s="727"/>
      <c r="AW23" s="727"/>
      <c r="AX23" s="727"/>
      <c r="AY23" s="731"/>
      <c r="AZ23" s="726"/>
      <c r="BA23" s="727"/>
      <c r="BB23" s="727"/>
      <c r="BC23" s="727"/>
      <c r="BD23" s="731"/>
      <c r="BE23" s="726"/>
      <c r="BF23" s="727"/>
      <c r="BG23" s="727"/>
      <c r="BH23" s="727"/>
      <c r="BI23" s="731"/>
      <c r="BJ23" s="715"/>
      <c r="BK23" s="716"/>
      <c r="BL23" s="716"/>
      <c r="BM23" s="716"/>
      <c r="BN23" s="717"/>
    </row>
    <row r="24" spans="1:66" s="152" customFormat="1" ht="12.95" customHeight="1">
      <c r="A24" s="734"/>
      <c r="B24" s="726"/>
      <c r="C24" s="727"/>
      <c r="D24" s="727"/>
      <c r="E24" s="727"/>
      <c r="F24" s="731"/>
      <c r="G24" s="726"/>
      <c r="H24" s="727"/>
      <c r="I24" s="727"/>
      <c r="J24" s="727"/>
      <c r="K24" s="731"/>
      <c r="L24" s="726"/>
      <c r="M24" s="727"/>
      <c r="N24" s="727"/>
      <c r="O24" s="727"/>
      <c r="P24" s="731"/>
      <c r="Q24" s="726"/>
      <c r="R24" s="727"/>
      <c r="S24" s="727"/>
      <c r="T24" s="727"/>
      <c r="U24" s="731"/>
      <c r="V24" s="726"/>
      <c r="W24" s="727"/>
      <c r="X24" s="727"/>
      <c r="Y24" s="727"/>
      <c r="Z24" s="731"/>
      <c r="AA24" s="726"/>
      <c r="AB24" s="727"/>
      <c r="AC24" s="727"/>
      <c r="AD24" s="727"/>
      <c r="AE24" s="731"/>
      <c r="AJ24" s="734"/>
      <c r="AK24" s="726"/>
      <c r="AL24" s="727"/>
      <c r="AM24" s="727"/>
      <c r="AN24" s="727"/>
      <c r="AO24" s="731"/>
      <c r="AP24" s="726"/>
      <c r="AQ24" s="727"/>
      <c r="AR24" s="727"/>
      <c r="AS24" s="727"/>
      <c r="AT24" s="731"/>
      <c r="AU24" s="726"/>
      <c r="AV24" s="727"/>
      <c r="AW24" s="727"/>
      <c r="AX24" s="727"/>
      <c r="AY24" s="731"/>
      <c r="AZ24" s="726"/>
      <c r="BA24" s="727"/>
      <c r="BB24" s="727"/>
      <c r="BC24" s="727"/>
      <c r="BD24" s="731"/>
      <c r="BE24" s="726"/>
      <c r="BF24" s="727"/>
      <c r="BG24" s="727"/>
      <c r="BH24" s="727"/>
      <c r="BI24" s="731"/>
      <c r="BJ24" s="715"/>
      <c r="BK24" s="716"/>
      <c r="BL24" s="716"/>
      <c r="BM24" s="716"/>
      <c r="BN24" s="717"/>
    </row>
    <row r="25" spans="1:66" s="152" customFormat="1" ht="12.95" customHeight="1">
      <c r="A25" s="734"/>
      <c r="B25" s="726"/>
      <c r="C25" s="727"/>
      <c r="D25" s="727"/>
      <c r="E25" s="727"/>
      <c r="F25" s="731"/>
      <c r="G25" s="726"/>
      <c r="H25" s="727"/>
      <c r="I25" s="727"/>
      <c r="J25" s="727"/>
      <c r="K25" s="731"/>
      <c r="L25" s="726"/>
      <c r="M25" s="727"/>
      <c r="N25" s="727"/>
      <c r="O25" s="727"/>
      <c r="P25" s="731"/>
      <c r="Q25" s="726"/>
      <c r="R25" s="727"/>
      <c r="S25" s="727"/>
      <c r="T25" s="727"/>
      <c r="U25" s="731"/>
      <c r="V25" s="726"/>
      <c r="W25" s="727"/>
      <c r="X25" s="727"/>
      <c r="Y25" s="727"/>
      <c r="Z25" s="731"/>
      <c r="AA25" s="726"/>
      <c r="AB25" s="727"/>
      <c r="AC25" s="727"/>
      <c r="AD25" s="727"/>
      <c r="AE25" s="731"/>
      <c r="AJ25" s="734"/>
      <c r="AK25" s="726"/>
      <c r="AL25" s="727"/>
      <c r="AM25" s="727"/>
      <c r="AN25" s="727"/>
      <c r="AO25" s="731"/>
      <c r="AP25" s="726"/>
      <c r="AQ25" s="727"/>
      <c r="AR25" s="727"/>
      <c r="AS25" s="727"/>
      <c r="AT25" s="731"/>
      <c r="AU25" s="726"/>
      <c r="AV25" s="727"/>
      <c r="AW25" s="727"/>
      <c r="AX25" s="727"/>
      <c r="AY25" s="731"/>
      <c r="AZ25" s="726"/>
      <c r="BA25" s="727"/>
      <c r="BB25" s="727"/>
      <c r="BC25" s="727"/>
      <c r="BD25" s="731"/>
      <c r="BE25" s="726"/>
      <c r="BF25" s="727"/>
      <c r="BG25" s="727"/>
      <c r="BH25" s="727"/>
      <c r="BI25" s="731"/>
      <c r="BJ25" s="715"/>
      <c r="BK25" s="716"/>
      <c r="BL25" s="716"/>
      <c r="BM25" s="716"/>
      <c r="BN25" s="717"/>
    </row>
    <row r="26" spans="1:66" s="152" customFormat="1" ht="12.95" customHeight="1">
      <c r="A26" s="735"/>
      <c r="B26" s="728"/>
      <c r="C26" s="729"/>
      <c r="D26" s="729"/>
      <c r="E26" s="729"/>
      <c r="F26" s="732"/>
      <c r="G26" s="728"/>
      <c r="H26" s="729"/>
      <c r="I26" s="729"/>
      <c r="J26" s="729"/>
      <c r="K26" s="732"/>
      <c r="L26" s="728"/>
      <c r="M26" s="729"/>
      <c r="N26" s="729"/>
      <c r="O26" s="729"/>
      <c r="P26" s="732"/>
      <c r="Q26" s="728"/>
      <c r="R26" s="729"/>
      <c r="S26" s="729"/>
      <c r="T26" s="729"/>
      <c r="U26" s="732"/>
      <c r="V26" s="728"/>
      <c r="W26" s="729"/>
      <c r="X26" s="729"/>
      <c r="Y26" s="729"/>
      <c r="Z26" s="732"/>
      <c r="AA26" s="728"/>
      <c r="AB26" s="729"/>
      <c r="AC26" s="729"/>
      <c r="AD26" s="729"/>
      <c r="AE26" s="732"/>
      <c r="AJ26" s="735"/>
      <c r="AK26" s="728"/>
      <c r="AL26" s="729"/>
      <c r="AM26" s="729"/>
      <c r="AN26" s="729"/>
      <c r="AO26" s="732"/>
      <c r="AP26" s="728"/>
      <c r="AQ26" s="729"/>
      <c r="AR26" s="729"/>
      <c r="AS26" s="729"/>
      <c r="AT26" s="732"/>
      <c r="AU26" s="728"/>
      <c r="AV26" s="729"/>
      <c r="AW26" s="729"/>
      <c r="AX26" s="729"/>
      <c r="AY26" s="732"/>
      <c r="AZ26" s="728"/>
      <c r="BA26" s="729"/>
      <c r="BB26" s="729"/>
      <c r="BC26" s="729"/>
      <c r="BD26" s="732"/>
      <c r="BE26" s="728"/>
      <c r="BF26" s="729"/>
      <c r="BG26" s="729"/>
      <c r="BH26" s="729"/>
      <c r="BI26" s="732"/>
      <c r="BJ26" s="718"/>
      <c r="BK26" s="719"/>
      <c r="BL26" s="719"/>
      <c r="BM26" s="719"/>
      <c r="BN26" s="720"/>
    </row>
    <row r="27" spans="1:66" s="152" customFormat="1" ht="12.95" customHeight="1">
      <c r="A27" s="733" t="s">
        <v>628</v>
      </c>
      <c r="B27" s="724"/>
      <c r="C27" s="725"/>
      <c r="D27" s="725"/>
      <c r="E27" s="725"/>
      <c r="F27" s="730"/>
      <c r="G27" s="724"/>
      <c r="H27" s="725"/>
      <c r="I27" s="725"/>
      <c r="J27" s="725"/>
      <c r="K27" s="730"/>
      <c r="L27" s="724"/>
      <c r="M27" s="725"/>
      <c r="N27" s="725"/>
      <c r="O27" s="725"/>
      <c r="P27" s="730"/>
      <c r="Q27" s="724"/>
      <c r="R27" s="725"/>
      <c r="S27" s="725"/>
      <c r="T27" s="725"/>
      <c r="U27" s="730"/>
      <c r="V27" s="724"/>
      <c r="W27" s="725"/>
      <c r="X27" s="725"/>
      <c r="Y27" s="725"/>
      <c r="Z27" s="730"/>
      <c r="AA27" s="724"/>
      <c r="AB27" s="725"/>
      <c r="AC27" s="725"/>
      <c r="AD27" s="725"/>
      <c r="AE27" s="730"/>
      <c r="AJ27" s="733" t="s">
        <v>628</v>
      </c>
      <c r="AK27" s="724" t="s">
        <v>651</v>
      </c>
      <c r="AL27" s="725"/>
      <c r="AM27" s="725"/>
      <c r="AN27" s="725"/>
      <c r="AO27" s="730"/>
      <c r="AP27" s="724" t="s">
        <v>652</v>
      </c>
      <c r="AQ27" s="725"/>
      <c r="AR27" s="725"/>
      <c r="AS27" s="725"/>
      <c r="AT27" s="730"/>
      <c r="AU27" s="724" t="s">
        <v>653</v>
      </c>
      <c r="AV27" s="725"/>
      <c r="AW27" s="725"/>
      <c r="AX27" s="725"/>
      <c r="AY27" s="730"/>
      <c r="AZ27" s="724" t="s">
        <v>644</v>
      </c>
      <c r="BA27" s="725"/>
      <c r="BB27" s="725"/>
      <c r="BC27" s="725"/>
      <c r="BD27" s="730"/>
      <c r="BE27" s="724" t="s">
        <v>696</v>
      </c>
      <c r="BF27" s="725"/>
      <c r="BG27" s="725"/>
      <c r="BH27" s="725"/>
      <c r="BI27" s="730"/>
      <c r="BJ27" s="712" t="s">
        <v>659</v>
      </c>
      <c r="BK27" s="713"/>
      <c r="BL27" s="713"/>
      <c r="BM27" s="713"/>
      <c r="BN27" s="714"/>
    </row>
    <row r="28" spans="1:66" s="152" customFormat="1" ht="12.95" customHeight="1">
      <c r="A28" s="734"/>
      <c r="B28" s="726"/>
      <c r="C28" s="727"/>
      <c r="D28" s="727"/>
      <c r="E28" s="727"/>
      <c r="F28" s="731"/>
      <c r="G28" s="726"/>
      <c r="H28" s="727"/>
      <c r="I28" s="727"/>
      <c r="J28" s="727"/>
      <c r="K28" s="731"/>
      <c r="L28" s="726"/>
      <c r="M28" s="727"/>
      <c r="N28" s="727"/>
      <c r="O28" s="727"/>
      <c r="P28" s="731"/>
      <c r="Q28" s="726"/>
      <c r="R28" s="727"/>
      <c r="S28" s="727"/>
      <c r="T28" s="727"/>
      <c r="U28" s="731"/>
      <c r="V28" s="726"/>
      <c r="W28" s="727"/>
      <c r="X28" s="727"/>
      <c r="Y28" s="727"/>
      <c r="Z28" s="731"/>
      <c r="AA28" s="726"/>
      <c r="AB28" s="727"/>
      <c r="AC28" s="727"/>
      <c r="AD28" s="727"/>
      <c r="AE28" s="731"/>
      <c r="AJ28" s="734"/>
      <c r="AK28" s="726"/>
      <c r="AL28" s="727"/>
      <c r="AM28" s="727"/>
      <c r="AN28" s="727"/>
      <c r="AO28" s="731"/>
      <c r="AP28" s="726"/>
      <c r="AQ28" s="727"/>
      <c r="AR28" s="727"/>
      <c r="AS28" s="727"/>
      <c r="AT28" s="731"/>
      <c r="AU28" s="726"/>
      <c r="AV28" s="727"/>
      <c r="AW28" s="727"/>
      <c r="AX28" s="727"/>
      <c r="AY28" s="731"/>
      <c r="AZ28" s="726"/>
      <c r="BA28" s="727"/>
      <c r="BB28" s="727"/>
      <c r="BC28" s="727"/>
      <c r="BD28" s="731"/>
      <c r="BE28" s="726"/>
      <c r="BF28" s="727"/>
      <c r="BG28" s="727"/>
      <c r="BH28" s="727"/>
      <c r="BI28" s="731"/>
      <c r="BJ28" s="715"/>
      <c r="BK28" s="716"/>
      <c r="BL28" s="716"/>
      <c r="BM28" s="716"/>
      <c r="BN28" s="717"/>
    </row>
    <row r="29" spans="1:66" s="152" customFormat="1" ht="12.95" customHeight="1">
      <c r="A29" s="734"/>
      <c r="B29" s="726"/>
      <c r="C29" s="727"/>
      <c r="D29" s="727"/>
      <c r="E29" s="727"/>
      <c r="F29" s="731"/>
      <c r="G29" s="726"/>
      <c r="H29" s="727"/>
      <c r="I29" s="727"/>
      <c r="J29" s="727"/>
      <c r="K29" s="731"/>
      <c r="L29" s="726"/>
      <c r="M29" s="727"/>
      <c r="N29" s="727"/>
      <c r="O29" s="727"/>
      <c r="P29" s="731"/>
      <c r="Q29" s="726"/>
      <c r="R29" s="727"/>
      <c r="S29" s="727"/>
      <c r="T29" s="727"/>
      <c r="U29" s="731"/>
      <c r="V29" s="726"/>
      <c r="W29" s="727"/>
      <c r="X29" s="727"/>
      <c r="Y29" s="727"/>
      <c r="Z29" s="731"/>
      <c r="AA29" s="726"/>
      <c r="AB29" s="727"/>
      <c r="AC29" s="727"/>
      <c r="AD29" s="727"/>
      <c r="AE29" s="731"/>
      <c r="AJ29" s="734"/>
      <c r="AK29" s="726"/>
      <c r="AL29" s="727"/>
      <c r="AM29" s="727"/>
      <c r="AN29" s="727"/>
      <c r="AO29" s="731"/>
      <c r="AP29" s="726"/>
      <c r="AQ29" s="727"/>
      <c r="AR29" s="727"/>
      <c r="AS29" s="727"/>
      <c r="AT29" s="731"/>
      <c r="AU29" s="726"/>
      <c r="AV29" s="727"/>
      <c r="AW29" s="727"/>
      <c r="AX29" s="727"/>
      <c r="AY29" s="731"/>
      <c r="AZ29" s="726"/>
      <c r="BA29" s="727"/>
      <c r="BB29" s="727"/>
      <c r="BC29" s="727"/>
      <c r="BD29" s="731"/>
      <c r="BE29" s="726"/>
      <c r="BF29" s="727"/>
      <c r="BG29" s="727"/>
      <c r="BH29" s="727"/>
      <c r="BI29" s="731"/>
      <c r="BJ29" s="715"/>
      <c r="BK29" s="716"/>
      <c r="BL29" s="716"/>
      <c r="BM29" s="716"/>
      <c r="BN29" s="717"/>
    </row>
    <row r="30" spans="1:66" s="152" customFormat="1" ht="12.95" customHeight="1">
      <c r="A30" s="734"/>
      <c r="B30" s="726"/>
      <c r="C30" s="727"/>
      <c r="D30" s="727"/>
      <c r="E30" s="727"/>
      <c r="F30" s="731"/>
      <c r="G30" s="726"/>
      <c r="H30" s="727"/>
      <c r="I30" s="727"/>
      <c r="J30" s="727"/>
      <c r="K30" s="731"/>
      <c r="L30" s="726"/>
      <c r="M30" s="727"/>
      <c r="N30" s="727"/>
      <c r="O30" s="727"/>
      <c r="P30" s="731"/>
      <c r="Q30" s="726"/>
      <c r="R30" s="727"/>
      <c r="S30" s="727"/>
      <c r="T30" s="727"/>
      <c r="U30" s="731"/>
      <c r="V30" s="726"/>
      <c r="W30" s="727"/>
      <c r="X30" s="727"/>
      <c r="Y30" s="727"/>
      <c r="Z30" s="731"/>
      <c r="AA30" s="726"/>
      <c r="AB30" s="727"/>
      <c r="AC30" s="727"/>
      <c r="AD30" s="727"/>
      <c r="AE30" s="731"/>
      <c r="AJ30" s="734"/>
      <c r="AK30" s="726"/>
      <c r="AL30" s="727"/>
      <c r="AM30" s="727"/>
      <c r="AN30" s="727"/>
      <c r="AO30" s="731"/>
      <c r="AP30" s="726"/>
      <c r="AQ30" s="727"/>
      <c r="AR30" s="727"/>
      <c r="AS30" s="727"/>
      <c r="AT30" s="731"/>
      <c r="AU30" s="726"/>
      <c r="AV30" s="727"/>
      <c r="AW30" s="727"/>
      <c r="AX30" s="727"/>
      <c r="AY30" s="731"/>
      <c r="AZ30" s="726"/>
      <c r="BA30" s="727"/>
      <c r="BB30" s="727"/>
      <c r="BC30" s="727"/>
      <c r="BD30" s="731"/>
      <c r="BE30" s="726"/>
      <c r="BF30" s="727"/>
      <c r="BG30" s="727"/>
      <c r="BH30" s="727"/>
      <c r="BI30" s="731"/>
      <c r="BJ30" s="715"/>
      <c r="BK30" s="716"/>
      <c r="BL30" s="716"/>
      <c r="BM30" s="716"/>
      <c r="BN30" s="717"/>
    </row>
    <row r="31" spans="1:66" s="152" customFormat="1" ht="12.95" customHeight="1">
      <c r="A31" s="734"/>
      <c r="B31" s="726"/>
      <c r="C31" s="727"/>
      <c r="D31" s="727"/>
      <c r="E31" s="727"/>
      <c r="F31" s="731"/>
      <c r="G31" s="726"/>
      <c r="H31" s="727"/>
      <c r="I31" s="727"/>
      <c r="J31" s="727"/>
      <c r="K31" s="731"/>
      <c r="L31" s="726"/>
      <c r="M31" s="727"/>
      <c r="N31" s="727"/>
      <c r="O31" s="727"/>
      <c r="P31" s="731"/>
      <c r="Q31" s="726"/>
      <c r="R31" s="727"/>
      <c r="S31" s="727"/>
      <c r="T31" s="727"/>
      <c r="U31" s="731"/>
      <c r="V31" s="726"/>
      <c r="W31" s="727"/>
      <c r="X31" s="727"/>
      <c r="Y31" s="727"/>
      <c r="Z31" s="731"/>
      <c r="AA31" s="726"/>
      <c r="AB31" s="727"/>
      <c r="AC31" s="727"/>
      <c r="AD31" s="727"/>
      <c r="AE31" s="731"/>
      <c r="AJ31" s="734"/>
      <c r="AK31" s="726"/>
      <c r="AL31" s="727"/>
      <c r="AM31" s="727"/>
      <c r="AN31" s="727"/>
      <c r="AO31" s="731"/>
      <c r="AP31" s="726"/>
      <c r="AQ31" s="727"/>
      <c r="AR31" s="727"/>
      <c r="AS31" s="727"/>
      <c r="AT31" s="731"/>
      <c r="AU31" s="726"/>
      <c r="AV31" s="727"/>
      <c r="AW31" s="727"/>
      <c r="AX31" s="727"/>
      <c r="AY31" s="731"/>
      <c r="AZ31" s="726"/>
      <c r="BA31" s="727"/>
      <c r="BB31" s="727"/>
      <c r="BC31" s="727"/>
      <c r="BD31" s="731"/>
      <c r="BE31" s="726"/>
      <c r="BF31" s="727"/>
      <c r="BG31" s="727"/>
      <c r="BH31" s="727"/>
      <c r="BI31" s="731"/>
      <c r="BJ31" s="715"/>
      <c r="BK31" s="716"/>
      <c r="BL31" s="716"/>
      <c r="BM31" s="716"/>
      <c r="BN31" s="717"/>
    </row>
    <row r="32" spans="1:66" s="152" customFormat="1" ht="12.95" customHeight="1">
      <c r="A32" s="734"/>
      <c r="B32" s="728"/>
      <c r="C32" s="729"/>
      <c r="D32" s="729"/>
      <c r="E32" s="729"/>
      <c r="F32" s="732"/>
      <c r="G32" s="728"/>
      <c r="H32" s="729"/>
      <c r="I32" s="729"/>
      <c r="J32" s="729"/>
      <c r="K32" s="732"/>
      <c r="L32" s="728"/>
      <c r="M32" s="729"/>
      <c r="N32" s="729"/>
      <c r="O32" s="729"/>
      <c r="P32" s="732"/>
      <c r="Q32" s="728"/>
      <c r="R32" s="729"/>
      <c r="S32" s="729"/>
      <c r="T32" s="729"/>
      <c r="U32" s="732"/>
      <c r="V32" s="728"/>
      <c r="W32" s="729"/>
      <c r="X32" s="729"/>
      <c r="Y32" s="729"/>
      <c r="Z32" s="732"/>
      <c r="AA32" s="728"/>
      <c r="AB32" s="729"/>
      <c r="AC32" s="729"/>
      <c r="AD32" s="729"/>
      <c r="AE32" s="732"/>
      <c r="AJ32" s="734"/>
      <c r="AK32" s="728"/>
      <c r="AL32" s="729"/>
      <c r="AM32" s="729"/>
      <c r="AN32" s="729"/>
      <c r="AO32" s="732"/>
      <c r="AP32" s="728"/>
      <c r="AQ32" s="729"/>
      <c r="AR32" s="729"/>
      <c r="AS32" s="729"/>
      <c r="AT32" s="732"/>
      <c r="AU32" s="728"/>
      <c r="AV32" s="729"/>
      <c r="AW32" s="729"/>
      <c r="AX32" s="729"/>
      <c r="AY32" s="732"/>
      <c r="AZ32" s="728"/>
      <c r="BA32" s="729"/>
      <c r="BB32" s="729"/>
      <c r="BC32" s="729"/>
      <c r="BD32" s="732"/>
      <c r="BE32" s="728"/>
      <c r="BF32" s="729"/>
      <c r="BG32" s="729"/>
      <c r="BH32" s="729"/>
      <c r="BI32" s="732"/>
      <c r="BJ32" s="718"/>
      <c r="BK32" s="719"/>
      <c r="BL32" s="719"/>
      <c r="BM32" s="719"/>
      <c r="BN32" s="720"/>
    </row>
    <row r="33" spans="1:66" s="152" customFormat="1" ht="12.95" customHeight="1">
      <c r="A33" s="733" t="s">
        <v>629</v>
      </c>
      <c r="B33" s="724"/>
      <c r="C33" s="725"/>
      <c r="D33" s="725"/>
      <c r="E33" s="725"/>
      <c r="F33" s="730"/>
      <c r="G33" s="724"/>
      <c r="H33" s="725"/>
      <c r="I33" s="725"/>
      <c r="J33" s="725"/>
      <c r="K33" s="730"/>
      <c r="L33" s="724"/>
      <c r="M33" s="725"/>
      <c r="N33" s="725"/>
      <c r="O33" s="725"/>
      <c r="P33" s="730"/>
      <c r="Q33" s="724"/>
      <c r="R33" s="725"/>
      <c r="S33" s="725"/>
      <c r="T33" s="725"/>
      <c r="U33" s="730"/>
      <c r="V33" s="724"/>
      <c r="W33" s="725"/>
      <c r="X33" s="725"/>
      <c r="Y33" s="725"/>
      <c r="Z33" s="730"/>
      <c r="AA33" s="724"/>
      <c r="AB33" s="725"/>
      <c r="AC33" s="725"/>
      <c r="AD33" s="725"/>
      <c r="AE33" s="730"/>
      <c r="AJ33" s="733" t="s">
        <v>629</v>
      </c>
      <c r="AK33" s="724" t="s">
        <v>654</v>
      </c>
      <c r="AL33" s="725"/>
      <c r="AM33" s="725"/>
      <c r="AN33" s="725"/>
      <c r="AO33" s="730"/>
      <c r="AP33" s="724" t="s">
        <v>655</v>
      </c>
      <c r="AQ33" s="725"/>
      <c r="AR33" s="725"/>
      <c r="AS33" s="725"/>
      <c r="AT33" s="730"/>
      <c r="AU33" s="724" t="s">
        <v>656</v>
      </c>
      <c r="AV33" s="725"/>
      <c r="AW33" s="725"/>
      <c r="AX33" s="725"/>
      <c r="AY33" s="730"/>
      <c r="AZ33" s="724" t="s">
        <v>644</v>
      </c>
      <c r="BA33" s="725"/>
      <c r="BB33" s="725"/>
      <c r="BC33" s="725"/>
      <c r="BD33" s="730"/>
      <c r="BE33" s="724" t="s">
        <v>695</v>
      </c>
      <c r="BF33" s="725"/>
      <c r="BG33" s="725"/>
      <c r="BH33" s="725"/>
      <c r="BI33" s="730"/>
      <c r="BJ33" s="712" t="s">
        <v>659</v>
      </c>
      <c r="BK33" s="713"/>
      <c r="BL33" s="713"/>
      <c r="BM33" s="713"/>
      <c r="BN33" s="714"/>
    </row>
    <row r="34" spans="1:66" s="152" customFormat="1" ht="12.95" customHeight="1">
      <c r="A34" s="734"/>
      <c r="B34" s="726"/>
      <c r="C34" s="727"/>
      <c r="D34" s="727"/>
      <c r="E34" s="727"/>
      <c r="F34" s="731"/>
      <c r="G34" s="726"/>
      <c r="H34" s="727"/>
      <c r="I34" s="727"/>
      <c r="J34" s="727"/>
      <c r="K34" s="731"/>
      <c r="L34" s="726"/>
      <c r="M34" s="727"/>
      <c r="N34" s="727"/>
      <c r="O34" s="727"/>
      <c r="P34" s="731"/>
      <c r="Q34" s="726"/>
      <c r="R34" s="727"/>
      <c r="S34" s="727"/>
      <c r="T34" s="727"/>
      <c r="U34" s="731"/>
      <c r="V34" s="726"/>
      <c r="W34" s="727"/>
      <c r="X34" s="727"/>
      <c r="Y34" s="727"/>
      <c r="Z34" s="731"/>
      <c r="AA34" s="726"/>
      <c r="AB34" s="727"/>
      <c r="AC34" s="727"/>
      <c r="AD34" s="727"/>
      <c r="AE34" s="731"/>
      <c r="AJ34" s="734"/>
      <c r="AK34" s="726"/>
      <c r="AL34" s="727"/>
      <c r="AM34" s="727"/>
      <c r="AN34" s="727"/>
      <c r="AO34" s="731"/>
      <c r="AP34" s="726"/>
      <c r="AQ34" s="727"/>
      <c r="AR34" s="727"/>
      <c r="AS34" s="727"/>
      <c r="AT34" s="731"/>
      <c r="AU34" s="726"/>
      <c r="AV34" s="727"/>
      <c r="AW34" s="727"/>
      <c r="AX34" s="727"/>
      <c r="AY34" s="731"/>
      <c r="AZ34" s="726"/>
      <c r="BA34" s="727"/>
      <c r="BB34" s="727"/>
      <c r="BC34" s="727"/>
      <c r="BD34" s="731"/>
      <c r="BE34" s="726"/>
      <c r="BF34" s="727"/>
      <c r="BG34" s="727"/>
      <c r="BH34" s="727"/>
      <c r="BI34" s="731"/>
      <c r="BJ34" s="715"/>
      <c r="BK34" s="716"/>
      <c r="BL34" s="716"/>
      <c r="BM34" s="716"/>
      <c r="BN34" s="717"/>
    </row>
    <row r="35" spans="1:66" s="152" customFormat="1" ht="12.95" customHeight="1">
      <c r="A35" s="734"/>
      <c r="B35" s="726"/>
      <c r="C35" s="727"/>
      <c r="D35" s="727"/>
      <c r="E35" s="727"/>
      <c r="F35" s="731"/>
      <c r="G35" s="726"/>
      <c r="H35" s="727"/>
      <c r="I35" s="727"/>
      <c r="J35" s="727"/>
      <c r="K35" s="731"/>
      <c r="L35" s="726"/>
      <c r="M35" s="727"/>
      <c r="N35" s="727"/>
      <c r="O35" s="727"/>
      <c r="P35" s="731"/>
      <c r="Q35" s="726"/>
      <c r="R35" s="727"/>
      <c r="S35" s="727"/>
      <c r="T35" s="727"/>
      <c r="U35" s="731"/>
      <c r="V35" s="726"/>
      <c r="W35" s="727"/>
      <c r="X35" s="727"/>
      <c r="Y35" s="727"/>
      <c r="Z35" s="731"/>
      <c r="AA35" s="726"/>
      <c r="AB35" s="727"/>
      <c r="AC35" s="727"/>
      <c r="AD35" s="727"/>
      <c r="AE35" s="731"/>
      <c r="AJ35" s="734"/>
      <c r="AK35" s="726"/>
      <c r="AL35" s="727"/>
      <c r="AM35" s="727"/>
      <c r="AN35" s="727"/>
      <c r="AO35" s="731"/>
      <c r="AP35" s="726"/>
      <c r="AQ35" s="727"/>
      <c r="AR35" s="727"/>
      <c r="AS35" s="727"/>
      <c r="AT35" s="731"/>
      <c r="AU35" s="726"/>
      <c r="AV35" s="727"/>
      <c r="AW35" s="727"/>
      <c r="AX35" s="727"/>
      <c r="AY35" s="731"/>
      <c r="AZ35" s="726"/>
      <c r="BA35" s="727"/>
      <c r="BB35" s="727"/>
      <c r="BC35" s="727"/>
      <c r="BD35" s="731"/>
      <c r="BE35" s="726"/>
      <c r="BF35" s="727"/>
      <c r="BG35" s="727"/>
      <c r="BH35" s="727"/>
      <c r="BI35" s="731"/>
      <c r="BJ35" s="715"/>
      <c r="BK35" s="716"/>
      <c r="BL35" s="716"/>
      <c r="BM35" s="716"/>
      <c r="BN35" s="717"/>
    </row>
    <row r="36" spans="1:66" s="152" customFormat="1" ht="12.95" customHeight="1">
      <c r="A36" s="734"/>
      <c r="B36" s="726"/>
      <c r="C36" s="727"/>
      <c r="D36" s="727"/>
      <c r="E36" s="727"/>
      <c r="F36" s="731"/>
      <c r="G36" s="726"/>
      <c r="H36" s="727"/>
      <c r="I36" s="727"/>
      <c r="J36" s="727"/>
      <c r="K36" s="731"/>
      <c r="L36" s="726"/>
      <c r="M36" s="727"/>
      <c r="N36" s="727"/>
      <c r="O36" s="727"/>
      <c r="P36" s="731"/>
      <c r="Q36" s="726"/>
      <c r="R36" s="727"/>
      <c r="S36" s="727"/>
      <c r="T36" s="727"/>
      <c r="U36" s="731"/>
      <c r="V36" s="726"/>
      <c r="W36" s="727"/>
      <c r="X36" s="727"/>
      <c r="Y36" s="727"/>
      <c r="Z36" s="731"/>
      <c r="AA36" s="726"/>
      <c r="AB36" s="727"/>
      <c r="AC36" s="727"/>
      <c r="AD36" s="727"/>
      <c r="AE36" s="731"/>
      <c r="AJ36" s="734"/>
      <c r="AK36" s="726"/>
      <c r="AL36" s="727"/>
      <c r="AM36" s="727"/>
      <c r="AN36" s="727"/>
      <c r="AO36" s="731"/>
      <c r="AP36" s="726"/>
      <c r="AQ36" s="727"/>
      <c r="AR36" s="727"/>
      <c r="AS36" s="727"/>
      <c r="AT36" s="731"/>
      <c r="AU36" s="726"/>
      <c r="AV36" s="727"/>
      <c r="AW36" s="727"/>
      <c r="AX36" s="727"/>
      <c r="AY36" s="731"/>
      <c r="AZ36" s="726"/>
      <c r="BA36" s="727"/>
      <c r="BB36" s="727"/>
      <c r="BC36" s="727"/>
      <c r="BD36" s="731"/>
      <c r="BE36" s="726"/>
      <c r="BF36" s="727"/>
      <c r="BG36" s="727"/>
      <c r="BH36" s="727"/>
      <c r="BI36" s="731"/>
      <c r="BJ36" s="715"/>
      <c r="BK36" s="716"/>
      <c r="BL36" s="716"/>
      <c r="BM36" s="716"/>
      <c r="BN36" s="717"/>
    </row>
    <row r="37" spans="1:66" s="152" customFormat="1" ht="12.95" customHeight="1">
      <c r="A37" s="734"/>
      <c r="B37" s="726"/>
      <c r="C37" s="727"/>
      <c r="D37" s="727"/>
      <c r="E37" s="727"/>
      <c r="F37" s="731"/>
      <c r="G37" s="726"/>
      <c r="H37" s="727"/>
      <c r="I37" s="727"/>
      <c r="J37" s="727"/>
      <c r="K37" s="731"/>
      <c r="L37" s="726"/>
      <c r="M37" s="727"/>
      <c r="N37" s="727"/>
      <c r="O37" s="727"/>
      <c r="P37" s="731"/>
      <c r="Q37" s="726"/>
      <c r="R37" s="727"/>
      <c r="S37" s="727"/>
      <c r="T37" s="727"/>
      <c r="U37" s="731"/>
      <c r="V37" s="726"/>
      <c r="W37" s="727"/>
      <c r="X37" s="727"/>
      <c r="Y37" s="727"/>
      <c r="Z37" s="731"/>
      <c r="AA37" s="726"/>
      <c r="AB37" s="727"/>
      <c r="AC37" s="727"/>
      <c r="AD37" s="727"/>
      <c r="AE37" s="731"/>
      <c r="AJ37" s="734"/>
      <c r="AK37" s="726"/>
      <c r="AL37" s="727"/>
      <c r="AM37" s="727"/>
      <c r="AN37" s="727"/>
      <c r="AO37" s="731"/>
      <c r="AP37" s="726"/>
      <c r="AQ37" s="727"/>
      <c r="AR37" s="727"/>
      <c r="AS37" s="727"/>
      <c r="AT37" s="731"/>
      <c r="AU37" s="726"/>
      <c r="AV37" s="727"/>
      <c r="AW37" s="727"/>
      <c r="AX37" s="727"/>
      <c r="AY37" s="731"/>
      <c r="AZ37" s="726"/>
      <c r="BA37" s="727"/>
      <c r="BB37" s="727"/>
      <c r="BC37" s="727"/>
      <c r="BD37" s="731"/>
      <c r="BE37" s="726"/>
      <c r="BF37" s="727"/>
      <c r="BG37" s="727"/>
      <c r="BH37" s="727"/>
      <c r="BI37" s="731"/>
      <c r="BJ37" s="715"/>
      <c r="BK37" s="716"/>
      <c r="BL37" s="716"/>
      <c r="BM37" s="716"/>
      <c r="BN37" s="717"/>
    </row>
    <row r="38" spans="1:66" s="152" customFormat="1" ht="12.95" customHeight="1" thickBot="1">
      <c r="A38" s="735"/>
      <c r="B38" s="728"/>
      <c r="C38" s="729"/>
      <c r="D38" s="729"/>
      <c r="E38" s="729"/>
      <c r="F38" s="732"/>
      <c r="G38" s="728"/>
      <c r="H38" s="729"/>
      <c r="I38" s="729"/>
      <c r="J38" s="729"/>
      <c r="K38" s="732"/>
      <c r="L38" s="728"/>
      <c r="M38" s="729"/>
      <c r="N38" s="729"/>
      <c r="O38" s="729"/>
      <c r="P38" s="732"/>
      <c r="Q38" s="728"/>
      <c r="R38" s="729"/>
      <c r="S38" s="729"/>
      <c r="T38" s="729"/>
      <c r="U38" s="732"/>
      <c r="V38" s="728"/>
      <c r="W38" s="729"/>
      <c r="X38" s="729"/>
      <c r="Y38" s="729"/>
      <c r="Z38" s="732"/>
      <c r="AA38" s="728"/>
      <c r="AB38" s="729"/>
      <c r="AC38" s="729"/>
      <c r="AD38" s="729"/>
      <c r="AE38" s="732"/>
      <c r="AF38" s="160"/>
      <c r="AG38" s="161"/>
      <c r="AH38" s="161"/>
      <c r="AI38" s="162"/>
      <c r="AJ38" s="735"/>
      <c r="AK38" s="728"/>
      <c r="AL38" s="729"/>
      <c r="AM38" s="729"/>
      <c r="AN38" s="729"/>
      <c r="AO38" s="732"/>
      <c r="AP38" s="728"/>
      <c r="AQ38" s="729"/>
      <c r="AR38" s="729"/>
      <c r="AS38" s="729"/>
      <c r="AT38" s="732"/>
      <c r="AU38" s="728"/>
      <c r="AV38" s="729"/>
      <c r="AW38" s="729"/>
      <c r="AX38" s="729"/>
      <c r="AY38" s="732"/>
      <c r="AZ38" s="728"/>
      <c r="BA38" s="729"/>
      <c r="BB38" s="729"/>
      <c r="BC38" s="729"/>
      <c r="BD38" s="732"/>
      <c r="BE38" s="728"/>
      <c r="BF38" s="729"/>
      <c r="BG38" s="729"/>
      <c r="BH38" s="729"/>
      <c r="BI38" s="732"/>
      <c r="BJ38" s="718"/>
      <c r="BK38" s="719"/>
      <c r="BL38" s="719"/>
      <c r="BM38" s="719"/>
      <c r="BN38" s="720"/>
    </row>
    <row r="39" spans="1:66" s="152" customFormat="1" ht="12.95" customHeight="1">
      <c r="A39" s="733" t="s">
        <v>630</v>
      </c>
      <c r="B39" s="724"/>
      <c r="C39" s="725"/>
      <c r="D39" s="725"/>
      <c r="E39" s="725"/>
      <c r="F39" s="730"/>
      <c r="G39" s="724"/>
      <c r="H39" s="725"/>
      <c r="I39" s="725"/>
      <c r="J39" s="725"/>
      <c r="K39" s="730"/>
      <c r="L39" s="724"/>
      <c r="M39" s="725"/>
      <c r="N39" s="725"/>
      <c r="O39" s="725"/>
      <c r="P39" s="730"/>
      <c r="Q39" s="724"/>
      <c r="R39" s="725"/>
      <c r="S39" s="725"/>
      <c r="T39" s="725"/>
      <c r="U39" s="730"/>
      <c r="V39" s="724"/>
      <c r="W39" s="725"/>
      <c r="X39" s="725"/>
      <c r="Y39" s="725"/>
      <c r="Z39" s="730"/>
      <c r="AA39" s="724"/>
      <c r="AB39" s="725"/>
      <c r="AC39" s="725"/>
      <c r="AD39" s="725"/>
      <c r="AE39" s="730"/>
      <c r="AJ39" s="733" t="s">
        <v>630</v>
      </c>
      <c r="AK39" s="724" t="s">
        <v>657</v>
      </c>
      <c r="AL39" s="725"/>
      <c r="AM39" s="725"/>
      <c r="AN39" s="725"/>
      <c r="AO39" s="730"/>
      <c r="AP39" s="724" t="s">
        <v>658</v>
      </c>
      <c r="AQ39" s="725"/>
      <c r="AR39" s="725"/>
      <c r="AS39" s="725"/>
      <c r="AT39" s="730"/>
      <c r="AU39" s="724" t="s">
        <v>658</v>
      </c>
      <c r="AV39" s="725"/>
      <c r="AW39" s="725"/>
      <c r="AX39" s="725"/>
      <c r="AY39" s="730"/>
      <c r="AZ39" s="724" t="s">
        <v>658</v>
      </c>
      <c r="BA39" s="725"/>
      <c r="BB39" s="725"/>
      <c r="BC39" s="725"/>
      <c r="BD39" s="730"/>
      <c r="BE39" s="724" t="s">
        <v>658</v>
      </c>
      <c r="BF39" s="725"/>
      <c r="BG39" s="725"/>
      <c r="BH39" s="725"/>
      <c r="BI39" s="730"/>
      <c r="BJ39" s="712" t="s">
        <v>657</v>
      </c>
      <c r="BK39" s="713"/>
      <c r="BL39" s="713"/>
      <c r="BM39" s="713"/>
      <c r="BN39" s="714"/>
    </row>
    <row r="40" spans="1:66" s="152" customFormat="1" ht="12.95" customHeight="1">
      <c r="A40" s="734"/>
      <c r="B40" s="726"/>
      <c r="C40" s="727"/>
      <c r="D40" s="727"/>
      <c r="E40" s="727"/>
      <c r="F40" s="731"/>
      <c r="G40" s="726"/>
      <c r="H40" s="727"/>
      <c r="I40" s="727"/>
      <c r="J40" s="727"/>
      <c r="K40" s="731"/>
      <c r="L40" s="726"/>
      <c r="M40" s="727"/>
      <c r="N40" s="727"/>
      <c r="O40" s="727"/>
      <c r="P40" s="731"/>
      <c r="Q40" s="726"/>
      <c r="R40" s="727"/>
      <c r="S40" s="727"/>
      <c r="T40" s="727"/>
      <c r="U40" s="731"/>
      <c r="V40" s="726"/>
      <c r="W40" s="727"/>
      <c r="X40" s="727"/>
      <c r="Y40" s="727"/>
      <c r="Z40" s="731"/>
      <c r="AA40" s="726"/>
      <c r="AB40" s="727"/>
      <c r="AC40" s="727"/>
      <c r="AD40" s="727"/>
      <c r="AE40" s="731"/>
      <c r="AJ40" s="734"/>
      <c r="AK40" s="726"/>
      <c r="AL40" s="727"/>
      <c r="AM40" s="727"/>
      <c r="AN40" s="727"/>
      <c r="AO40" s="731"/>
      <c r="AP40" s="726"/>
      <c r="AQ40" s="727"/>
      <c r="AR40" s="727"/>
      <c r="AS40" s="727"/>
      <c r="AT40" s="731"/>
      <c r="AU40" s="726"/>
      <c r="AV40" s="727"/>
      <c r="AW40" s="727"/>
      <c r="AX40" s="727"/>
      <c r="AY40" s="731"/>
      <c r="AZ40" s="726"/>
      <c r="BA40" s="727"/>
      <c r="BB40" s="727"/>
      <c r="BC40" s="727"/>
      <c r="BD40" s="731"/>
      <c r="BE40" s="726"/>
      <c r="BF40" s="727"/>
      <c r="BG40" s="727"/>
      <c r="BH40" s="727"/>
      <c r="BI40" s="731"/>
      <c r="BJ40" s="715"/>
      <c r="BK40" s="716"/>
      <c r="BL40" s="716"/>
      <c r="BM40" s="716"/>
      <c r="BN40" s="717"/>
    </row>
    <row r="41" spans="1:66" s="152" customFormat="1" ht="12.95" customHeight="1">
      <c r="A41" s="734"/>
      <c r="B41" s="726"/>
      <c r="C41" s="727"/>
      <c r="D41" s="727"/>
      <c r="E41" s="727"/>
      <c r="F41" s="731"/>
      <c r="G41" s="726"/>
      <c r="H41" s="727"/>
      <c r="I41" s="727"/>
      <c r="J41" s="727"/>
      <c r="K41" s="731"/>
      <c r="L41" s="726"/>
      <c r="M41" s="727"/>
      <c r="N41" s="727"/>
      <c r="O41" s="727"/>
      <c r="P41" s="731"/>
      <c r="Q41" s="726"/>
      <c r="R41" s="727"/>
      <c r="S41" s="727"/>
      <c r="T41" s="727"/>
      <c r="U41" s="731"/>
      <c r="V41" s="726"/>
      <c r="W41" s="727"/>
      <c r="X41" s="727"/>
      <c r="Y41" s="727"/>
      <c r="Z41" s="731"/>
      <c r="AA41" s="726"/>
      <c r="AB41" s="727"/>
      <c r="AC41" s="727"/>
      <c r="AD41" s="727"/>
      <c r="AE41" s="731"/>
      <c r="AJ41" s="734"/>
      <c r="AK41" s="726"/>
      <c r="AL41" s="727"/>
      <c r="AM41" s="727"/>
      <c r="AN41" s="727"/>
      <c r="AO41" s="731"/>
      <c r="AP41" s="726"/>
      <c r="AQ41" s="727"/>
      <c r="AR41" s="727"/>
      <c r="AS41" s="727"/>
      <c r="AT41" s="731"/>
      <c r="AU41" s="726"/>
      <c r="AV41" s="727"/>
      <c r="AW41" s="727"/>
      <c r="AX41" s="727"/>
      <c r="AY41" s="731"/>
      <c r="AZ41" s="726"/>
      <c r="BA41" s="727"/>
      <c r="BB41" s="727"/>
      <c r="BC41" s="727"/>
      <c r="BD41" s="731"/>
      <c r="BE41" s="726"/>
      <c r="BF41" s="727"/>
      <c r="BG41" s="727"/>
      <c r="BH41" s="727"/>
      <c r="BI41" s="731"/>
      <c r="BJ41" s="715"/>
      <c r="BK41" s="716"/>
      <c r="BL41" s="716"/>
      <c r="BM41" s="716"/>
      <c r="BN41" s="717"/>
    </row>
    <row r="42" spans="1:66" s="152" customFormat="1" ht="12.95" customHeight="1">
      <c r="A42" s="734"/>
      <c r="B42" s="726"/>
      <c r="C42" s="727"/>
      <c r="D42" s="727"/>
      <c r="E42" s="727"/>
      <c r="F42" s="731"/>
      <c r="G42" s="726"/>
      <c r="H42" s="727"/>
      <c r="I42" s="727"/>
      <c r="J42" s="727"/>
      <c r="K42" s="731"/>
      <c r="L42" s="726"/>
      <c r="M42" s="727"/>
      <c r="N42" s="727"/>
      <c r="O42" s="727"/>
      <c r="P42" s="731"/>
      <c r="Q42" s="726"/>
      <c r="R42" s="727"/>
      <c r="S42" s="727"/>
      <c r="T42" s="727"/>
      <c r="U42" s="731"/>
      <c r="V42" s="726"/>
      <c r="W42" s="727"/>
      <c r="X42" s="727"/>
      <c r="Y42" s="727"/>
      <c r="Z42" s="731"/>
      <c r="AA42" s="726"/>
      <c r="AB42" s="727"/>
      <c r="AC42" s="727"/>
      <c r="AD42" s="727"/>
      <c r="AE42" s="731"/>
      <c r="AJ42" s="734"/>
      <c r="AK42" s="726"/>
      <c r="AL42" s="727"/>
      <c r="AM42" s="727"/>
      <c r="AN42" s="727"/>
      <c r="AO42" s="731"/>
      <c r="AP42" s="726"/>
      <c r="AQ42" s="727"/>
      <c r="AR42" s="727"/>
      <c r="AS42" s="727"/>
      <c r="AT42" s="731"/>
      <c r="AU42" s="726"/>
      <c r="AV42" s="727"/>
      <c r="AW42" s="727"/>
      <c r="AX42" s="727"/>
      <c r="AY42" s="731"/>
      <c r="AZ42" s="726"/>
      <c r="BA42" s="727"/>
      <c r="BB42" s="727"/>
      <c r="BC42" s="727"/>
      <c r="BD42" s="731"/>
      <c r="BE42" s="726"/>
      <c r="BF42" s="727"/>
      <c r="BG42" s="727"/>
      <c r="BH42" s="727"/>
      <c r="BI42" s="731"/>
      <c r="BJ42" s="715"/>
      <c r="BK42" s="716"/>
      <c r="BL42" s="716"/>
      <c r="BM42" s="716"/>
      <c r="BN42" s="717"/>
    </row>
    <row r="43" spans="1:66" s="152" customFormat="1" ht="12.95" customHeight="1">
      <c r="A43" s="734"/>
      <c r="B43" s="726"/>
      <c r="C43" s="727"/>
      <c r="D43" s="727"/>
      <c r="E43" s="727"/>
      <c r="F43" s="731"/>
      <c r="G43" s="726"/>
      <c r="H43" s="727"/>
      <c r="I43" s="727"/>
      <c r="J43" s="727"/>
      <c r="K43" s="731"/>
      <c r="L43" s="726"/>
      <c r="M43" s="727"/>
      <c r="N43" s="727"/>
      <c r="O43" s="727"/>
      <c r="P43" s="731"/>
      <c r="Q43" s="726"/>
      <c r="R43" s="727"/>
      <c r="S43" s="727"/>
      <c r="T43" s="727"/>
      <c r="U43" s="731"/>
      <c r="V43" s="726"/>
      <c r="W43" s="727"/>
      <c r="X43" s="727"/>
      <c r="Y43" s="727"/>
      <c r="Z43" s="731"/>
      <c r="AA43" s="726"/>
      <c r="AB43" s="727"/>
      <c r="AC43" s="727"/>
      <c r="AD43" s="727"/>
      <c r="AE43" s="731"/>
      <c r="AJ43" s="734"/>
      <c r="AK43" s="726"/>
      <c r="AL43" s="727"/>
      <c r="AM43" s="727"/>
      <c r="AN43" s="727"/>
      <c r="AO43" s="731"/>
      <c r="AP43" s="726"/>
      <c r="AQ43" s="727"/>
      <c r="AR43" s="727"/>
      <c r="AS43" s="727"/>
      <c r="AT43" s="731"/>
      <c r="AU43" s="726"/>
      <c r="AV43" s="727"/>
      <c r="AW43" s="727"/>
      <c r="AX43" s="727"/>
      <c r="AY43" s="731"/>
      <c r="AZ43" s="726"/>
      <c r="BA43" s="727"/>
      <c r="BB43" s="727"/>
      <c r="BC43" s="727"/>
      <c r="BD43" s="731"/>
      <c r="BE43" s="726"/>
      <c r="BF43" s="727"/>
      <c r="BG43" s="727"/>
      <c r="BH43" s="727"/>
      <c r="BI43" s="731"/>
      <c r="BJ43" s="715"/>
      <c r="BK43" s="716"/>
      <c r="BL43" s="716"/>
      <c r="BM43" s="716"/>
      <c r="BN43" s="717"/>
    </row>
    <row r="44" spans="1:66" s="152" customFormat="1" ht="12.95" customHeight="1">
      <c r="A44" s="735"/>
      <c r="B44" s="728"/>
      <c r="C44" s="729"/>
      <c r="D44" s="729"/>
      <c r="E44" s="729"/>
      <c r="F44" s="732"/>
      <c r="G44" s="728"/>
      <c r="H44" s="729"/>
      <c r="I44" s="729"/>
      <c r="J44" s="729"/>
      <c r="K44" s="732"/>
      <c r="L44" s="728"/>
      <c r="M44" s="729"/>
      <c r="N44" s="729"/>
      <c r="O44" s="729"/>
      <c r="P44" s="732"/>
      <c r="Q44" s="728"/>
      <c r="R44" s="729"/>
      <c r="S44" s="729"/>
      <c r="T44" s="729"/>
      <c r="U44" s="732"/>
      <c r="V44" s="728"/>
      <c r="W44" s="729"/>
      <c r="X44" s="729"/>
      <c r="Y44" s="729"/>
      <c r="Z44" s="732"/>
      <c r="AA44" s="728"/>
      <c r="AB44" s="729"/>
      <c r="AC44" s="729"/>
      <c r="AD44" s="729"/>
      <c r="AE44" s="732"/>
      <c r="AJ44" s="735"/>
      <c r="AK44" s="728"/>
      <c r="AL44" s="729"/>
      <c r="AM44" s="729"/>
      <c r="AN44" s="729"/>
      <c r="AO44" s="732"/>
      <c r="AP44" s="728"/>
      <c r="AQ44" s="729"/>
      <c r="AR44" s="729"/>
      <c r="AS44" s="729"/>
      <c r="AT44" s="732"/>
      <c r="AU44" s="728"/>
      <c r="AV44" s="729"/>
      <c r="AW44" s="729"/>
      <c r="AX44" s="729"/>
      <c r="AY44" s="732"/>
      <c r="AZ44" s="728"/>
      <c r="BA44" s="729"/>
      <c r="BB44" s="729"/>
      <c r="BC44" s="729"/>
      <c r="BD44" s="732"/>
      <c r="BE44" s="728"/>
      <c r="BF44" s="729"/>
      <c r="BG44" s="729"/>
      <c r="BH44" s="729"/>
      <c r="BI44" s="732"/>
      <c r="BJ44" s="718"/>
      <c r="BK44" s="719"/>
      <c r="BL44" s="719"/>
      <c r="BM44" s="719"/>
      <c r="BN44" s="720"/>
    </row>
    <row r="45" spans="1:66" s="152" customFormat="1" ht="12.95" customHeight="1">
      <c r="A45" s="733" t="s">
        <v>631</v>
      </c>
      <c r="B45" s="724"/>
      <c r="C45" s="725"/>
      <c r="D45" s="725"/>
      <c r="E45" s="725"/>
      <c r="F45" s="730"/>
      <c r="G45" s="724"/>
      <c r="H45" s="725"/>
      <c r="I45" s="725"/>
      <c r="J45" s="725"/>
      <c r="K45" s="730"/>
      <c r="L45" s="724"/>
      <c r="M45" s="725"/>
      <c r="N45" s="725"/>
      <c r="O45" s="725"/>
      <c r="P45" s="730"/>
      <c r="Q45" s="724"/>
      <c r="R45" s="725"/>
      <c r="S45" s="725"/>
      <c r="T45" s="725"/>
      <c r="U45" s="730"/>
      <c r="V45" s="724"/>
      <c r="W45" s="725"/>
      <c r="X45" s="725"/>
      <c r="Y45" s="725"/>
      <c r="Z45" s="730"/>
      <c r="AA45" s="724"/>
      <c r="AB45" s="725"/>
      <c r="AC45" s="725"/>
      <c r="AD45" s="725"/>
      <c r="AE45" s="730"/>
      <c r="AJ45" s="733" t="s">
        <v>631</v>
      </c>
      <c r="AK45" s="724" t="s">
        <v>660</v>
      </c>
      <c r="AL45" s="725"/>
      <c r="AM45" s="725"/>
      <c r="AN45" s="725"/>
      <c r="AO45" s="730"/>
      <c r="AP45" s="724" t="s">
        <v>661</v>
      </c>
      <c r="AQ45" s="725"/>
      <c r="AR45" s="725"/>
      <c r="AS45" s="725"/>
      <c r="AT45" s="730"/>
      <c r="AU45" s="724" t="s">
        <v>662</v>
      </c>
      <c r="AV45" s="725"/>
      <c r="AW45" s="725"/>
      <c r="AX45" s="725"/>
      <c r="AY45" s="730"/>
      <c r="AZ45" s="724" t="s">
        <v>644</v>
      </c>
      <c r="BA45" s="725"/>
      <c r="BB45" s="725"/>
      <c r="BC45" s="725"/>
      <c r="BD45" s="730"/>
      <c r="BE45" s="724" t="s">
        <v>697</v>
      </c>
      <c r="BF45" s="725"/>
      <c r="BG45" s="725"/>
      <c r="BH45" s="725"/>
      <c r="BI45" s="730"/>
      <c r="BJ45" s="712" t="s">
        <v>659</v>
      </c>
      <c r="BK45" s="713"/>
      <c r="BL45" s="713"/>
      <c r="BM45" s="713"/>
      <c r="BN45" s="714"/>
    </row>
    <row r="46" spans="1:66" s="152" customFormat="1" ht="12.95" customHeight="1">
      <c r="A46" s="734"/>
      <c r="B46" s="726"/>
      <c r="C46" s="727"/>
      <c r="D46" s="727"/>
      <c r="E46" s="727"/>
      <c r="F46" s="731"/>
      <c r="G46" s="726"/>
      <c r="H46" s="727"/>
      <c r="I46" s="727"/>
      <c r="J46" s="727"/>
      <c r="K46" s="731"/>
      <c r="L46" s="726"/>
      <c r="M46" s="727"/>
      <c r="N46" s="727"/>
      <c r="O46" s="727"/>
      <c r="P46" s="731"/>
      <c r="Q46" s="726"/>
      <c r="R46" s="727"/>
      <c r="S46" s="727"/>
      <c r="T46" s="727"/>
      <c r="U46" s="731"/>
      <c r="V46" s="726"/>
      <c r="W46" s="727"/>
      <c r="X46" s="727"/>
      <c r="Y46" s="727"/>
      <c r="Z46" s="731"/>
      <c r="AA46" s="726"/>
      <c r="AB46" s="727"/>
      <c r="AC46" s="727"/>
      <c r="AD46" s="727"/>
      <c r="AE46" s="731"/>
      <c r="AJ46" s="734"/>
      <c r="AK46" s="726"/>
      <c r="AL46" s="727"/>
      <c r="AM46" s="727"/>
      <c r="AN46" s="727"/>
      <c r="AO46" s="731"/>
      <c r="AP46" s="726"/>
      <c r="AQ46" s="727"/>
      <c r="AR46" s="727"/>
      <c r="AS46" s="727"/>
      <c r="AT46" s="731"/>
      <c r="AU46" s="726"/>
      <c r="AV46" s="727"/>
      <c r="AW46" s="727"/>
      <c r="AX46" s="727"/>
      <c r="AY46" s="731"/>
      <c r="AZ46" s="726"/>
      <c r="BA46" s="727"/>
      <c r="BB46" s="727"/>
      <c r="BC46" s="727"/>
      <c r="BD46" s="731"/>
      <c r="BE46" s="726"/>
      <c r="BF46" s="727"/>
      <c r="BG46" s="727"/>
      <c r="BH46" s="727"/>
      <c r="BI46" s="731"/>
      <c r="BJ46" s="715"/>
      <c r="BK46" s="716"/>
      <c r="BL46" s="716"/>
      <c r="BM46" s="716"/>
      <c r="BN46" s="717"/>
    </row>
    <row r="47" spans="1:66" s="152" customFormat="1" ht="12.95" customHeight="1">
      <c r="A47" s="734"/>
      <c r="B47" s="726"/>
      <c r="C47" s="727"/>
      <c r="D47" s="727"/>
      <c r="E47" s="727"/>
      <c r="F47" s="731"/>
      <c r="G47" s="726"/>
      <c r="H47" s="727"/>
      <c r="I47" s="727"/>
      <c r="J47" s="727"/>
      <c r="K47" s="731"/>
      <c r="L47" s="726"/>
      <c r="M47" s="727"/>
      <c r="N47" s="727"/>
      <c r="O47" s="727"/>
      <c r="P47" s="731"/>
      <c r="Q47" s="726"/>
      <c r="R47" s="727"/>
      <c r="S47" s="727"/>
      <c r="T47" s="727"/>
      <c r="U47" s="731"/>
      <c r="V47" s="726"/>
      <c r="W47" s="727"/>
      <c r="X47" s="727"/>
      <c r="Y47" s="727"/>
      <c r="Z47" s="731"/>
      <c r="AA47" s="726"/>
      <c r="AB47" s="727"/>
      <c r="AC47" s="727"/>
      <c r="AD47" s="727"/>
      <c r="AE47" s="731"/>
      <c r="AJ47" s="734"/>
      <c r="AK47" s="726"/>
      <c r="AL47" s="727"/>
      <c r="AM47" s="727"/>
      <c r="AN47" s="727"/>
      <c r="AO47" s="731"/>
      <c r="AP47" s="726"/>
      <c r="AQ47" s="727"/>
      <c r="AR47" s="727"/>
      <c r="AS47" s="727"/>
      <c r="AT47" s="731"/>
      <c r="AU47" s="726"/>
      <c r="AV47" s="727"/>
      <c r="AW47" s="727"/>
      <c r="AX47" s="727"/>
      <c r="AY47" s="731"/>
      <c r="AZ47" s="726"/>
      <c r="BA47" s="727"/>
      <c r="BB47" s="727"/>
      <c r="BC47" s="727"/>
      <c r="BD47" s="731"/>
      <c r="BE47" s="726"/>
      <c r="BF47" s="727"/>
      <c r="BG47" s="727"/>
      <c r="BH47" s="727"/>
      <c r="BI47" s="731"/>
      <c r="BJ47" s="715"/>
      <c r="BK47" s="716"/>
      <c r="BL47" s="716"/>
      <c r="BM47" s="716"/>
      <c r="BN47" s="717"/>
    </row>
    <row r="48" spans="1:66" s="152" customFormat="1" ht="12.95" customHeight="1">
      <c r="A48" s="734"/>
      <c r="B48" s="726"/>
      <c r="C48" s="727"/>
      <c r="D48" s="727"/>
      <c r="E48" s="727"/>
      <c r="F48" s="731"/>
      <c r="G48" s="726"/>
      <c r="H48" s="727"/>
      <c r="I48" s="727"/>
      <c r="J48" s="727"/>
      <c r="K48" s="731"/>
      <c r="L48" s="726"/>
      <c r="M48" s="727"/>
      <c r="N48" s="727"/>
      <c r="O48" s="727"/>
      <c r="P48" s="731"/>
      <c r="Q48" s="726"/>
      <c r="R48" s="727"/>
      <c r="S48" s="727"/>
      <c r="T48" s="727"/>
      <c r="U48" s="731"/>
      <c r="V48" s="726"/>
      <c r="W48" s="727"/>
      <c r="X48" s="727"/>
      <c r="Y48" s="727"/>
      <c r="Z48" s="731"/>
      <c r="AA48" s="726"/>
      <c r="AB48" s="727"/>
      <c r="AC48" s="727"/>
      <c r="AD48" s="727"/>
      <c r="AE48" s="731"/>
      <c r="AJ48" s="734"/>
      <c r="AK48" s="726"/>
      <c r="AL48" s="727"/>
      <c r="AM48" s="727"/>
      <c r="AN48" s="727"/>
      <c r="AO48" s="731"/>
      <c r="AP48" s="726"/>
      <c r="AQ48" s="727"/>
      <c r="AR48" s="727"/>
      <c r="AS48" s="727"/>
      <c r="AT48" s="731"/>
      <c r="AU48" s="726"/>
      <c r="AV48" s="727"/>
      <c r="AW48" s="727"/>
      <c r="AX48" s="727"/>
      <c r="AY48" s="731"/>
      <c r="AZ48" s="726"/>
      <c r="BA48" s="727"/>
      <c r="BB48" s="727"/>
      <c r="BC48" s="727"/>
      <c r="BD48" s="731"/>
      <c r="BE48" s="726"/>
      <c r="BF48" s="727"/>
      <c r="BG48" s="727"/>
      <c r="BH48" s="727"/>
      <c r="BI48" s="731"/>
      <c r="BJ48" s="715"/>
      <c r="BK48" s="716"/>
      <c r="BL48" s="716"/>
      <c r="BM48" s="716"/>
      <c r="BN48" s="717"/>
    </row>
    <row r="49" spans="1:66" s="152" customFormat="1" ht="12.95" customHeight="1">
      <c r="A49" s="734"/>
      <c r="B49" s="726"/>
      <c r="C49" s="727"/>
      <c r="D49" s="727"/>
      <c r="E49" s="727"/>
      <c r="F49" s="731"/>
      <c r="G49" s="726"/>
      <c r="H49" s="727"/>
      <c r="I49" s="727"/>
      <c r="J49" s="727"/>
      <c r="K49" s="731"/>
      <c r="L49" s="726"/>
      <c r="M49" s="727"/>
      <c r="N49" s="727"/>
      <c r="O49" s="727"/>
      <c r="P49" s="731"/>
      <c r="Q49" s="726"/>
      <c r="R49" s="727"/>
      <c r="S49" s="727"/>
      <c r="T49" s="727"/>
      <c r="U49" s="731"/>
      <c r="V49" s="726"/>
      <c r="W49" s="727"/>
      <c r="X49" s="727"/>
      <c r="Y49" s="727"/>
      <c r="Z49" s="731"/>
      <c r="AA49" s="726"/>
      <c r="AB49" s="727"/>
      <c r="AC49" s="727"/>
      <c r="AD49" s="727"/>
      <c r="AE49" s="731"/>
      <c r="AJ49" s="734"/>
      <c r="AK49" s="726"/>
      <c r="AL49" s="727"/>
      <c r="AM49" s="727"/>
      <c r="AN49" s="727"/>
      <c r="AO49" s="731"/>
      <c r="AP49" s="726"/>
      <c r="AQ49" s="727"/>
      <c r="AR49" s="727"/>
      <c r="AS49" s="727"/>
      <c r="AT49" s="731"/>
      <c r="AU49" s="726"/>
      <c r="AV49" s="727"/>
      <c r="AW49" s="727"/>
      <c r="AX49" s="727"/>
      <c r="AY49" s="731"/>
      <c r="AZ49" s="726"/>
      <c r="BA49" s="727"/>
      <c r="BB49" s="727"/>
      <c r="BC49" s="727"/>
      <c r="BD49" s="731"/>
      <c r="BE49" s="726"/>
      <c r="BF49" s="727"/>
      <c r="BG49" s="727"/>
      <c r="BH49" s="727"/>
      <c r="BI49" s="731"/>
      <c r="BJ49" s="715"/>
      <c r="BK49" s="716"/>
      <c r="BL49" s="716"/>
      <c r="BM49" s="716"/>
      <c r="BN49" s="717"/>
    </row>
    <row r="50" spans="1:66" s="152" customFormat="1" ht="12.95" customHeight="1">
      <c r="A50" s="734"/>
      <c r="B50" s="728"/>
      <c r="C50" s="729"/>
      <c r="D50" s="729"/>
      <c r="E50" s="729"/>
      <c r="F50" s="732"/>
      <c r="G50" s="728"/>
      <c r="H50" s="729"/>
      <c r="I50" s="729"/>
      <c r="J50" s="729"/>
      <c r="K50" s="732"/>
      <c r="L50" s="728"/>
      <c r="M50" s="729"/>
      <c r="N50" s="729"/>
      <c r="O50" s="729"/>
      <c r="P50" s="732"/>
      <c r="Q50" s="728"/>
      <c r="R50" s="729"/>
      <c r="S50" s="729"/>
      <c r="T50" s="729"/>
      <c r="U50" s="732"/>
      <c r="V50" s="728"/>
      <c r="W50" s="729"/>
      <c r="X50" s="729"/>
      <c r="Y50" s="729"/>
      <c r="Z50" s="732"/>
      <c r="AA50" s="728"/>
      <c r="AB50" s="729"/>
      <c r="AC50" s="729"/>
      <c r="AD50" s="729"/>
      <c r="AE50" s="732"/>
      <c r="AJ50" s="734"/>
      <c r="AK50" s="728"/>
      <c r="AL50" s="729"/>
      <c r="AM50" s="729"/>
      <c r="AN50" s="729"/>
      <c r="AO50" s="732"/>
      <c r="AP50" s="728"/>
      <c r="AQ50" s="729"/>
      <c r="AR50" s="729"/>
      <c r="AS50" s="729"/>
      <c r="AT50" s="732"/>
      <c r="AU50" s="728"/>
      <c r="AV50" s="729"/>
      <c r="AW50" s="729"/>
      <c r="AX50" s="729"/>
      <c r="AY50" s="732"/>
      <c r="AZ50" s="728"/>
      <c r="BA50" s="729"/>
      <c r="BB50" s="729"/>
      <c r="BC50" s="729"/>
      <c r="BD50" s="732"/>
      <c r="BE50" s="728"/>
      <c r="BF50" s="729"/>
      <c r="BG50" s="729"/>
      <c r="BH50" s="729"/>
      <c r="BI50" s="732"/>
      <c r="BJ50" s="718"/>
      <c r="BK50" s="719"/>
      <c r="BL50" s="719"/>
      <c r="BM50" s="719"/>
      <c r="BN50" s="720"/>
    </row>
    <row r="51" spans="1:66" s="152" customFormat="1" ht="12.95" customHeight="1">
      <c r="A51" s="733" t="s">
        <v>632</v>
      </c>
      <c r="B51" s="724"/>
      <c r="C51" s="725"/>
      <c r="D51" s="725"/>
      <c r="E51" s="725"/>
      <c r="F51" s="730"/>
      <c r="G51" s="724"/>
      <c r="H51" s="725"/>
      <c r="I51" s="725"/>
      <c r="J51" s="725"/>
      <c r="K51" s="730"/>
      <c r="L51" s="724"/>
      <c r="M51" s="725"/>
      <c r="N51" s="725"/>
      <c r="O51" s="725"/>
      <c r="P51" s="730"/>
      <c r="Q51" s="724"/>
      <c r="R51" s="725"/>
      <c r="S51" s="725"/>
      <c r="T51" s="725"/>
      <c r="U51" s="730"/>
      <c r="V51" s="724"/>
      <c r="W51" s="725"/>
      <c r="X51" s="725"/>
      <c r="Y51" s="725"/>
      <c r="Z51" s="730"/>
      <c r="AA51" s="724"/>
      <c r="AB51" s="725"/>
      <c r="AC51" s="725"/>
      <c r="AD51" s="725"/>
      <c r="AE51" s="730"/>
      <c r="AJ51" s="733" t="s">
        <v>632</v>
      </c>
      <c r="AK51" s="724" t="s">
        <v>663</v>
      </c>
      <c r="AL51" s="725"/>
      <c r="AM51" s="725"/>
      <c r="AN51" s="725"/>
      <c r="AO51" s="730"/>
      <c r="AP51" s="724" t="s">
        <v>664</v>
      </c>
      <c r="AQ51" s="725"/>
      <c r="AR51" s="725"/>
      <c r="AS51" s="725"/>
      <c r="AT51" s="730"/>
      <c r="AU51" s="724" t="s">
        <v>662</v>
      </c>
      <c r="AV51" s="725"/>
      <c r="AW51" s="725"/>
      <c r="AX51" s="725"/>
      <c r="AY51" s="730"/>
      <c r="AZ51" s="724" t="s">
        <v>644</v>
      </c>
      <c r="BA51" s="725"/>
      <c r="BB51" s="725"/>
      <c r="BC51" s="725"/>
      <c r="BD51" s="730"/>
      <c r="BE51" s="724" t="s">
        <v>698</v>
      </c>
      <c r="BF51" s="725"/>
      <c r="BG51" s="725"/>
      <c r="BH51" s="725"/>
      <c r="BI51" s="730"/>
      <c r="BJ51" s="712" t="s">
        <v>659</v>
      </c>
      <c r="BK51" s="713"/>
      <c r="BL51" s="713"/>
      <c r="BM51" s="713"/>
      <c r="BN51" s="714"/>
    </row>
    <row r="52" spans="1:66" s="152" customFormat="1" ht="12.95" customHeight="1">
      <c r="A52" s="734"/>
      <c r="B52" s="726"/>
      <c r="C52" s="727"/>
      <c r="D52" s="727"/>
      <c r="E52" s="727"/>
      <c r="F52" s="731"/>
      <c r="G52" s="726"/>
      <c r="H52" s="727"/>
      <c r="I52" s="727"/>
      <c r="J52" s="727"/>
      <c r="K52" s="731"/>
      <c r="L52" s="726"/>
      <c r="M52" s="727"/>
      <c r="N52" s="727"/>
      <c r="O52" s="727"/>
      <c r="P52" s="731"/>
      <c r="Q52" s="726"/>
      <c r="R52" s="727"/>
      <c r="S52" s="727"/>
      <c r="T52" s="727"/>
      <c r="U52" s="731"/>
      <c r="V52" s="726"/>
      <c r="W52" s="727"/>
      <c r="X52" s="727"/>
      <c r="Y52" s="727"/>
      <c r="Z52" s="731"/>
      <c r="AA52" s="726"/>
      <c r="AB52" s="727"/>
      <c r="AC52" s="727"/>
      <c r="AD52" s="727"/>
      <c r="AE52" s="731"/>
      <c r="AJ52" s="734"/>
      <c r="AK52" s="726"/>
      <c r="AL52" s="727"/>
      <c r="AM52" s="727"/>
      <c r="AN52" s="727"/>
      <c r="AO52" s="731"/>
      <c r="AP52" s="726"/>
      <c r="AQ52" s="727"/>
      <c r="AR52" s="727"/>
      <c r="AS52" s="727"/>
      <c r="AT52" s="731"/>
      <c r="AU52" s="726"/>
      <c r="AV52" s="727"/>
      <c r="AW52" s="727"/>
      <c r="AX52" s="727"/>
      <c r="AY52" s="731"/>
      <c r="AZ52" s="726"/>
      <c r="BA52" s="727"/>
      <c r="BB52" s="727"/>
      <c r="BC52" s="727"/>
      <c r="BD52" s="731"/>
      <c r="BE52" s="726"/>
      <c r="BF52" s="727"/>
      <c r="BG52" s="727"/>
      <c r="BH52" s="727"/>
      <c r="BI52" s="731"/>
      <c r="BJ52" s="715"/>
      <c r="BK52" s="716"/>
      <c r="BL52" s="716"/>
      <c r="BM52" s="716"/>
      <c r="BN52" s="717"/>
    </row>
    <row r="53" spans="1:66" s="152" customFormat="1" ht="12.95" customHeight="1">
      <c r="A53" s="734"/>
      <c r="B53" s="726"/>
      <c r="C53" s="727"/>
      <c r="D53" s="727"/>
      <c r="E53" s="727"/>
      <c r="F53" s="731"/>
      <c r="G53" s="726"/>
      <c r="H53" s="727"/>
      <c r="I53" s="727"/>
      <c r="J53" s="727"/>
      <c r="K53" s="731"/>
      <c r="L53" s="726"/>
      <c r="M53" s="727"/>
      <c r="N53" s="727"/>
      <c r="O53" s="727"/>
      <c r="P53" s="731"/>
      <c r="Q53" s="726"/>
      <c r="R53" s="727"/>
      <c r="S53" s="727"/>
      <c r="T53" s="727"/>
      <c r="U53" s="731"/>
      <c r="V53" s="726"/>
      <c r="W53" s="727"/>
      <c r="X53" s="727"/>
      <c r="Y53" s="727"/>
      <c r="Z53" s="731"/>
      <c r="AA53" s="726"/>
      <c r="AB53" s="727"/>
      <c r="AC53" s="727"/>
      <c r="AD53" s="727"/>
      <c r="AE53" s="731"/>
      <c r="AJ53" s="734"/>
      <c r="AK53" s="726"/>
      <c r="AL53" s="727"/>
      <c r="AM53" s="727"/>
      <c r="AN53" s="727"/>
      <c r="AO53" s="731"/>
      <c r="AP53" s="726"/>
      <c r="AQ53" s="727"/>
      <c r="AR53" s="727"/>
      <c r="AS53" s="727"/>
      <c r="AT53" s="731"/>
      <c r="AU53" s="726"/>
      <c r="AV53" s="727"/>
      <c r="AW53" s="727"/>
      <c r="AX53" s="727"/>
      <c r="AY53" s="731"/>
      <c r="AZ53" s="726"/>
      <c r="BA53" s="727"/>
      <c r="BB53" s="727"/>
      <c r="BC53" s="727"/>
      <c r="BD53" s="731"/>
      <c r="BE53" s="726"/>
      <c r="BF53" s="727"/>
      <c r="BG53" s="727"/>
      <c r="BH53" s="727"/>
      <c r="BI53" s="731"/>
      <c r="BJ53" s="715"/>
      <c r="BK53" s="716"/>
      <c r="BL53" s="716"/>
      <c r="BM53" s="716"/>
      <c r="BN53" s="717"/>
    </row>
    <row r="54" spans="1:66" s="152" customFormat="1" ht="12.95" customHeight="1">
      <c r="A54" s="734"/>
      <c r="B54" s="726"/>
      <c r="C54" s="727"/>
      <c r="D54" s="727"/>
      <c r="E54" s="727"/>
      <c r="F54" s="731"/>
      <c r="G54" s="726"/>
      <c r="H54" s="727"/>
      <c r="I54" s="727"/>
      <c r="J54" s="727"/>
      <c r="K54" s="731"/>
      <c r="L54" s="726"/>
      <c r="M54" s="727"/>
      <c r="N54" s="727"/>
      <c r="O54" s="727"/>
      <c r="P54" s="731"/>
      <c r="Q54" s="726"/>
      <c r="R54" s="727"/>
      <c r="S54" s="727"/>
      <c r="T54" s="727"/>
      <c r="U54" s="731"/>
      <c r="V54" s="726"/>
      <c r="W54" s="727"/>
      <c r="X54" s="727"/>
      <c r="Y54" s="727"/>
      <c r="Z54" s="731"/>
      <c r="AA54" s="726"/>
      <c r="AB54" s="727"/>
      <c r="AC54" s="727"/>
      <c r="AD54" s="727"/>
      <c r="AE54" s="731"/>
      <c r="AJ54" s="734"/>
      <c r="AK54" s="726"/>
      <c r="AL54" s="727"/>
      <c r="AM54" s="727"/>
      <c r="AN54" s="727"/>
      <c r="AO54" s="731"/>
      <c r="AP54" s="726"/>
      <c r="AQ54" s="727"/>
      <c r="AR54" s="727"/>
      <c r="AS54" s="727"/>
      <c r="AT54" s="731"/>
      <c r="AU54" s="726"/>
      <c r="AV54" s="727"/>
      <c r="AW54" s="727"/>
      <c r="AX54" s="727"/>
      <c r="AY54" s="731"/>
      <c r="AZ54" s="726"/>
      <c r="BA54" s="727"/>
      <c r="BB54" s="727"/>
      <c r="BC54" s="727"/>
      <c r="BD54" s="731"/>
      <c r="BE54" s="726"/>
      <c r="BF54" s="727"/>
      <c r="BG54" s="727"/>
      <c r="BH54" s="727"/>
      <c r="BI54" s="731"/>
      <c r="BJ54" s="715"/>
      <c r="BK54" s="716"/>
      <c r="BL54" s="716"/>
      <c r="BM54" s="716"/>
      <c r="BN54" s="717"/>
    </row>
    <row r="55" spans="1:66" s="152" customFormat="1" ht="12.95" customHeight="1">
      <c r="A55" s="734"/>
      <c r="B55" s="726"/>
      <c r="C55" s="727"/>
      <c r="D55" s="727"/>
      <c r="E55" s="727"/>
      <c r="F55" s="731"/>
      <c r="G55" s="726"/>
      <c r="H55" s="727"/>
      <c r="I55" s="727"/>
      <c r="J55" s="727"/>
      <c r="K55" s="731"/>
      <c r="L55" s="726"/>
      <c r="M55" s="727"/>
      <c r="N55" s="727"/>
      <c r="O55" s="727"/>
      <c r="P55" s="731"/>
      <c r="Q55" s="726"/>
      <c r="R55" s="727"/>
      <c r="S55" s="727"/>
      <c r="T55" s="727"/>
      <c r="U55" s="731"/>
      <c r="V55" s="726"/>
      <c r="W55" s="727"/>
      <c r="X55" s="727"/>
      <c r="Y55" s="727"/>
      <c r="Z55" s="731"/>
      <c r="AA55" s="726"/>
      <c r="AB55" s="727"/>
      <c r="AC55" s="727"/>
      <c r="AD55" s="727"/>
      <c r="AE55" s="731"/>
      <c r="AJ55" s="734"/>
      <c r="AK55" s="726"/>
      <c r="AL55" s="727"/>
      <c r="AM55" s="727"/>
      <c r="AN55" s="727"/>
      <c r="AO55" s="731"/>
      <c r="AP55" s="726"/>
      <c r="AQ55" s="727"/>
      <c r="AR55" s="727"/>
      <c r="AS55" s="727"/>
      <c r="AT55" s="731"/>
      <c r="AU55" s="726"/>
      <c r="AV55" s="727"/>
      <c r="AW55" s="727"/>
      <c r="AX55" s="727"/>
      <c r="AY55" s="731"/>
      <c r="AZ55" s="726"/>
      <c r="BA55" s="727"/>
      <c r="BB55" s="727"/>
      <c r="BC55" s="727"/>
      <c r="BD55" s="731"/>
      <c r="BE55" s="726"/>
      <c r="BF55" s="727"/>
      <c r="BG55" s="727"/>
      <c r="BH55" s="727"/>
      <c r="BI55" s="731"/>
      <c r="BJ55" s="715"/>
      <c r="BK55" s="716"/>
      <c r="BL55" s="716"/>
      <c r="BM55" s="716"/>
      <c r="BN55" s="717"/>
    </row>
    <row r="56" spans="1:66" s="152" customFormat="1" ht="12.95" customHeight="1">
      <c r="A56" s="734"/>
      <c r="B56" s="728"/>
      <c r="C56" s="729"/>
      <c r="D56" s="729"/>
      <c r="E56" s="729"/>
      <c r="F56" s="732"/>
      <c r="G56" s="728"/>
      <c r="H56" s="729"/>
      <c r="I56" s="729"/>
      <c r="J56" s="729"/>
      <c r="K56" s="732"/>
      <c r="L56" s="728"/>
      <c r="M56" s="729"/>
      <c r="N56" s="729"/>
      <c r="O56" s="729"/>
      <c r="P56" s="732"/>
      <c r="Q56" s="728"/>
      <c r="R56" s="729"/>
      <c r="S56" s="729"/>
      <c r="T56" s="729"/>
      <c r="U56" s="732"/>
      <c r="V56" s="728"/>
      <c r="W56" s="729"/>
      <c r="X56" s="729"/>
      <c r="Y56" s="729"/>
      <c r="Z56" s="732"/>
      <c r="AA56" s="728"/>
      <c r="AB56" s="729"/>
      <c r="AC56" s="729"/>
      <c r="AD56" s="729"/>
      <c r="AE56" s="732"/>
      <c r="AJ56" s="734"/>
      <c r="AK56" s="728"/>
      <c r="AL56" s="729"/>
      <c r="AM56" s="729"/>
      <c r="AN56" s="729"/>
      <c r="AO56" s="732"/>
      <c r="AP56" s="728"/>
      <c r="AQ56" s="729"/>
      <c r="AR56" s="729"/>
      <c r="AS56" s="729"/>
      <c r="AT56" s="732"/>
      <c r="AU56" s="728"/>
      <c r="AV56" s="729"/>
      <c r="AW56" s="729"/>
      <c r="AX56" s="729"/>
      <c r="AY56" s="732"/>
      <c r="AZ56" s="728"/>
      <c r="BA56" s="729"/>
      <c r="BB56" s="729"/>
      <c r="BC56" s="729"/>
      <c r="BD56" s="732"/>
      <c r="BE56" s="728"/>
      <c r="BF56" s="729"/>
      <c r="BG56" s="729"/>
      <c r="BH56" s="729"/>
      <c r="BI56" s="732"/>
      <c r="BJ56" s="718"/>
      <c r="BK56" s="719"/>
      <c r="BL56" s="719"/>
      <c r="BM56" s="719"/>
      <c r="BN56" s="720"/>
    </row>
    <row r="57" spans="1:66" s="152" customFormat="1" ht="12.95" customHeight="1">
      <c r="A57" s="733" t="s">
        <v>633</v>
      </c>
      <c r="B57" s="724"/>
      <c r="C57" s="725"/>
      <c r="D57" s="725"/>
      <c r="E57" s="725"/>
      <c r="F57" s="730"/>
      <c r="G57" s="724"/>
      <c r="H57" s="725"/>
      <c r="I57" s="725"/>
      <c r="J57" s="725"/>
      <c r="K57" s="730"/>
      <c r="L57" s="724"/>
      <c r="M57" s="725"/>
      <c r="N57" s="725"/>
      <c r="O57" s="725"/>
      <c r="P57" s="730"/>
      <c r="Q57" s="724"/>
      <c r="R57" s="725"/>
      <c r="S57" s="725"/>
      <c r="T57" s="725"/>
      <c r="U57" s="730"/>
      <c r="V57" s="724"/>
      <c r="W57" s="725"/>
      <c r="X57" s="725"/>
      <c r="Y57" s="725"/>
      <c r="Z57" s="730"/>
      <c r="AA57" s="724"/>
      <c r="AB57" s="725"/>
      <c r="AC57" s="725"/>
      <c r="AD57" s="725"/>
      <c r="AE57" s="730"/>
      <c r="AJ57" s="733" t="s">
        <v>633</v>
      </c>
      <c r="AK57" s="724" t="s">
        <v>665</v>
      </c>
      <c r="AL57" s="725"/>
      <c r="AM57" s="725"/>
      <c r="AN57" s="725"/>
      <c r="AO57" s="730"/>
      <c r="AP57" s="724" t="s">
        <v>666</v>
      </c>
      <c r="AQ57" s="725"/>
      <c r="AR57" s="725"/>
      <c r="AS57" s="725"/>
      <c r="AT57" s="730"/>
      <c r="AU57" s="724" t="s">
        <v>667</v>
      </c>
      <c r="AV57" s="725"/>
      <c r="AW57" s="725"/>
      <c r="AX57" s="725"/>
      <c r="AY57" s="730"/>
      <c r="AZ57" s="724" t="s">
        <v>644</v>
      </c>
      <c r="BA57" s="725"/>
      <c r="BB57" s="725"/>
      <c r="BC57" s="725"/>
      <c r="BD57" s="730"/>
      <c r="BE57" s="724" t="s">
        <v>698</v>
      </c>
      <c r="BF57" s="725"/>
      <c r="BG57" s="725"/>
      <c r="BH57" s="725"/>
      <c r="BI57" s="730"/>
      <c r="BJ57" s="712" t="s">
        <v>659</v>
      </c>
      <c r="BK57" s="713"/>
      <c r="BL57" s="713"/>
      <c r="BM57" s="713"/>
      <c r="BN57" s="714"/>
    </row>
    <row r="58" spans="1:66" s="152" customFormat="1" ht="12.95" customHeight="1">
      <c r="A58" s="734"/>
      <c r="B58" s="726"/>
      <c r="C58" s="727"/>
      <c r="D58" s="727"/>
      <c r="E58" s="727"/>
      <c r="F58" s="731"/>
      <c r="G58" s="726"/>
      <c r="H58" s="727"/>
      <c r="I58" s="727"/>
      <c r="J58" s="727"/>
      <c r="K58" s="731"/>
      <c r="L58" s="726"/>
      <c r="M58" s="727"/>
      <c r="N58" s="727"/>
      <c r="O58" s="727"/>
      <c r="P58" s="731"/>
      <c r="Q58" s="726"/>
      <c r="R58" s="727"/>
      <c r="S58" s="727"/>
      <c r="T58" s="727"/>
      <c r="U58" s="731"/>
      <c r="V58" s="726"/>
      <c r="W58" s="727"/>
      <c r="X58" s="727"/>
      <c r="Y58" s="727"/>
      <c r="Z58" s="731"/>
      <c r="AA58" s="726"/>
      <c r="AB58" s="727"/>
      <c r="AC58" s="727"/>
      <c r="AD58" s="727"/>
      <c r="AE58" s="731"/>
      <c r="AJ58" s="734"/>
      <c r="AK58" s="726"/>
      <c r="AL58" s="727"/>
      <c r="AM58" s="727"/>
      <c r="AN58" s="727"/>
      <c r="AO58" s="731"/>
      <c r="AP58" s="726"/>
      <c r="AQ58" s="727"/>
      <c r="AR58" s="727"/>
      <c r="AS58" s="727"/>
      <c r="AT58" s="731"/>
      <c r="AU58" s="726"/>
      <c r="AV58" s="727"/>
      <c r="AW58" s="727"/>
      <c r="AX58" s="727"/>
      <c r="AY58" s="731"/>
      <c r="AZ58" s="726"/>
      <c r="BA58" s="727"/>
      <c r="BB58" s="727"/>
      <c r="BC58" s="727"/>
      <c r="BD58" s="731"/>
      <c r="BE58" s="726"/>
      <c r="BF58" s="727"/>
      <c r="BG58" s="727"/>
      <c r="BH58" s="727"/>
      <c r="BI58" s="731"/>
      <c r="BJ58" s="715"/>
      <c r="BK58" s="716"/>
      <c r="BL58" s="716"/>
      <c r="BM58" s="716"/>
      <c r="BN58" s="717"/>
    </row>
    <row r="59" spans="1:66" s="152" customFormat="1" ht="12.95" customHeight="1">
      <c r="A59" s="734"/>
      <c r="B59" s="726"/>
      <c r="C59" s="727"/>
      <c r="D59" s="727"/>
      <c r="E59" s="727"/>
      <c r="F59" s="731"/>
      <c r="G59" s="726"/>
      <c r="H59" s="727"/>
      <c r="I59" s="727"/>
      <c r="J59" s="727"/>
      <c r="K59" s="731"/>
      <c r="L59" s="726"/>
      <c r="M59" s="727"/>
      <c r="N59" s="727"/>
      <c r="O59" s="727"/>
      <c r="P59" s="731"/>
      <c r="Q59" s="726"/>
      <c r="R59" s="727"/>
      <c r="S59" s="727"/>
      <c r="T59" s="727"/>
      <c r="U59" s="731"/>
      <c r="V59" s="726"/>
      <c r="W59" s="727"/>
      <c r="X59" s="727"/>
      <c r="Y59" s="727"/>
      <c r="Z59" s="731"/>
      <c r="AA59" s="726"/>
      <c r="AB59" s="727"/>
      <c r="AC59" s="727"/>
      <c r="AD59" s="727"/>
      <c r="AE59" s="731"/>
      <c r="AJ59" s="734"/>
      <c r="AK59" s="726"/>
      <c r="AL59" s="727"/>
      <c r="AM59" s="727"/>
      <c r="AN59" s="727"/>
      <c r="AO59" s="731"/>
      <c r="AP59" s="726"/>
      <c r="AQ59" s="727"/>
      <c r="AR59" s="727"/>
      <c r="AS59" s="727"/>
      <c r="AT59" s="731"/>
      <c r="AU59" s="726"/>
      <c r="AV59" s="727"/>
      <c r="AW59" s="727"/>
      <c r="AX59" s="727"/>
      <c r="AY59" s="731"/>
      <c r="AZ59" s="726"/>
      <c r="BA59" s="727"/>
      <c r="BB59" s="727"/>
      <c r="BC59" s="727"/>
      <c r="BD59" s="731"/>
      <c r="BE59" s="726"/>
      <c r="BF59" s="727"/>
      <c r="BG59" s="727"/>
      <c r="BH59" s="727"/>
      <c r="BI59" s="731"/>
      <c r="BJ59" s="715"/>
      <c r="BK59" s="716"/>
      <c r="BL59" s="716"/>
      <c r="BM59" s="716"/>
      <c r="BN59" s="717"/>
    </row>
    <row r="60" spans="1:66" s="152" customFormat="1" ht="12.95" customHeight="1">
      <c r="A60" s="734"/>
      <c r="B60" s="726"/>
      <c r="C60" s="727"/>
      <c r="D60" s="727"/>
      <c r="E60" s="727"/>
      <c r="F60" s="731"/>
      <c r="G60" s="726"/>
      <c r="H60" s="727"/>
      <c r="I60" s="727"/>
      <c r="J60" s="727"/>
      <c r="K60" s="731"/>
      <c r="L60" s="726"/>
      <c r="M60" s="727"/>
      <c r="N60" s="727"/>
      <c r="O60" s="727"/>
      <c r="P60" s="731"/>
      <c r="Q60" s="726"/>
      <c r="R60" s="727"/>
      <c r="S60" s="727"/>
      <c r="T60" s="727"/>
      <c r="U60" s="731"/>
      <c r="V60" s="726"/>
      <c r="W60" s="727"/>
      <c r="X60" s="727"/>
      <c r="Y60" s="727"/>
      <c r="Z60" s="731"/>
      <c r="AA60" s="726"/>
      <c r="AB60" s="727"/>
      <c r="AC60" s="727"/>
      <c r="AD60" s="727"/>
      <c r="AE60" s="731"/>
      <c r="AJ60" s="734"/>
      <c r="AK60" s="726"/>
      <c r="AL60" s="727"/>
      <c r="AM60" s="727"/>
      <c r="AN60" s="727"/>
      <c r="AO60" s="731"/>
      <c r="AP60" s="726"/>
      <c r="AQ60" s="727"/>
      <c r="AR60" s="727"/>
      <c r="AS60" s="727"/>
      <c r="AT60" s="731"/>
      <c r="AU60" s="726"/>
      <c r="AV60" s="727"/>
      <c r="AW60" s="727"/>
      <c r="AX60" s="727"/>
      <c r="AY60" s="731"/>
      <c r="AZ60" s="726"/>
      <c r="BA60" s="727"/>
      <c r="BB60" s="727"/>
      <c r="BC60" s="727"/>
      <c r="BD60" s="731"/>
      <c r="BE60" s="726"/>
      <c r="BF60" s="727"/>
      <c r="BG60" s="727"/>
      <c r="BH60" s="727"/>
      <c r="BI60" s="731"/>
      <c r="BJ60" s="715"/>
      <c r="BK60" s="716"/>
      <c r="BL60" s="716"/>
      <c r="BM60" s="716"/>
      <c r="BN60" s="717"/>
    </row>
    <row r="61" spans="1:66" s="152" customFormat="1" ht="12.95" customHeight="1">
      <c r="A61" s="734"/>
      <c r="B61" s="726"/>
      <c r="C61" s="727"/>
      <c r="D61" s="727"/>
      <c r="E61" s="727"/>
      <c r="F61" s="731"/>
      <c r="G61" s="726"/>
      <c r="H61" s="727"/>
      <c r="I61" s="727"/>
      <c r="J61" s="727"/>
      <c r="K61" s="731"/>
      <c r="L61" s="726"/>
      <c r="M61" s="727"/>
      <c r="N61" s="727"/>
      <c r="O61" s="727"/>
      <c r="P61" s="731"/>
      <c r="Q61" s="726"/>
      <c r="R61" s="727"/>
      <c r="S61" s="727"/>
      <c r="T61" s="727"/>
      <c r="U61" s="731"/>
      <c r="V61" s="726"/>
      <c r="W61" s="727"/>
      <c r="X61" s="727"/>
      <c r="Y61" s="727"/>
      <c r="Z61" s="731"/>
      <c r="AA61" s="726"/>
      <c r="AB61" s="727"/>
      <c r="AC61" s="727"/>
      <c r="AD61" s="727"/>
      <c r="AE61" s="731"/>
      <c r="AJ61" s="734"/>
      <c r="AK61" s="726"/>
      <c r="AL61" s="727"/>
      <c r="AM61" s="727"/>
      <c r="AN61" s="727"/>
      <c r="AO61" s="731"/>
      <c r="AP61" s="726"/>
      <c r="AQ61" s="727"/>
      <c r="AR61" s="727"/>
      <c r="AS61" s="727"/>
      <c r="AT61" s="731"/>
      <c r="AU61" s="726"/>
      <c r="AV61" s="727"/>
      <c r="AW61" s="727"/>
      <c r="AX61" s="727"/>
      <c r="AY61" s="731"/>
      <c r="AZ61" s="726"/>
      <c r="BA61" s="727"/>
      <c r="BB61" s="727"/>
      <c r="BC61" s="727"/>
      <c r="BD61" s="731"/>
      <c r="BE61" s="726"/>
      <c r="BF61" s="727"/>
      <c r="BG61" s="727"/>
      <c r="BH61" s="727"/>
      <c r="BI61" s="731"/>
      <c r="BJ61" s="715"/>
      <c r="BK61" s="716"/>
      <c r="BL61" s="716"/>
      <c r="BM61" s="716"/>
      <c r="BN61" s="717"/>
    </row>
    <row r="62" spans="1:66" s="152" customFormat="1" ht="12.95" customHeight="1">
      <c r="A62" s="734"/>
      <c r="B62" s="728"/>
      <c r="C62" s="729"/>
      <c r="D62" s="729"/>
      <c r="E62" s="729"/>
      <c r="F62" s="732"/>
      <c r="G62" s="728"/>
      <c r="H62" s="729"/>
      <c r="I62" s="729"/>
      <c r="J62" s="729"/>
      <c r="K62" s="732"/>
      <c r="L62" s="728"/>
      <c r="M62" s="729"/>
      <c r="N62" s="729"/>
      <c r="O62" s="729"/>
      <c r="P62" s="732"/>
      <c r="Q62" s="728"/>
      <c r="R62" s="729"/>
      <c r="S62" s="729"/>
      <c r="T62" s="729"/>
      <c r="U62" s="732"/>
      <c r="V62" s="728"/>
      <c r="W62" s="729"/>
      <c r="X62" s="729"/>
      <c r="Y62" s="729"/>
      <c r="Z62" s="732"/>
      <c r="AA62" s="728"/>
      <c r="AB62" s="729"/>
      <c r="AC62" s="729"/>
      <c r="AD62" s="729"/>
      <c r="AE62" s="732"/>
      <c r="AJ62" s="734"/>
      <c r="AK62" s="728"/>
      <c r="AL62" s="729"/>
      <c r="AM62" s="729"/>
      <c r="AN62" s="729"/>
      <c r="AO62" s="732"/>
      <c r="AP62" s="728"/>
      <c r="AQ62" s="729"/>
      <c r="AR62" s="729"/>
      <c r="AS62" s="729"/>
      <c r="AT62" s="732"/>
      <c r="AU62" s="728"/>
      <c r="AV62" s="729"/>
      <c r="AW62" s="729"/>
      <c r="AX62" s="729"/>
      <c r="AY62" s="732"/>
      <c r="AZ62" s="728"/>
      <c r="BA62" s="729"/>
      <c r="BB62" s="729"/>
      <c r="BC62" s="729"/>
      <c r="BD62" s="732"/>
      <c r="BE62" s="728"/>
      <c r="BF62" s="729"/>
      <c r="BG62" s="729"/>
      <c r="BH62" s="729"/>
      <c r="BI62" s="732"/>
      <c r="BJ62" s="718"/>
      <c r="BK62" s="719"/>
      <c r="BL62" s="719"/>
      <c r="BM62" s="719"/>
      <c r="BN62" s="720"/>
    </row>
    <row r="63" spans="1:66" s="152" customFormat="1" ht="12.95" customHeight="1">
      <c r="A63" s="733" t="s">
        <v>634</v>
      </c>
      <c r="B63" s="724"/>
      <c r="C63" s="725"/>
      <c r="D63" s="725"/>
      <c r="E63" s="725"/>
      <c r="F63" s="730"/>
      <c r="G63" s="724"/>
      <c r="H63" s="725"/>
      <c r="I63" s="725"/>
      <c r="J63" s="725"/>
      <c r="K63" s="730"/>
      <c r="L63" s="724"/>
      <c r="M63" s="725"/>
      <c r="N63" s="725"/>
      <c r="O63" s="725"/>
      <c r="P63" s="730"/>
      <c r="Q63" s="724"/>
      <c r="R63" s="725"/>
      <c r="S63" s="725"/>
      <c r="T63" s="725"/>
      <c r="U63" s="730"/>
      <c r="V63" s="724"/>
      <c r="W63" s="725"/>
      <c r="X63" s="725"/>
      <c r="Y63" s="725"/>
      <c r="Z63" s="730"/>
      <c r="AA63" s="724"/>
      <c r="AB63" s="725"/>
      <c r="AC63" s="725"/>
      <c r="AD63" s="725"/>
      <c r="AE63" s="730"/>
      <c r="AJ63" s="733" t="s">
        <v>634</v>
      </c>
      <c r="AK63" s="724" t="s">
        <v>668</v>
      </c>
      <c r="AL63" s="725"/>
      <c r="AM63" s="725"/>
      <c r="AN63" s="725"/>
      <c r="AO63" s="730"/>
      <c r="AP63" s="724" t="s">
        <v>669</v>
      </c>
      <c r="AQ63" s="725"/>
      <c r="AR63" s="725"/>
      <c r="AS63" s="725"/>
      <c r="AT63" s="730"/>
      <c r="AU63" s="724" t="s">
        <v>670</v>
      </c>
      <c r="AV63" s="725"/>
      <c r="AW63" s="725"/>
      <c r="AX63" s="725"/>
      <c r="AY63" s="730"/>
      <c r="AZ63" s="724" t="s">
        <v>644</v>
      </c>
      <c r="BA63" s="725"/>
      <c r="BB63" s="725"/>
      <c r="BC63" s="725"/>
      <c r="BD63" s="730"/>
      <c r="BE63" s="724" t="s">
        <v>699</v>
      </c>
      <c r="BF63" s="725"/>
      <c r="BG63" s="725"/>
      <c r="BH63" s="725"/>
      <c r="BI63" s="730"/>
      <c r="BJ63" s="712" t="s">
        <v>659</v>
      </c>
      <c r="BK63" s="713"/>
      <c r="BL63" s="713"/>
      <c r="BM63" s="713"/>
      <c r="BN63" s="714"/>
    </row>
    <row r="64" spans="1:66" s="152" customFormat="1" ht="12.95" customHeight="1">
      <c r="A64" s="734"/>
      <c r="B64" s="726"/>
      <c r="C64" s="727"/>
      <c r="D64" s="727"/>
      <c r="E64" s="727"/>
      <c r="F64" s="731"/>
      <c r="G64" s="726"/>
      <c r="H64" s="727"/>
      <c r="I64" s="727"/>
      <c r="J64" s="727"/>
      <c r="K64" s="731"/>
      <c r="L64" s="726"/>
      <c r="M64" s="727"/>
      <c r="N64" s="727"/>
      <c r="O64" s="727"/>
      <c r="P64" s="731"/>
      <c r="Q64" s="726"/>
      <c r="R64" s="727"/>
      <c r="S64" s="727"/>
      <c r="T64" s="727"/>
      <c r="U64" s="731"/>
      <c r="V64" s="726"/>
      <c r="W64" s="727"/>
      <c r="X64" s="727"/>
      <c r="Y64" s="727"/>
      <c r="Z64" s="731"/>
      <c r="AA64" s="726"/>
      <c r="AB64" s="727"/>
      <c r="AC64" s="727"/>
      <c r="AD64" s="727"/>
      <c r="AE64" s="731"/>
      <c r="AJ64" s="734"/>
      <c r="AK64" s="726"/>
      <c r="AL64" s="727"/>
      <c r="AM64" s="727"/>
      <c r="AN64" s="727"/>
      <c r="AO64" s="731"/>
      <c r="AP64" s="726"/>
      <c r="AQ64" s="727"/>
      <c r="AR64" s="727"/>
      <c r="AS64" s="727"/>
      <c r="AT64" s="731"/>
      <c r="AU64" s="726"/>
      <c r="AV64" s="727"/>
      <c r="AW64" s="727"/>
      <c r="AX64" s="727"/>
      <c r="AY64" s="731"/>
      <c r="AZ64" s="726"/>
      <c r="BA64" s="727"/>
      <c r="BB64" s="727"/>
      <c r="BC64" s="727"/>
      <c r="BD64" s="731"/>
      <c r="BE64" s="726"/>
      <c r="BF64" s="727"/>
      <c r="BG64" s="727"/>
      <c r="BH64" s="727"/>
      <c r="BI64" s="731"/>
      <c r="BJ64" s="715"/>
      <c r="BK64" s="716"/>
      <c r="BL64" s="716"/>
      <c r="BM64" s="716"/>
      <c r="BN64" s="717"/>
    </row>
    <row r="65" spans="1:66" s="152" customFormat="1" ht="12.95" customHeight="1">
      <c r="A65" s="734"/>
      <c r="B65" s="726"/>
      <c r="C65" s="727"/>
      <c r="D65" s="727"/>
      <c r="E65" s="727"/>
      <c r="F65" s="731"/>
      <c r="G65" s="726"/>
      <c r="H65" s="727"/>
      <c r="I65" s="727"/>
      <c r="J65" s="727"/>
      <c r="K65" s="731"/>
      <c r="L65" s="726"/>
      <c r="M65" s="727"/>
      <c r="N65" s="727"/>
      <c r="O65" s="727"/>
      <c r="P65" s="731"/>
      <c r="Q65" s="726"/>
      <c r="R65" s="727"/>
      <c r="S65" s="727"/>
      <c r="T65" s="727"/>
      <c r="U65" s="731"/>
      <c r="V65" s="726"/>
      <c r="W65" s="727"/>
      <c r="X65" s="727"/>
      <c r="Y65" s="727"/>
      <c r="Z65" s="731"/>
      <c r="AA65" s="726"/>
      <c r="AB65" s="727"/>
      <c r="AC65" s="727"/>
      <c r="AD65" s="727"/>
      <c r="AE65" s="731"/>
      <c r="AJ65" s="734"/>
      <c r="AK65" s="726"/>
      <c r="AL65" s="727"/>
      <c r="AM65" s="727"/>
      <c r="AN65" s="727"/>
      <c r="AO65" s="731"/>
      <c r="AP65" s="726"/>
      <c r="AQ65" s="727"/>
      <c r="AR65" s="727"/>
      <c r="AS65" s="727"/>
      <c r="AT65" s="731"/>
      <c r="AU65" s="726"/>
      <c r="AV65" s="727"/>
      <c r="AW65" s="727"/>
      <c r="AX65" s="727"/>
      <c r="AY65" s="731"/>
      <c r="AZ65" s="726"/>
      <c r="BA65" s="727"/>
      <c r="BB65" s="727"/>
      <c r="BC65" s="727"/>
      <c r="BD65" s="731"/>
      <c r="BE65" s="726"/>
      <c r="BF65" s="727"/>
      <c r="BG65" s="727"/>
      <c r="BH65" s="727"/>
      <c r="BI65" s="731"/>
      <c r="BJ65" s="715"/>
      <c r="BK65" s="716"/>
      <c r="BL65" s="716"/>
      <c r="BM65" s="716"/>
      <c r="BN65" s="717"/>
    </row>
    <row r="66" spans="1:66" s="152" customFormat="1" ht="12.95" customHeight="1">
      <c r="A66" s="734"/>
      <c r="B66" s="726"/>
      <c r="C66" s="727"/>
      <c r="D66" s="727"/>
      <c r="E66" s="727"/>
      <c r="F66" s="731"/>
      <c r="G66" s="726"/>
      <c r="H66" s="727"/>
      <c r="I66" s="727"/>
      <c r="J66" s="727"/>
      <c r="K66" s="731"/>
      <c r="L66" s="726"/>
      <c r="M66" s="727"/>
      <c r="N66" s="727"/>
      <c r="O66" s="727"/>
      <c r="P66" s="731"/>
      <c r="Q66" s="726"/>
      <c r="R66" s="727"/>
      <c r="S66" s="727"/>
      <c r="T66" s="727"/>
      <c r="U66" s="731"/>
      <c r="V66" s="726"/>
      <c r="W66" s="727"/>
      <c r="X66" s="727"/>
      <c r="Y66" s="727"/>
      <c r="Z66" s="731"/>
      <c r="AA66" s="726"/>
      <c r="AB66" s="727"/>
      <c r="AC66" s="727"/>
      <c r="AD66" s="727"/>
      <c r="AE66" s="731"/>
      <c r="AJ66" s="734"/>
      <c r="AK66" s="726"/>
      <c r="AL66" s="727"/>
      <c r="AM66" s="727"/>
      <c r="AN66" s="727"/>
      <c r="AO66" s="731"/>
      <c r="AP66" s="726"/>
      <c r="AQ66" s="727"/>
      <c r="AR66" s="727"/>
      <c r="AS66" s="727"/>
      <c r="AT66" s="731"/>
      <c r="AU66" s="726"/>
      <c r="AV66" s="727"/>
      <c r="AW66" s="727"/>
      <c r="AX66" s="727"/>
      <c r="AY66" s="731"/>
      <c r="AZ66" s="726"/>
      <c r="BA66" s="727"/>
      <c r="BB66" s="727"/>
      <c r="BC66" s="727"/>
      <c r="BD66" s="731"/>
      <c r="BE66" s="726"/>
      <c r="BF66" s="727"/>
      <c r="BG66" s="727"/>
      <c r="BH66" s="727"/>
      <c r="BI66" s="731"/>
      <c r="BJ66" s="715"/>
      <c r="BK66" s="716"/>
      <c r="BL66" s="716"/>
      <c r="BM66" s="716"/>
      <c r="BN66" s="717"/>
    </row>
    <row r="67" spans="1:66" s="152" customFormat="1" ht="12.95" customHeight="1">
      <c r="A67" s="734"/>
      <c r="B67" s="726"/>
      <c r="C67" s="727"/>
      <c r="D67" s="727"/>
      <c r="E67" s="727"/>
      <c r="F67" s="731"/>
      <c r="G67" s="726"/>
      <c r="H67" s="727"/>
      <c r="I67" s="727"/>
      <c r="J67" s="727"/>
      <c r="K67" s="731"/>
      <c r="L67" s="726"/>
      <c r="M67" s="727"/>
      <c r="N67" s="727"/>
      <c r="O67" s="727"/>
      <c r="P67" s="731"/>
      <c r="Q67" s="726"/>
      <c r="R67" s="727"/>
      <c r="S67" s="727"/>
      <c r="T67" s="727"/>
      <c r="U67" s="731"/>
      <c r="V67" s="726"/>
      <c r="W67" s="727"/>
      <c r="X67" s="727"/>
      <c r="Y67" s="727"/>
      <c r="Z67" s="731"/>
      <c r="AA67" s="726"/>
      <c r="AB67" s="727"/>
      <c r="AC67" s="727"/>
      <c r="AD67" s="727"/>
      <c r="AE67" s="731"/>
      <c r="AJ67" s="734"/>
      <c r="AK67" s="726"/>
      <c r="AL67" s="727"/>
      <c r="AM67" s="727"/>
      <c r="AN67" s="727"/>
      <c r="AO67" s="731"/>
      <c r="AP67" s="726"/>
      <c r="AQ67" s="727"/>
      <c r="AR67" s="727"/>
      <c r="AS67" s="727"/>
      <c r="AT67" s="731"/>
      <c r="AU67" s="726"/>
      <c r="AV67" s="727"/>
      <c r="AW67" s="727"/>
      <c r="AX67" s="727"/>
      <c r="AY67" s="731"/>
      <c r="AZ67" s="726"/>
      <c r="BA67" s="727"/>
      <c r="BB67" s="727"/>
      <c r="BC67" s="727"/>
      <c r="BD67" s="731"/>
      <c r="BE67" s="726"/>
      <c r="BF67" s="727"/>
      <c r="BG67" s="727"/>
      <c r="BH67" s="727"/>
      <c r="BI67" s="731"/>
      <c r="BJ67" s="715"/>
      <c r="BK67" s="716"/>
      <c r="BL67" s="716"/>
      <c r="BM67" s="716"/>
      <c r="BN67" s="717"/>
    </row>
    <row r="68" spans="1:66" s="152" customFormat="1" ht="12.95" customHeight="1">
      <c r="A68" s="735"/>
      <c r="B68" s="726"/>
      <c r="C68" s="727"/>
      <c r="D68" s="727"/>
      <c r="E68" s="727"/>
      <c r="F68" s="731"/>
      <c r="G68" s="726"/>
      <c r="H68" s="727"/>
      <c r="I68" s="727"/>
      <c r="J68" s="727"/>
      <c r="K68" s="731"/>
      <c r="L68" s="726"/>
      <c r="M68" s="727"/>
      <c r="N68" s="727"/>
      <c r="O68" s="727"/>
      <c r="P68" s="731"/>
      <c r="Q68" s="726"/>
      <c r="R68" s="727"/>
      <c r="S68" s="727"/>
      <c r="T68" s="727"/>
      <c r="U68" s="731"/>
      <c r="V68" s="726"/>
      <c r="W68" s="727"/>
      <c r="X68" s="727"/>
      <c r="Y68" s="727"/>
      <c r="Z68" s="731"/>
      <c r="AA68" s="726"/>
      <c r="AB68" s="727"/>
      <c r="AC68" s="727"/>
      <c r="AD68" s="727"/>
      <c r="AE68" s="731"/>
      <c r="AJ68" s="735"/>
      <c r="AK68" s="728"/>
      <c r="AL68" s="729"/>
      <c r="AM68" s="729"/>
      <c r="AN68" s="729"/>
      <c r="AO68" s="732"/>
      <c r="AP68" s="728"/>
      <c r="AQ68" s="729"/>
      <c r="AR68" s="729"/>
      <c r="AS68" s="729"/>
      <c r="AT68" s="732"/>
      <c r="AU68" s="728"/>
      <c r="AV68" s="729"/>
      <c r="AW68" s="729"/>
      <c r="AX68" s="729"/>
      <c r="AY68" s="732"/>
      <c r="AZ68" s="728"/>
      <c r="BA68" s="729"/>
      <c r="BB68" s="729"/>
      <c r="BC68" s="729"/>
      <c r="BD68" s="732"/>
      <c r="BE68" s="728"/>
      <c r="BF68" s="729"/>
      <c r="BG68" s="729"/>
      <c r="BH68" s="729"/>
      <c r="BI68" s="732"/>
      <c r="BJ68" s="718"/>
      <c r="BK68" s="719"/>
      <c r="BL68" s="719"/>
      <c r="BM68" s="719"/>
      <c r="BN68" s="720"/>
    </row>
    <row r="69" spans="1:66" s="152" customFormat="1" ht="12.95" customHeight="1">
      <c r="A69" s="721" t="s">
        <v>635</v>
      </c>
      <c r="B69" s="724"/>
      <c r="C69" s="725"/>
      <c r="D69" s="725"/>
      <c r="E69" s="725"/>
      <c r="F69" s="725"/>
      <c r="G69" s="725"/>
      <c r="H69" s="725"/>
      <c r="I69" s="725"/>
      <c r="J69" s="725"/>
      <c r="K69" s="725"/>
      <c r="L69" s="725"/>
      <c r="M69" s="725"/>
      <c r="N69" s="725"/>
      <c r="O69" s="725"/>
      <c r="P69" s="725"/>
      <c r="Q69" s="725"/>
      <c r="R69" s="725"/>
      <c r="S69" s="725"/>
      <c r="T69" s="725"/>
      <c r="U69" s="725"/>
      <c r="V69" s="725"/>
      <c r="W69" s="725"/>
      <c r="X69" s="725"/>
      <c r="Y69" s="725"/>
      <c r="Z69" s="725"/>
      <c r="AA69" s="725"/>
      <c r="AB69" s="725"/>
      <c r="AC69" s="725"/>
      <c r="AD69" s="725"/>
      <c r="AE69" s="730"/>
      <c r="AJ69" s="721" t="s">
        <v>635</v>
      </c>
      <c r="AK69" s="724"/>
      <c r="AL69" s="725"/>
      <c r="AM69" s="725"/>
      <c r="AN69" s="725"/>
      <c r="AO69" s="725"/>
      <c r="AP69" s="725"/>
      <c r="AQ69" s="725"/>
      <c r="AR69" s="725"/>
      <c r="AS69" s="725"/>
      <c r="AT69" s="725"/>
      <c r="AU69" s="725"/>
      <c r="AV69" s="725"/>
      <c r="AW69" s="725"/>
      <c r="AX69" s="725"/>
      <c r="AY69" s="725"/>
      <c r="AZ69" s="725"/>
      <c r="BA69" s="725"/>
      <c r="BB69" s="725"/>
      <c r="BC69" s="725"/>
      <c r="BD69" s="725"/>
      <c r="BE69" s="725"/>
      <c r="BF69" s="725"/>
      <c r="BG69" s="725"/>
      <c r="BH69" s="725"/>
      <c r="BI69" s="725"/>
      <c r="BJ69" s="725"/>
      <c r="BK69" s="725"/>
      <c r="BL69" s="725"/>
      <c r="BM69" s="725"/>
      <c r="BN69" s="730"/>
    </row>
    <row r="70" spans="1:66" s="152" customFormat="1" ht="12.95" customHeight="1">
      <c r="A70" s="722"/>
      <c r="B70" s="726"/>
      <c r="C70" s="727"/>
      <c r="D70" s="727"/>
      <c r="E70" s="727"/>
      <c r="F70" s="727"/>
      <c r="G70" s="727"/>
      <c r="H70" s="727"/>
      <c r="I70" s="727"/>
      <c r="J70" s="727"/>
      <c r="K70" s="727"/>
      <c r="L70" s="727"/>
      <c r="M70" s="727"/>
      <c r="N70" s="727"/>
      <c r="O70" s="727"/>
      <c r="P70" s="727"/>
      <c r="Q70" s="727"/>
      <c r="R70" s="727"/>
      <c r="S70" s="727"/>
      <c r="T70" s="727"/>
      <c r="U70" s="727"/>
      <c r="V70" s="727"/>
      <c r="W70" s="727"/>
      <c r="X70" s="727"/>
      <c r="Y70" s="727"/>
      <c r="Z70" s="727"/>
      <c r="AA70" s="727"/>
      <c r="AB70" s="727"/>
      <c r="AC70" s="727"/>
      <c r="AD70" s="727"/>
      <c r="AE70" s="731"/>
      <c r="AJ70" s="722"/>
      <c r="AK70" s="726"/>
      <c r="AL70" s="727"/>
      <c r="AM70" s="727"/>
      <c r="AN70" s="727"/>
      <c r="AO70" s="727"/>
      <c r="AP70" s="727"/>
      <c r="AQ70" s="727"/>
      <c r="AR70" s="727"/>
      <c r="AS70" s="727"/>
      <c r="AT70" s="727"/>
      <c r="AU70" s="727"/>
      <c r="AV70" s="727"/>
      <c r="AW70" s="727"/>
      <c r="AX70" s="727"/>
      <c r="AY70" s="727"/>
      <c r="AZ70" s="727"/>
      <c r="BA70" s="727"/>
      <c r="BB70" s="727"/>
      <c r="BC70" s="727"/>
      <c r="BD70" s="727"/>
      <c r="BE70" s="727"/>
      <c r="BF70" s="727"/>
      <c r="BG70" s="727"/>
      <c r="BH70" s="727"/>
      <c r="BI70" s="727"/>
      <c r="BJ70" s="727"/>
      <c r="BK70" s="727"/>
      <c r="BL70" s="727"/>
      <c r="BM70" s="727"/>
      <c r="BN70" s="731"/>
    </row>
    <row r="71" spans="1:66" s="152" customFormat="1" ht="12.95" customHeight="1">
      <c r="A71" s="723"/>
      <c r="B71" s="728"/>
      <c r="C71" s="729"/>
      <c r="D71" s="729"/>
      <c r="E71" s="729"/>
      <c r="F71" s="729"/>
      <c r="G71" s="729"/>
      <c r="H71" s="729"/>
      <c r="I71" s="729"/>
      <c r="J71" s="729"/>
      <c r="K71" s="729"/>
      <c r="L71" s="729"/>
      <c r="M71" s="729"/>
      <c r="N71" s="729"/>
      <c r="O71" s="729"/>
      <c r="P71" s="729"/>
      <c r="Q71" s="729"/>
      <c r="R71" s="729"/>
      <c r="S71" s="729"/>
      <c r="T71" s="729"/>
      <c r="U71" s="729"/>
      <c r="V71" s="729"/>
      <c r="W71" s="729"/>
      <c r="X71" s="729"/>
      <c r="Y71" s="729"/>
      <c r="Z71" s="729"/>
      <c r="AA71" s="729"/>
      <c r="AB71" s="729"/>
      <c r="AC71" s="729"/>
      <c r="AD71" s="729"/>
      <c r="AE71" s="732"/>
      <c r="AJ71" s="723"/>
      <c r="AK71" s="728"/>
      <c r="AL71" s="729"/>
      <c r="AM71" s="729"/>
      <c r="AN71" s="729"/>
      <c r="AO71" s="729"/>
      <c r="AP71" s="729"/>
      <c r="AQ71" s="729"/>
      <c r="AR71" s="729"/>
      <c r="AS71" s="729"/>
      <c r="AT71" s="729"/>
      <c r="AU71" s="729"/>
      <c r="AV71" s="729"/>
      <c r="AW71" s="729"/>
      <c r="AX71" s="729"/>
      <c r="AY71" s="729"/>
      <c r="AZ71" s="729"/>
      <c r="BA71" s="729"/>
      <c r="BB71" s="729"/>
      <c r="BC71" s="729"/>
      <c r="BD71" s="729"/>
      <c r="BE71" s="729"/>
      <c r="BF71" s="729"/>
      <c r="BG71" s="729"/>
      <c r="BH71" s="729"/>
      <c r="BI71" s="729"/>
      <c r="BJ71" s="729"/>
      <c r="BK71" s="729"/>
      <c r="BL71" s="729"/>
      <c r="BM71" s="729"/>
      <c r="BN71" s="732"/>
    </row>
  </sheetData>
  <mergeCells count="170">
    <mergeCell ref="G45:K50"/>
    <mergeCell ref="L45:P50"/>
    <mergeCell ref="Q45:U50"/>
    <mergeCell ref="V45:Z50"/>
    <mergeCell ref="AA45:AE50"/>
    <mergeCell ref="B51:F56"/>
    <mergeCell ref="G51:K56"/>
    <mergeCell ref="L51:P56"/>
    <mergeCell ref="Q51:U56"/>
    <mergeCell ref="V51:Z56"/>
    <mergeCell ref="AA51:AE56"/>
    <mergeCell ref="G33:K38"/>
    <mergeCell ref="L33:P38"/>
    <mergeCell ref="Q33:U38"/>
    <mergeCell ref="V33:Z38"/>
    <mergeCell ref="AA33:AE38"/>
    <mergeCell ref="G39:K44"/>
    <mergeCell ref="L39:P44"/>
    <mergeCell ref="Q39:U44"/>
    <mergeCell ref="V39:Z44"/>
    <mergeCell ref="AA39:AE44"/>
    <mergeCell ref="L21:P26"/>
    <mergeCell ref="Q21:U26"/>
    <mergeCell ref="V21:Z26"/>
    <mergeCell ref="AA21:AE26"/>
    <mergeCell ref="B27:F32"/>
    <mergeCell ref="G27:K32"/>
    <mergeCell ref="L27:P32"/>
    <mergeCell ref="Q27:U32"/>
    <mergeCell ref="V27:Z32"/>
    <mergeCell ref="AA27:AE32"/>
    <mergeCell ref="A45:A50"/>
    <mergeCell ref="A51:A56"/>
    <mergeCell ref="A57:A62"/>
    <mergeCell ref="A63:A68"/>
    <mergeCell ref="A69:A71"/>
    <mergeCell ref="B9:F14"/>
    <mergeCell ref="B21:F26"/>
    <mergeCell ref="B39:F44"/>
    <mergeCell ref="B57:F62"/>
    <mergeCell ref="B69:F71"/>
    <mergeCell ref="B33:F38"/>
    <mergeCell ref="B45:F50"/>
    <mergeCell ref="B63:F68"/>
    <mergeCell ref="A33:A38"/>
    <mergeCell ref="A39:A44"/>
    <mergeCell ref="G69:K71"/>
    <mergeCell ref="L69:P71"/>
    <mergeCell ref="Q69:U71"/>
    <mergeCell ref="V69:Z71"/>
    <mergeCell ref="AA69:AE71"/>
    <mergeCell ref="G57:K62"/>
    <mergeCell ref="L57:P62"/>
    <mergeCell ref="Q57:U62"/>
    <mergeCell ref="V57:Z62"/>
    <mergeCell ref="AA57:AE62"/>
    <mergeCell ref="G63:K68"/>
    <mergeCell ref="L63:P68"/>
    <mergeCell ref="Q63:U68"/>
    <mergeCell ref="V63:Z68"/>
    <mergeCell ref="AA63:AE68"/>
    <mergeCell ref="A1:AE1"/>
    <mergeCell ref="A3:A8"/>
    <mergeCell ref="B3:F8"/>
    <mergeCell ref="G3:K8"/>
    <mergeCell ref="A21:A26"/>
    <mergeCell ref="A27:A32"/>
    <mergeCell ref="L3:P8"/>
    <mergeCell ref="Q3:U8"/>
    <mergeCell ref="V3:Z8"/>
    <mergeCell ref="AA3:AE8"/>
    <mergeCell ref="A9:A14"/>
    <mergeCell ref="A15:A20"/>
    <mergeCell ref="G9:K14"/>
    <mergeCell ref="L9:P14"/>
    <mergeCell ref="Q9:U14"/>
    <mergeCell ref="V9:Z14"/>
    <mergeCell ref="AA9:AE14"/>
    <mergeCell ref="B15:F20"/>
    <mergeCell ref="G15:K20"/>
    <mergeCell ref="L15:P20"/>
    <mergeCell ref="Q15:U20"/>
    <mergeCell ref="V15:Z20"/>
    <mergeCell ref="AA15:AE20"/>
    <mergeCell ref="G21:K26"/>
    <mergeCell ref="BJ3:BN8"/>
    <mergeCell ref="AJ9:AJ14"/>
    <mergeCell ref="AK9:AO14"/>
    <mergeCell ref="AP9:AT14"/>
    <mergeCell ref="AU9:AY14"/>
    <mergeCell ref="AZ9:BD14"/>
    <mergeCell ref="BE9:BI14"/>
    <mergeCell ref="BJ9:BN14"/>
    <mergeCell ref="AJ3:AJ8"/>
    <mergeCell ref="AK3:AO8"/>
    <mergeCell ref="AP3:AT8"/>
    <mergeCell ref="AU3:AY8"/>
    <mergeCell ref="AZ3:BD8"/>
    <mergeCell ref="BE3:BI8"/>
    <mergeCell ref="BJ15:BN20"/>
    <mergeCell ref="AJ21:AJ26"/>
    <mergeCell ref="AK21:AO26"/>
    <mergeCell ref="AP21:AT26"/>
    <mergeCell ref="AU21:AY26"/>
    <mergeCell ref="AZ21:BD26"/>
    <mergeCell ref="BE21:BI26"/>
    <mergeCell ref="BJ21:BN26"/>
    <mergeCell ref="AJ15:AJ20"/>
    <mergeCell ref="AK15:AO20"/>
    <mergeCell ref="AP15:AT20"/>
    <mergeCell ref="AU15:AY20"/>
    <mergeCell ref="AZ15:BD20"/>
    <mergeCell ref="BE15:BI20"/>
    <mergeCell ref="BJ27:BN32"/>
    <mergeCell ref="AJ33:AJ38"/>
    <mergeCell ref="AK33:AO38"/>
    <mergeCell ref="AP33:AT38"/>
    <mergeCell ref="AU33:AY38"/>
    <mergeCell ref="AZ33:BD38"/>
    <mergeCell ref="BE33:BI38"/>
    <mergeCell ref="BJ33:BN38"/>
    <mergeCell ref="AJ27:AJ32"/>
    <mergeCell ref="AK27:AO32"/>
    <mergeCell ref="AP27:AT32"/>
    <mergeCell ref="AU27:AY32"/>
    <mergeCell ref="AZ27:BD32"/>
    <mergeCell ref="BE27:BI32"/>
    <mergeCell ref="AK51:AO56"/>
    <mergeCell ref="AP51:AT56"/>
    <mergeCell ref="AU51:AY56"/>
    <mergeCell ref="AZ51:BD56"/>
    <mergeCell ref="BE51:BI56"/>
    <mergeCell ref="BJ39:BN44"/>
    <mergeCell ref="AJ45:AJ50"/>
    <mergeCell ref="AK45:AO50"/>
    <mergeCell ref="AP45:AT50"/>
    <mergeCell ref="AU45:AY50"/>
    <mergeCell ref="AZ45:BD50"/>
    <mergeCell ref="BE45:BI50"/>
    <mergeCell ref="BJ45:BN50"/>
    <mergeCell ref="AJ39:AJ44"/>
    <mergeCell ref="AK39:AO44"/>
    <mergeCell ref="AP39:AT44"/>
    <mergeCell ref="AU39:AY44"/>
    <mergeCell ref="AZ39:BD44"/>
    <mergeCell ref="BE39:BI44"/>
    <mergeCell ref="AJ1:AO2"/>
    <mergeCell ref="BJ63:BN68"/>
    <mergeCell ref="AJ69:AJ71"/>
    <mergeCell ref="AK69:AO71"/>
    <mergeCell ref="AP69:AT71"/>
    <mergeCell ref="AU69:AY71"/>
    <mergeCell ref="AZ69:BD71"/>
    <mergeCell ref="BE69:BI71"/>
    <mergeCell ref="BJ69:BN71"/>
    <mergeCell ref="AJ63:AJ68"/>
    <mergeCell ref="AK63:AO68"/>
    <mergeCell ref="AP63:AT68"/>
    <mergeCell ref="AU63:AY68"/>
    <mergeCell ref="AZ63:BD68"/>
    <mergeCell ref="BE63:BI68"/>
    <mergeCell ref="BJ51:BN56"/>
    <mergeCell ref="BJ57:BN62"/>
    <mergeCell ref="AJ57:AJ62"/>
    <mergeCell ref="AK57:AO62"/>
    <mergeCell ref="AP57:AT62"/>
    <mergeCell ref="AU57:AY62"/>
    <mergeCell ref="AZ57:BD62"/>
    <mergeCell ref="BE57:BI62"/>
    <mergeCell ref="AJ51:AJ56"/>
  </mergeCells>
  <phoneticPr fontId="2"/>
  <pageMargins left="0.70866141732283472" right="0.70866141732283472" top="0.74803149606299213" bottom="0.74803149606299213" header="0.31496062992125984" footer="0.31496062992125984"/>
  <pageSetup paperSize="9" scale="85" fitToHeight="0"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C47"/>
  <sheetViews>
    <sheetView view="pageBreakPreview" zoomScaleNormal="100" zoomScaleSheetLayoutView="100" workbookViewId="0"/>
  </sheetViews>
  <sheetFormatPr defaultRowHeight="13.5"/>
  <cols>
    <col min="1" max="1" width="2.5" style="129" customWidth="1"/>
    <col min="2" max="2" width="3" style="130" customWidth="1"/>
    <col min="3" max="3" width="135.75" style="131" customWidth="1"/>
    <col min="4" max="16384" width="9" style="129"/>
  </cols>
  <sheetData>
    <row r="2" spans="1:3">
      <c r="A2" s="129" t="s">
        <v>535</v>
      </c>
    </row>
    <row r="4" spans="1:3">
      <c r="A4" s="129" t="s">
        <v>536</v>
      </c>
    </row>
    <row r="5" spans="1:3">
      <c r="C5" s="131" t="s">
        <v>537</v>
      </c>
    </row>
    <row r="7" spans="1:3">
      <c r="A7" s="129" t="s">
        <v>538</v>
      </c>
    </row>
    <row r="8" spans="1:3">
      <c r="B8" s="130" t="s">
        <v>542</v>
      </c>
      <c r="C8" s="131" t="s">
        <v>553</v>
      </c>
    </row>
    <row r="9" spans="1:3" ht="27">
      <c r="C9" s="131" t="s">
        <v>722</v>
      </c>
    </row>
    <row r="10" spans="1:3">
      <c r="B10" s="130" t="s">
        <v>723</v>
      </c>
      <c r="C10" s="131" t="s">
        <v>724</v>
      </c>
    </row>
    <row r="12" spans="1:3">
      <c r="A12" s="129" t="s">
        <v>539</v>
      </c>
    </row>
    <row r="13" spans="1:3" ht="27">
      <c r="B13" s="130" t="s">
        <v>542</v>
      </c>
      <c r="C13" s="131" t="s">
        <v>725</v>
      </c>
    </row>
    <row r="14" spans="1:3">
      <c r="B14" s="130" t="s">
        <v>723</v>
      </c>
      <c r="C14" s="131" t="s">
        <v>726</v>
      </c>
    </row>
    <row r="15" spans="1:3" ht="27">
      <c r="B15" s="130" t="s">
        <v>544</v>
      </c>
      <c r="C15" s="131" t="s">
        <v>554</v>
      </c>
    </row>
    <row r="16" spans="1:3" ht="40.5">
      <c r="B16" s="130" t="s">
        <v>545</v>
      </c>
      <c r="C16" s="131" t="s">
        <v>727</v>
      </c>
    </row>
    <row r="17" spans="1:3" ht="40.5">
      <c r="B17" s="130" t="s">
        <v>546</v>
      </c>
      <c r="C17" s="131" t="s">
        <v>728</v>
      </c>
    </row>
    <row r="18" spans="1:3" ht="27">
      <c r="B18" s="130" t="s">
        <v>550</v>
      </c>
      <c r="C18" s="131" t="s">
        <v>555</v>
      </c>
    </row>
    <row r="19" spans="1:3">
      <c r="B19" s="130" t="s">
        <v>547</v>
      </c>
      <c r="C19" s="131" t="s">
        <v>729</v>
      </c>
    </row>
    <row r="21" spans="1:3">
      <c r="A21" s="129" t="s">
        <v>540</v>
      </c>
    </row>
    <row r="22" spans="1:3">
      <c r="B22" s="130" t="s">
        <v>542</v>
      </c>
      <c r="C22" s="131" t="s">
        <v>730</v>
      </c>
    </row>
    <row r="23" spans="1:3">
      <c r="B23" s="130" t="s">
        <v>543</v>
      </c>
      <c r="C23" s="131" t="s">
        <v>731</v>
      </c>
    </row>
    <row r="24" spans="1:3">
      <c r="B24" s="130" t="s">
        <v>544</v>
      </c>
      <c r="C24" s="131" t="s">
        <v>732</v>
      </c>
    </row>
    <row r="25" spans="1:3">
      <c r="B25" s="130" t="s">
        <v>545</v>
      </c>
      <c r="C25" s="131" t="s">
        <v>733</v>
      </c>
    </row>
    <row r="26" spans="1:3">
      <c r="B26" s="130" t="s">
        <v>546</v>
      </c>
      <c r="C26" s="131" t="s">
        <v>734</v>
      </c>
    </row>
    <row r="27" spans="1:3">
      <c r="B27" s="130" t="s">
        <v>550</v>
      </c>
      <c r="C27" s="131" t="s">
        <v>735</v>
      </c>
    </row>
    <row r="28" spans="1:3" ht="27">
      <c r="B28" s="130" t="s">
        <v>547</v>
      </c>
      <c r="C28" s="131" t="s">
        <v>736</v>
      </c>
    </row>
    <row r="29" spans="1:3">
      <c r="B29" s="130" t="s">
        <v>548</v>
      </c>
      <c r="C29" s="131" t="s">
        <v>737</v>
      </c>
    </row>
    <row r="30" spans="1:3" ht="40.5">
      <c r="B30" s="130" t="s">
        <v>551</v>
      </c>
      <c r="C30" s="131" t="s">
        <v>738</v>
      </c>
    </row>
    <row r="31" spans="1:3">
      <c r="B31" s="130" t="s">
        <v>549</v>
      </c>
      <c r="C31" s="131" t="s">
        <v>739</v>
      </c>
    </row>
    <row r="32" spans="1:3" ht="27">
      <c r="B32" s="130" t="s">
        <v>552</v>
      </c>
      <c r="C32" s="131" t="s">
        <v>740</v>
      </c>
    </row>
    <row r="34" spans="1:3">
      <c r="A34" s="129" t="s">
        <v>541</v>
      </c>
    </row>
    <row r="35" spans="1:3" ht="67.5">
      <c r="B35" s="130" t="s">
        <v>542</v>
      </c>
      <c r="C35" s="131" t="s">
        <v>741</v>
      </c>
    </row>
    <row r="36" spans="1:3">
      <c r="B36" s="130" t="s">
        <v>543</v>
      </c>
      <c r="C36" s="131" t="s">
        <v>742</v>
      </c>
    </row>
    <row r="37" spans="1:3" ht="27">
      <c r="B37" s="130" t="s">
        <v>544</v>
      </c>
      <c r="C37" s="131" t="s">
        <v>743</v>
      </c>
    </row>
    <row r="38" spans="1:3" ht="27">
      <c r="B38" s="130" t="s">
        <v>545</v>
      </c>
      <c r="C38" s="131" t="s">
        <v>744</v>
      </c>
    </row>
    <row r="39" spans="1:3" ht="27">
      <c r="B39" s="130" t="s">
        <v>546</v>
      </c>
      <c r="C39" s="131" t="s">
        <v>745</v>
      </c>
    </row>
    <row r="40" spans="1:3" ht="27">
      <c r="B40" s="130" t="s">
        <v>550</v>
      </c>
      <c r="C40" s="131" t="s">
        <v>746</v>
      </c>
    </row>
    <row r="41" spans="1:3">
      <c r="B41" s="130" t="s">
        <v>547</v>
      </c>
      <c r="C41" s="168" t="s">
        <v>747</v>
      </c>
    </row>
    <row r="42" spans="1:3" ht="27">
      <c r="B42" s="130" t="s">
        <v>548</v>
      </c>
      <c r="C42" s="168" t="s">
        <v>748</v>
      </c>
    </row>
    <row r="43" spans="1:3" ht="27">
      <c r="B43" s="130" t="s">
        <v>551</v>
      </c>
      <c r="C43" s="131" t="s">
        <v>749</v>
      </c>
    </row>
    <row r="44" spans="1:3" ht="27">
      <c r="B44" s="130" t="s">
        <v>549</v>
      </c>
      <c r="C44" s="131" t="s">
        <v>750</v>
      </c>
    </row>
    <row r="45" spans="1:3" ht="40.5">
      <c r="B45" s="130" t="s">
        <v>814</v>
      </c>
      <c r="C45" s="131" t="s">
        <v>815</v>
      </c>
    </row>
    <row r="47" spans="1:3">
      <c r="B47" s="130" t="s">
        <v>813</v>
      </c>
      <c r="C47" s="131" t="s">
        <v>751</v>
      </c>
    </row>
  </sheetData>
  <phoneticPr fontId="2"/>
  <printOptions horizontalCentered="1"/>
  <pageMargins left="0.70866141732283472" right="0.70866141732283472" top="0.74803149606299213" bottom="0.74803149606299213" header="0.31496062992125984" footer="0.31496062992125984"/>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34998626667073579"/>
    <pageSetUpPr fitToPage="1"/>
  </sheetPr>
  <dimension ref="A1:AC42"/>
  <sheetViews>
    <sheetView view="pageBreakPreview" zoomScaleNormal="100" zoomScaleSheetLayoutView="100" workbookViewId="0">
      <selection activeCell="E18" sqref="E18:K18"/>
    </sheetView>
  </sheetViews>
  <sheetFormatPr defaultRowHeight="13.5"/>
  <cols>
    <col min="1" max="1" width="2.625" style="220" customWidth="1"/>
    <col min="2" max="2" width="9" style="220" bestFit="1"/>
    <col min="3" max="26" width="5.625" style="220" customWidth="1"/>
    <col min="27" max="16384" width="9" style="220"/>
  </cols>
  <sheetData>
    <row r="1" spans="1:29" ht="24">
      <c r="A1" s="219"/>
      <c r="B1" s="354" t="s">
        <v>859</v>
      </c>
      <c r="C1" s="354"/>
      <c r="D1" s="354"/>
      <c r="E1" s="354"/>
      <c r="F1" s="354"/>
      <c r="G1" s="354"/>
      <c r="H1" s="354"/>
      <c r="I1" s="354"/>
      <c r="J1" s="354"/>
      <c r="K1" s="354"/>
      <c r="L1" s="354"/>
      <c r="M1" s="354"/>
      <c r="N1" s="354"/>
      <c r="O1" s="354"/>
      <c r="P1" s="354"/>
      <c r="Q1" s="354"/>
      <c r="R1" s="354"/>
      <c r="S1" s="354"/>
      <c r="T1" s="354"/>
      <c r="U1" s="354"/>
      <c r="V1" s="354"/>
      <c r="W1" s="354"/>
      <c r="X1" s="354"/>
      <c r="Y1" s="354"/>
      <c r="Z1" s="355"/>
    </row>
    <row r="2" spans="1:29" ht="24.75" thickBot="1">
      <c r="A2" s="221"/>
      <c r="B2" s="222"/>
      <c r="C2" s="222"/>
      <c r="D2" s="222"/>
      <c r="E2" s="222"/>
      <c r="F2" s="222"/>
      <c r="G2" s="222"/>
      <c r="H2" s="222"/>
      <c r="I2" s="222"/>
      <c r="J2" s="222"/>
      <c r="K2" s="222"/>
      <c r="L2" s="222"/>
      <c r="M2" s="222"/>
      <c r="N2" s="222"/>
      <c r="O2" s="222"/>
      <c r="P2" s="222"/>
      <c r="Q2" s="222"/>
      <c r="R2" s="222"/>
      <c r="S2" s="222"/>
      <c r="T2" s="222"/>
      <c r="U2" s="222"/>
      <c r="V2" s="222"/>
      <c r="W2" s="222"/>
      <c r="X2" s="222"/>
      <c r="Y2" s="222"/>
      <c r="Z2" s="223"/>
    </row>
    <row r="3" spans="1:29" ht="18.75" customHeight="1" thickBot="1">
      <c r="A3" s="221"/>
      <c r="B3" s="224"/>
      <c r="C3" s="224"/>
      <c r="D3" s="356"/>
      <c r="E3" s="357"/>
      <c r="F3" s="225" t="s">
        <v>860</v>
      </c>
      <c r="G3" s="226" t="s">
        <v>861</v>
      </c>
      <c r="H3" s="224"/>
      <c r="I3" s="224"/>
      <c r="J3" s="224"/>
      <c r="K3" s="358"/>
      <c r="L3" s="359"/>
      <c r="M3" s="225" t="s">
        <v>860</v>
      </c>
      <c r="N3" s="227"/>
      <c r="O3" s="226" t="s">
        <v>862</v>
      </c>
      <c r="Q3" s="224"/>
      <c r="R3" s="224"/>
      <c r="S3" s="224"/>
      <c r="T3" s="224"/>
      <c r="U3" s="224"/>
      <c r="V3" s="360" t="s">
        <v>863</v>
      </c>
      <c r="W3" s="361"/>
      <c r="X3" s="361"/>
      <c r="Y3" s="361"/>
      <c r="Z3" s="362"/>
      <c r="AB3" s="220" t="s">
        <v>864</v>
      </c>
    </row>
    <row r="4" spans="1:29" ht="24.95" customHeight="1" thickBot="1">
      <c r="A4" s="221"/>
      <c r="B4" s="224"/>
      <c r="C4" s="224"/>
      <c r="D4" s="224"/>
      <c r="E4" s="224"/>
      <c r="F4" s="224"/>
      <c r="G4" s="224"/>
      <c r="H4" s="224"/>
      <c r="I4" s="224"/>
      <c r="J4" s="224"/>
      <c r="K4" s="224"/>
      <c r="L4" s="224"/>
      <c r="M4" s="224"/>
      <c r="N4" s="224"/>
      <c r="O4" s="224"/>
      <c r="P4" s="224"/>
      <c r="Q4" s="224"/>
      <c r="R4" s="224"/>
      <c r="S4" s="224"/>
      <c r="T4" s="224"/>
      <c r="U4" s="224"/>
      <c r="V4" s="351" t="str">
        <f>IF(AB4&lt;&gt;"",TEXT(AB4,"gggy年mm月d日"),"")</f>
        <v/>
      </c>
      <c r="W4" s="352"/>
      <c r="X4" s="352"/>
      <c r="Y4" s="352"/>
      <c r="Z4" s="353"/>
      <c r="AA4" s="246" t="s">
        <v>865</v>
      </c>
      <c r="AB4" s="327"/>
      <c r="AC4" s="328"/>
    </row>
    <row r="5" spans="1:29" ht="14.25" thickBot="1">
      <c r="A5" s="221"/>
      <c r="Z5" s="228"/>
    </row>
    <row r="6" spans="1:29" ht="18" thickBot="1">
      <c r="A6" s="221"/>
      <c r="B6" s="336" t="s">
        <v>866</v>
      </c>
      <c r="C6" s="337"/>
      <c r="D6" s="337"/>
      <c r="E6" s="337"/>
      <c r="F6" s="337"/>
      <c r="G6" s="337"/>
      <c r="H6" s="337"/>
      <c r="I6" s="337"/>
      <c r="J6" s="337"/>
      <c r="K6" s="337"/>
      <c r="L6" s="337"/>
      <c r="M6" s="337"/>
      <c r="N6" s="337"/>
      <c r="O6" s="338"/>
      <c r="P6" s="339" t="s">
        <v>867</v>
      </c>
      <c r="Q6" s="340"/>
      <c r="R6" s="340"/>
      <c r="S6" s="340"/>
      <c r="T6" s="340"/>
      <c r="U6" s="341"/>
      <c r="V6" s="342" t="s">
        <v>868</v>
      </c>
      <c r="W6" s="343"/>
      <c r="X6" s="343"/>
      <c r="Y6" s="343"/>
      <c r="Z6" s="344"/>
      <c r="AB6" s="220" t="s">
        <v>843</v>
      </c>
    </row>
    <row r="7" spans="1:29" ht="24.95" customHeight="1" thickBot="1">
      <c r="A7" s="221"/>
      <c r="B7" s="345"/>
      <c r="C7" s="346"/>
      <c r="D7" s="346"/>
      <c r="E7" s="346"/>
      <c r="F7" s="346"/>
      <c r="G7" s="346"/>
      <c r="H7" s="346"/>
      <c r="I7" s="346"/>
      <c r="J7" s="346"/>
      <c r="K7" s="346"/>
      <c r="L7" s="346"/>
      <c r="M7" s="346"/>
      <c r="N7" s="346"/>
      <c r="O7" s="347"/>
      <c r="P7" s="348"/>
      <c r="Q7" s="349"/>
      <c r="R7" s="349"/>
      <c r="S7" s="349"/>
      <c r="T7" s="349"/>
      <c r="U7" s="350"/>
      <c r="V7" s="351" t="str">
        <f>IF(AB7&lt;&gt;"",TEXT(AB7,"ggg年mm月d日"),"")</f>
        <v/>
      </c>
      <c r="W7" s="352"/>
      <c r="X7" s="352"/>
      <c r="Y7" s="352"/>
      <c r="Z7" s="353"/>
      <c r="AA7" s="42" t="s">
        <v>865</v>
      </c>
      <c r="AB7" s="327"/>
      <c r="AC7" s="328"/>
    </row>
    <row r="8" spans="1:29">
      <c r="A8" s="221"/>
      <c r="B8" s="39"/>
      <c r="C8" s="39"/>
      <c r="D8" s="39"/>
      <c r="E8" s="39"/>
      <c r="F8" s="39"/>
      <c r="G8" s="39"/>
      <c r="H8" s="39"/>
      <c r="I8" s="39"/>
      <c r="J8" s="39"/>
      <c r="K8" s="39"/>
      <c r="L8" s="39"/>
      <c r="M8" s="39"/>
      <c r="N8" s="39"/>
      <c r="O8" s="39"/>
      <c r="P8" s="42"/>
      <c r="Q8" s="42"/>
      <c r="R8" s="42"/>
      <c r="S8" s="42"/>
      <c r="T8" s="42"/>
      <c r="U8" s="42"/>
      <c r="V8" s="42"/>
      <c r="W8" s="42"/>
      <c r="X8" s="42"/>
      <c r="Y8" s="42"/>
      <c r="Z8" s="230"/>
    </row>
    <row r="9" spans="1:29" ht="14.25" thickBot="1">
      <c r="A9" s="221"/>
      <c r="B9" s="39"/>
      <c r="C9" s="39"/>
      <c r="D9" s="39"/>
      <c r="E9" s="39"/>
      <c r="F9" s="39"/>
      <c r="G9" s="39"/>
      <c r="H9" s="39"/>
      <c r="I9" s="39"/>
      <c r="J9" s="39"/>
      <c r="K9" s="39"/>
      <c r="L9" s="39"/>
      <c r="M9" s="39"/>
      <c r="N9" s="39"/>
      <c r="O9" s="39"/>
      <c r="P9" s="42"/>
      <c r="Q9" s="42"/>
      <c r="R9" s="42"/>
      <c r="S9" s="42"/>
      <c r="T9" s="42"/>
      <c r="U9" s="42"/>
      <c r="V9" s="42"/>
      <c r="W9" s="42"/>
      <c r="X9" s="42"/>
      <c r="Y9" s="42"/>
      <c r="Z9" s="230"/>
    </row>
    <row r="10" spans="1:29" ht="18" thickBot="1">
      <c r="A10" s="221"/>
      <c r="B10" s="329" t="s">
        <v>869</v>
      </c>
      <c r="C10" s="330"/>
      <c r="D10" s="330"/>
      <c r="E10" s="330"/>
      <c r="F10" s="330"/>
      <c r="G10" s="330"/>
      <c r="H10" s="330"/>
      <c r="I10" s="330"/>
      <c r="J10" s="330"/>
      <c r="K10" s="330"/>
      <c r="L10" s="330"/>
      <c r="M10" s="330"/>
      <c r="N10" s="330"/>
      <c r="O10" s="330"/>
      <c r="P10" s="330"/>
      <c r="Q10" s="330"/>
      <c r="R10" s="330"/>
      <c r="S10" s="330"/>
      <c r="T10" s="330"/>
      <c r="U10" s="330"/>
      <c r="V10" s="330"/>
      <c r="W10" s="330"/>
      <c r="X10" s="330"/>
      <c r="Y10" s="330"/>
      <c r="Z10" s="331"/>
    </row>
    <row r="11" spans="1:29">
      <c r="A11" s="221"/>
      <c r="B11" s="332" t="s">
        <v>870</v>
      </c>
      <c r="C11" s="333"/>
      <c r="D11" s="333"/>
      <c r="E11" s="333"/>
      <c r="F11" s="333"/>
      <c r="G11" s="333"/>
      <c r="H11" s="333" t="s">
        <v>871</v>
      </c>
      <c r="I11" s="333"/>
      <c r="J11" s="333"/>
      <c r="K11" s="333"/>
      <c r="L11" s="333"/>
      <c r="M11" s="333" t="s">
        <v>872</v>
      </c>
      <c r="N11" s="333"/>
      <c r="O11" s="333"/>
      <c r="P11" s="333" t="s">
        <v>873</v>
      </c>
      <c r="Q11" s="333"/>
      <c r="R11" s="333"/>
      <c r="S11" s="333" t="s">
        <v>874</v>
      </c>
      <c r="T11" s="333"/>
      <c r="U11" s="333"/>
      <c r="V11" s="333" t="s">
        <v>875</v>
      </c>
      <c r="W11" s="333"/>
      <c r="X11" s="333"/>
      <c r="Y11" s="333"/>
      <c r="Z11" s="334"/>
    </row>
    <row r="12" spans="1:29" ht="24.95" customHeight="1" thickBot="1">
      <c r="A12" s="221"/>
      <c r="B12" s="335"/>
      <c r="C12" s="325"/>
      <c r="D12" s="325"/>
      <c r="E12" s="325"/>
      <c r="F12" s="325"/>
      <c r="G12" s="325"/>
      <c r="H12" s="325"/>
      <c r="I12" s="325"/>
      <c r="J12" s="325"/>
      <c r="K12" s="325"/>
      <c r="L12" s="325"/>
      <c r="M12" s="325"/>
      <c r="N12" s="325"/>
      <c r="O12" s="325"/>
      <c r="P12" s="325"/>
      <c r="Q12" s="325"/>
      <c r="R12" s="325"/>
      <c r="S12" s="325"/>
      <c r="T12" s="325"/>
      <c r="U12" s="325"/>
      <c r="V12" s="325"/>
      <c r="W12" s="325"/>
      <c r="X12" s="325"/>
      <c r="Y12" s="325"/>
      <c r="Z12" s="326"/>
    </row>
    <row r="13" spans="1:29">
      <c r="A13" s="221"/>
      <c r="B13" s="42"/>
      <c r="C13" s="42"/>
      <c r="D13" s="42"/>
      <c r="E13" s="42"/>
      <c r="F13" s="42"/>
      <c r="G13" s="42"/>
      <c r="H13" s="42"/>
      <c r="I13" s="42"/>
      <c r="J13" s="42"/>
      <c r="K13" s="42"/>
      <c r="L13" s="42"/>
      <c r="M13" s="42"/>
      <c r="N13" s="42"/>
      <c r="O13" s="42"/>
      <c r="P13" s="42"/>
      <c r="Q13" s="42"/>
      <c r="R13" s="42"/>
      <c r="S13" s="42"/>
      <c r="T13" s="42"/>
      <c r="U13" s="42"/>
      <c r="V13" s="42"/>
      <c r="W13" s="42"/>
      <c r="X13" s="42"/>
      <c r="Y13" s="42"/>
      <c r="Z13" s="230"/>
    </row>
    <row r="14" spans="1:29" ht="14.25" thickBot="1">
      <c r="A14" s="221"/>
      <c r="B14" s="42"/>
      <c r="C14" s="42"/>
      <c r="D14" s="42"/>
      <c r="E14" s="42"/>
      <c r="F14" s="42"/>
      <c r="G14" s="42"/>
      <c r="H14" s="42"/>
      <c r="I14" s="42"/>
      <c r="J14" s="42"/>
      <c r="K14" s="42"/>
      <c r="L14" s="42"/>
      <c r="M14" s="42"/>
      <c r="N14" s="42"/>
      <c r="O14" s="42"/>
      <c r="P14" s="42"/>
      <c r="Q14" s="42"/>
      <c r="R14" s="42"/>
      <c r="S14" s="42"/>
      <c r="T14" s="42"/>
      <c r="U14" s="42"/>
      <c r="V14" s="42"/>
      <c r="W14" s="42"/>
      <c r="X14" s="42"/>
      <c r="Y14" s="42"/>
      <c r="Z14" s="230"/>
    </row>
    <row r="15" spans="1:29" ht="17.25">
      <c r="A15" s="221"/>
      <c r="B15" s="322" t="s">
        <v>876</v>
      </c>
      <c r="C15" s="323"/>
      <c r="D15" s="323"/>
      <c r="E15" s="323"/>
      <c r="F15" s="323"/>
      <c r="G15" s="323"/>
      <c r="H15" s="323"/>
      <c r="I15" s="323"/>
      <c r="J15" s="323"/>
      <c r="K15" s="323"/>
      <c r="L15" s="323"/>
      <c r="M15" s="323"/>
      <c r="N15" s="323"/>
      <c r="O15" s="323"/>
      <c r="P15" s="323"/>
      <c r="Q15" s="323"/>
      <c r="R15" s="323"/>
      <c r="S15" s="323"/>
      <c r="T15" s="323"/>
      <c r="U15" s="323"/>
      <c r="V15" s="323"/>
      <c r="W15" s="323"/>
      <c r="X15" s="323"/>
      <c r="Y15" s="323"/>
      <c r="Z15" s="324"/>
    </row>
    <row r="16" spans="1:29">
      <c r="A16" s="221"/>
      <c r="B16" s="231"/>
      <c r="C16" s="304" t="s">
        <v>877</v>
      </c>
      <c r="D16" s="303"/>
      <c r="E16" s="304" t="s">
        <v>878</v>
      </c>
      <c r="F16" s="302"/>
      <c r="G16" s="302"/>
      <c r="H16" s="302"/>
      <c r="I16" s="302"/>
      <c r="J16" s="302"/>
      <c r="K16" s="303"/>
      <c r="L16" s="304" t="s">
        <v>879</v>
      </c>
      <c r="M16" s="302"/>
      <c r="N16" s="302"/>
      <c r="O16" s="303"/>
      <c r="P16" s="304" t="s">
        <v>880</v>
      </c>
      <c r="Q16" s="302"/>
      <c r="R16" s="302"/>
      <c r="S16" s="302"/>
      <c r="T16" s="302"/>
      <c r="U16" s="303"/>
      <c r="V16" s="304" t="s">
        <v>881</v>
      </c>
      <c r="W16" s="302"/>
      <c r="X16" s="302"/>
      <c r="Y16" s="302"/>
      <c r="Z16" s="305"/>
    </row>
    <row r="17" spans="1:26" ht="24.95" customHeight="1">
      <c r="A17" s="221"/>
      <c r="B17" s="232" t="s">
        <v>882</v>
      </c>
      <c r="C17" s="315" t="s">
        <v>883</v>
      </c>
      <c r="D17" s="316"/>
      <c r="E17" s="317" t="s">
        <v>884</v>
      </c>
      <c r="F17" s="318"/>
      <c r="G17" s="318"/>
      <c r="H17" s="318"/>
      <c r="I17" s="318"/>
      <c r="J17" s="318"/>
      <c r="K17" s="319"/>
      <c r="L17" s="315" t="s">
        <v>885</v>
      </c>
      <c r="M17" s="320"/>
      <c r="N17" s="320"/>
      <c r="O17" s="316"/>
      <c r="P17" s="315" t="s">
        <v>886</v>
      </c>
      <c r="Q17" s="320"/>
      <c r="R17" s="320"/>
      <c r="S17" s="320"/>
      <c r="T17" s="320"/>
      <c r="U17" s="316"/>
      <c r="V17" s="315" t="s">
        <v>887</v>
      </c>
      <c r="W17" s="320"/>
      <c r="X17" s="320"/>
      <c r="Y17" s="320"/>
      <c r="Z17" s="321"/>
    </row>
    <row r="18" spans="1:26" ht="24.95" customHeight="1">
      <c r="A18" s="221"/>
      <c r="B18" s="233" t="s">
        <v>888</v>
      </c>
      <c r="C18" s="304" t="s">
        <v>883</v>
      </c>
      <c r="D18" s="303"/>
      <c r="E18" s="299"/>
      <c r="F18" s="300"/>
      <c r="G18" s="300"/>
      <c r="H18" s="300"/>
      <c r="I18" s="300"/>
      <c r="J18" s="300"/>
      <c r="K18" s="301"/>
      <c r="L18" s="302"/>
      <c r="M18" s="302"/>
      <c r="N18" s="302"/>
      <c r="O18" s="303"/>
      <c r="P18" s="304"/>
      <c r="Q18" s="302"/>
      <c r="R18" s="302"/>
      <c r="S18" s="302"/>
      <c r="T18" s="302"/>
      <c r="U18" s="303"/>
      <c r="V18" s="304"/>
      <c r="W18" s="302"/>
      <c r="X18" s="302"/>
      <c r="Y18" s="302"/>
      <c r="Z18" s="305"/>
    </row>
    <row r="19" spans="1:26" ht="24.95" customHeight="1">
      <c r="A19" s="221"/>
      <c r="B19" s="247" t="s">
        <v>889</v>
      </c>
      <c r="C19" s="297"/>
      <c r="D19" s="298"/>
      <c r="E19" s="299"/>
      <c r="F19" s="300"/>
      <c r="G19" s="300"/>
      <c r="H19" s="300"/>
      <c r="I19" s="300"/>
      <c r="J19" s="300"/>
      <c r="K19" s="301"/>
      <c r="L19" s="302"/>
      <c r="M19" s="302"/>
      <c r="N19" s="302"/>
      <c r="O19" s="303"/>
      <c r="P19" s="304"/>
      <c r="Q19" s="302"/>
      <c r="R19" s="302"/>
      <c r="S19" s="302"/>
      <c r="T19" s="302"/>
      <c r="U19" s="303"/>
      <c r="V19" s="304"/>
      <c r="W19" s="302"/>
      <c r="X19" s="302"/>
      <c r="Y19" s="302"/>
      <c r="Z19" s="305"/>
    </row>
    <row r="20" spans="1:26" ht="24.95" customHeight="1">
      <c r="A20" s="221"/>
      <c r="B20" s="233" t="s">
        <v>890</v>
      </c>
      <c r="C20" s="297"/>
      <c r="D20" s="298"/>
      <c r="E20" s="299"/>
      <c r="F20" s="300"/>
      <c r="G20" s="300"/>
      <c r="H20" s="300"/>
      <c r="I20" s="300"/>
      <c r="J20" s="300"/>
      <c r="K20" s="301"/>
      <c r="L20" s="302"/>
      <c r="M20" s="302"/>
      <c r="N20" s="302"/>
      <c r="O20" s="303"/>
      <c r="P20" s="304"/>
      <c r="Q20" s="302"/>
      <c r="R20" s="302"/>
      <c r="S20" s="302"/>
      <c r="T20" s="302"/>
      <c r="U20" s="303"/>
      <c r="V20" s="304"/>
      <c r="W20" s="302"/>
      <c r="X20" s="302"/>
      <c r="Y20" s="302"/>
      <c r="Z20" s="305"/>
    </row>
    <row r="21" spans="1:26" ht="24.95" customHeight="1">
      <c r="A21" s="221"/>
      <c r="B21" s="233" t="s">
        <v>891</v>
      </c>
      <c r="C21" s="297"/>
      <c r="D21" s="298"/>
      <c r="E21" s="299"/>
      <c r="F21" s="300"/>
      <c r="G21" s="300"/>
      <c r="H21" s="300"/>
      <c r="I21" s="300"/>
      <c r="J21" s="300"/>
      <c r="K21" s="301"/>
      <c r="L21" s="302"/>
      <c r="M21" s="302"/>
      <c r="N21" s="302"/>
      <c r="O21" s="303"/>
      <c r="P21" s="304"/>
      <c r="Q21" s="302"/>
      <c r="R21" s="302"/>
      <c r="S21" s="302"/>
      <c r="T21" s="302"/>
      <c r="U21" s="303"/>
      <c r="V21" s="304"/>
      <c r="W21" s="302"/>
      <c r="X21" s="302"/>
      <c r="Y21" s="302"/>
      <c r="Z21" s="305"/>
    </row>
    <row r="22" spans="1:26" ht="24.95" customHeight="1" thickBot="1">
      <c r="A22" s="221"/>
      <c r="B22" s="234" t="s">
        <v>892</v>
      </c>
      <c r="C22" s="306"/>
      <c r="D22" s="307"/>
      <c r="E22" s="308"/>
      <c r="F22" s="309"/>
      <c r="G22" s="309"/>
      <c r="H22" s="309"/>
      <c r="I22" s="309"/>
      <c r="J22" s="309"/>
      <c r="K22" s="310"/>
      <c r="L22" s="311"/>
      <c r="M22" s="311"/>
      <c r="N22" s="311"/>
      <c r="O22" s="312"/>
      <c r="P22" s="313"/>
      <c r="Q22" s="311"/>
      <c r="R22" s="311"/>
      <c r="S22" s="311"/>
      <c r="T22" s="311"/>
      <c r="U22" s="312"/>
      <c r="V22" s="313"/>
      <c r="W22" s="311"/>
      <c r="X22" s="311"/>
      <c r="Y22" s="311"/>
      <c r="Z22" s="314"/>
    </row>
    <row r="23" spans="1:26">
      <c r="A23" s="221"/>
      <c r="Z23" s="228"/>
    </row>
    <row r="24" spans="1:26">
      <c r="A24" s="221"/>
      <c r="B24" s="235" t="s">
        <v>893</v>
      </c>
      <c r="C24" s="220" t="s">
        <v>894</v>
      </c>
      <c r="O24" s="235" t="s">
        <v>893</v>
      </c>
      <c r="P24" s="236" t="s">
        <v>895</v>
      </c>
      <c r="Z24" s="228"/>
    </row>
    <row r="25" spans="1:26">
      <c r="A25" s="221"/>
      <c r="B25" s="235" t="s">
        <v>893</v>
      </c>
      <c r="C25" s="39" t="s">
        <v>896</v>
      </c>
      <c r="Z25" s="228"/>
    </row>
    <row r="26" spans="1:26" ht="14.25" thickBot="1">
      <c r="A26" s="237"/>
      <c r="B26" s="238" t="s">
        <v>893</v>
      </c>
      <c r="C26" s="229" t="s">
        <v>897</v>
      </c>
      <c r="D26" s="239"/>
      <c r="E26" s="239"/>
      <c r="F26" s="239"/>
      <c r="G26" s="239"/>
      <c r="H26" s="239"/>
      <c r="I26" s="239"/>
      <c r="J26" s="239"/>
      <c r="K26" s="239"/>
      <c r="L26" s="239"/>
      <c r="M26" s="239"/>
      <c r="N26" s="239"/>
      <c r="O26" s="239"/>
      <c r="P26" s="239"/>
      <c r="Q26" s="239"/>
      <c r="R26" s="239"/>
      <c r="S26" s="239"/>
      <c r="T26" s="239"/>
      <c r="U26" s="239"/>
      <c r="V26" s="239"/>
      <c r="W26" s="239"/>
      <c r="X26" s="239"/>
      <c r="Y26" s="239"/>
      <c r="Z26" s="240"/>
    </row>
    <row r="39" spans="1:2">
      <c r="A39" s="220" t="s">
        <v>898</v>
      </c>
      <c r="B39" s="220" t="s">
        <v>899</v>
      </c>
    </row>
    <row r="40" spans="1:2">
      <c r="A40" s="220" t="s">
        <v>900</v>
      </c>
      <c r="B40" s="220" t="s">
        <v>901</v>
      </c>
    </row>
    <row r="41" spans="1:2">
      <c r="A41" s="220" t="s">
        <v>874</v>
      </c>
      <c r="B41" s="220" t="s">
        <v>902</v>
      </c>
    </row>
    <row r="42" spans="1:2">
      <c r="A42" s="220" t="s">
        <v>903</v>
      </c>
      <c r="B42" s="220" t="s">
        <v>904</v>
      </c>
    </row>
  </sheetData>
  <mergeCells count="62">
    <mergeCell ref="AB4:AC4"/>
    <mergeCell ref="B1:Z1"/>
    <mergeCell ref="D3:E3"/>
    <mergeCell ref="K3:L3"/>
    <mergeCell ref="V3:Z3"/>
    <mergeCell ref="V4:Z4"/>
    <mergeCell ref="B6:O6"/>
    <mergeCell ref="P6:U6"/>
    <mergeCell ref="V6:Z6"/>
    <mergeCell ref="B7:O7"/>
    <mergeCell ref="P7:U7"/>
    <mergeCell ref="V7:Z7"/>
    <mergeCell ref="V12:Z12"/>
    <mergeCell ref="AB7:AC7"/>
    <mergeCell ref="B10:Z10"/>
    <mergeCell ref="B11:G11"/>
    <mergeCell ref="H11:L11"/>
    <mergeCell ref="M11:O11"/>
    <mergeCell ref="P11:R11"/>
    <mergeCell ref="S11:U11"/>
    <mergeCell ref="V11:Z11"/>
    <mergeCell ref="B12:G12"/>
    <mergeCell ref="H12:L12"/>
    <mergeCell ref="M12:O12"/>
    <mergeCell ref="P12:R12"/>
    <mergeCell ref="S12:U12"/>
    <mergeCell ref="B15:Z15"/>
    <mergeCell ref="C16:D16"/>
    <mergeCell ref="E16:K16"/>
    <mergeCell ref="L16:O16"/>
    <mergeCell ref="P16:U16"/>
    <mergeCell ref="V16:Z16"/>
    <mergeCell ref="C18:D18"/>
    <mergeCell ref="E18:K18"/>
    <mergeCell ref="L18:O18"/>
    <mergeCell ref="P18:U18"/>
    <mergeCell ref="V18:Z18"/>
    <mergeCell ref="C17:D17"/>
    <mergeCell ref="E17:K17"/>
    <mergeCell ref="L17:O17"/>
    <mergeCell ref="P17:U17"/>
    <mergeCell ref="V17:Z17"/>
    <mergeCell ref="C20:D20"/>
    <mergeCell ref="E20:K20"/>
    <mergeCell ref="L20:O20"/>
    <mergeCell ref="P20:U20"/>
    <mergeCell ref="V20:Z20"/>
    <mergeCell ref="C19:D19"/>
    <mergeCell ref="E19:K19"/>
    <mergeCell ref="L19:O19"/>
    <mergeCell ref="P19:U19"/>
    <mergeCell ref="V19:Z19"/>
    <mergeCell ref="C22:D22"/>
    <mergeCell ref="E22:K22"/>
    <mergeCell ref="L22:O22"/>
    <mergeCell ref="P22:U22"/>
    <mergeCell ref="V22:Z22"/>
    <mergeCell ref="C21:D21"/>
    <mergeCell ref="E21:K21"/>
    <mergeCell ref="L21:O21"/>
    <mergeCell ref="P21:U21"/>
    <mergeCell ref="V21:Z21"/>
  </mergeCells>
  <phoneticPr fontId="2"/>
  <dataValidations count="2">
    <dataValidation type="list" allowBlank="1" showInputMessage="1" showErrorMessage="1" sqref="P7:P9 V9" xr:uid="{00000000-0002-0000-0A00-000000000000}">
      <formula1>$B$39:$B$42</formula1>
    </dataValidation>
    <dataValidation type="list" allowBlank="1" showInputMessage="1" showErrorMessage="1" sqref="C19:C22" xr:uid="{00000000-0002-0000-0A00-000001000000}">
      <formula1>$A$39:$A$42</formula1>
    </dataValidation>
  </dataValidations>
  <printOptions horizontalCentered="1" verticalCentered="1"/>
  <pageMargins left="0.70866141732283472" right="0.70866141732283472" top="0.74803149606299213" bottom="0.74803149606299213" header="0.31496062992125984" footer="0.31496062992125984"/>
  <pageSetup paperSize="9" scale="91" orientation="landscape" r:id="rId1"/>
  <colBreaks count="1" manualBreakCount="1">
    <brk id="26" max="1048575"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D5:F38"/>
  <sheetViews>
    <sheetView topLeftCell="B1" workbookViewId="0">
      <selection activeCell="D39" sqref="D39"/>
    </sheetView>
  </sheetViews>
  <sheetFormatPr defaultRowHeight="13.5"/>
  <cols>
    <col min="4" max="4" width="11.625" bestFit="1" customWidth="1"/>
  </cols>
  <sheetData>
    <row r="5" spans="4:6" ht="42">
      <c r="D5" s="111" t="s">
        <v>449</v>
      </c>
    </row>
    <row r="10" spans="4:6">
      <c r="D10" t="s">
        <v>560</v>
      </c>
    </row>
    <row r="12" spans="4:6">
      <c r="D12" s="137">
        <v>43186</v>
      </c>
      <c r="F12" t="s">
        <v>561</v>
      </c>
    </row>
    <row r="13" spans="4:6">
      <c r="D13" s="136">
        <v>43192</v>
      </c>
      <c r="F13" t="s">
        <v>564</v>
      </c>
    </row>
    <row r="14" spans="4:6">
      <c r="D14" s="136">
        <v>43195</v>
      </c>
      <c r="F14" t="s">
        <v>567</v>
      </c>
    </row>
    <row r="15" spans="4:6">
      <c r="D15" s="136">
        <v>43306</v>
      </c>
      <c r="F15" t="s">
        <v>568</v>
      </c>
    </row>
    <row r="16" spans="4:6">
      <c r="D16" s="136">
        <v>43396</v>
      </c>
      <c r="F16" t="s">
        <v>569</v>
      </c>
    </row>
    <row r="17" spans="4:6">
      <c r="D17" s="136">
        <v>43496</v>
      </c>
      <c r="F17" t="s">
        <v>570</v>
      </c>
    </row>
    <row r="18" spans="4:6">
      <c r="D18" s="136">
        <v>43538</v>
      </c>
      <c r="F18" t="s">
        <v>571</v>
      </c>
    </row>
    <row r="19" spans="4:6">
      <c r="D19" s="136">
        <v>43586</v>
      </c>
      <c r="F19" t="s">
        <v>574</v>
      </c>
    </row>
    <row r="20" spans="4:6">
      <c r="D20" s="136">
        <v>43633</v>
      </c>
      <c r="F20" t="s">
        <v>576</v>
      </c>
    </row>
    <row r="21" spans="4:6">
      <c r="D21" s="136">
        <v>43642</v>
      </c>
      <c r="F21" t="s">
        <v>577</v>
      </c>
    </row>
    <row r="22" spans="4:6">
      <c r="D22" s="136">
        <v>43707</v>
      </c>
      <c r="F22" t="s">
        <v>683</v>
      </c>
    </row>
    <row r="23" spans="4:6">
      <c r="D23" s="136">
        <v>43900</v>
      </c>
      <c r="F23" t="s">
        <v>684</v>
      </c>
    </row>
    <row r="24" spans="4:6">
      <c r="D24" s="136">
        <v>43921</v>
      </c>
      <c r="F24" t="s">
        <v>686</v>
      </c>
    </row>
    <row r="25" spans="4:6">
      <c r="D25" s="136">
        <v>44048</v>
      </c>
      <c r="F25" t="s">
        <v>690</v>
      </c>
    </row>
    <row r="26" spans="4:6">
      <c r="D26" s="92">
        <v>20210101</v>
      </c>
      <c r="F26" t="s">
        <v>702</v>
      </c>
    </row>
    <row r="27" spans="4:6">
      <c r="D27" s="92">
        <v>20210903</v>
      </c>
      <c r="F27" t="s">
        <v>752</v>
      </c>
    </row>
    <row r="28" spans="4:6">
      <c r="D28" s="92">
        <v>20210915</v>
      </c>
      <c r="F28" t="s">
        <v>797</v>
      </c>
    </row>
    <row r="29" spans="4:6">
      <c r="D29" s="92">
        <v>20210916</v>
      </c>
      <c r="F29" t="s">
        <v>804</v>
      </c>
    </row>
    <row r="30" spans="4:6">
      <c r="D30" s="92">
        <v>20210930</v>
      </c>
      <c r="F30" t="s">
        <v>806</v>
      </c>
    </row>
    <row r="31" spans="4:6">
      <c r="D31" s="92">
        <v>20211018</v>
      </c>
      <c r="F31" t="s">
        <v>807</v>
      </c>
    </row>
    <row r="32" spans="4:6">
      <c r="D32" s="92">
        <v>20211021</v>
      </c>
      <c r="F32" t="s">
        <v>809</v>
      </c>
    </row>
    <row r="33" spans="4:6">
      <c r="D33" s="92">
        <v>20220308</v>
      </c>
      <c r="F33" t="s">
        <v>811</v>
      </c>
    </row>
    <row r="34" spans="4:6">
      <c r="D34" s="92">
        <v>20220316</v>
      </c>
      <c r="F34" t="s">
        <v>812</v>
      </c>
    </row>
    <row r="35" spans="4:6">
      <c r="F35" t="s">
        <v>816</v>
      </c>
    </row>
    <row r="36" spans="4:6">
      <c r="D36" s="92">
        <v>20220706</v>
      </c>
      <c r="F36" t="s">
        <v>840</v>
      </c>
    </row>
    <row r="37" spans="4:6">
      <c r="D37" s="92">
        <v>20220714</v>
      </c>
      <c r="F37" t="s">
        <v>841</v>
      </c>
    </row>
    <row r="38" spans="4:6">
      <c r="D38" s="92">
        <v>20220812</v>
      </c>
      <c r="F38" t="s">
        <v>842</v>
      </c>
    </row>
  </sheetData>
  <phoneticPr fontId="2"/>
  <pageMargins left="0.7" right="0.7" top="0.75" bottom="0.75" header="0.3" footer="0.3"/>
  <pageSetup paperSize="0" orientation="portrait" horizontalDpi="0" verticalDpi="0" copies="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1" tint="0.34998626667073579"/>
  </sheetPr>
  <dimension ref="A1:IT55"/>
  <sheetViews>
    <sheetView topLeftCell="DV1" workbookViewId="0">
      <selection activeCell="EF2" sqref="EF2"/>
    </sheetView>
  </sheetViews>
  <sheetFormatPr defaultRowHeight="13.5"/>
  <cols>
    <col min="1" max="1" width="16.375" bestFit="1" customWidth="1"/>
    <col min="2" max="2" width="13" bestFit="1" customWidth="1"/>
    <col min="3" max="5" width="9" bestFit="1" customWidth="1"/>
    <col min="6" max="6" width="13" bestFit="1" customWidth="1"/>
    <col min="7" max="7" width="16.375" customWidth="1"/>
    <col min="8" max="8" width="13" bestFit="1" customWidth="1"/>
    <col min="9" max="9" width="9" bestFit="1" customWidth="1"/>
    <col min="10" max="12" width="12.375" bestFit="1" customWidth="1"/>
    <col min="13" max="13" width="11" bestFit="1" customWidth="1"/>
    <col min="14" max="14" width="20.375" bestFit="1" customWidth="1"/>
    <col min="15" max="16" width="27.75" bestFit="1" customWidth="1"/>
    <col min="17" max="18" width="19.375" bestFit="1" customWidth="1"/>
    <col min="19" max="19" width="17.25" bestFit="1" customWidth="1"/>
    <col min="20" max="20" width="19.375" bestFit="1" customWidth="1"/>
    <col min="21" max="22" width="9" bestFit="1" customWidth="1"/>
    <col min="23" max="23" width="17.375" bestFit="1" customWidth="1"/>
    <col min="24" max="24" width="9" bestFit="1" customWidth="1"/>
    <col min="25" max="25" width="17.375" bestFit="1" customWidth="1"/>
    <col min="26" max="27" width="9" bestFit="1" customWidth="1"/>
    <col min="28" max="29" width="11.125" bestFit="1" customWidth="1"/>
    <col min="30" max="30" width="5.25" bestFit="1" customWidth="1"/>
    <col min="31" max="31" width="9" bestFit="1" customWidth="1"/>
    <col min="32" max="32" width="14.25" bestFit="1" customWidth="1"/>
    <col min="33" max="33" width="17.875" bestFit="1" customWidth="1"/>
    <col min="34" max="34" width="5.25" bestFit="1" customWidth="1"/>
    <col min="35" max="35" width="9" bestFit="1" customWidth="1"/>
    <col min="36" max="36" width="11" bestFit="1" customWidth="1"/>
    <col min="37" max="37" width="8.375" bestFit="1" customWidth="1"/>
    <col min="38" max="38" width="9.625" bestFit="1" customWidth="1"/>
    <col min="39" max="39" width="15.125" bestFit="1" customWidth="1"/>
    <col min="40" max="40" width="15.875" bestFit="1" customWidth="1"/>
    <col min="41" max="41" width="9.5" bestFit="1" customWidth="1"/>
    <col min="42" max="42" width="11" bestFit="1" customWidth="1"/>
    <col min="43" max="51" width="15.125" bestFit="1" customWidth="1"/>
    <col min="52" max="52" width="7.125" bestFit="1" customWidth="1"/>
    <col min="53" max="53" width="11" bestFit="1" customWidth="1"/>
    <col min="54" max="54" width="15.125" bestFit="1" customWidth="1"/>
    <col min="55" max="55" width="19.25" bestFit="1" customWidth="1"/>
    <col min="56" max="56" width="15.125" bestFit="1" customWidth="1"/>
    <col min="57" max="57" width="19.25" bestFit="1" customWidth="1"/>
    <col min="58" max="58" width="15.125" bestFit="1" customWidth="1"/>
    <col min="59" max="59" width="19.25" bestFit="1" customWidth="1"/>
    <col min="60" max="60" width="15.125" bestFit="1" customWidth="1"/>
    <col min="61" max="61" width="19.25" bestFit="1" customWidth="1"/>
    <col min="62" max="62" width="15.125" bestFit="1" customWidth="1"/>
    <col min="63" max="63" width="19.25" bestFit="1" customWidth="1"/>
    <col min="64" max="64" width="13" bestFit="1" customWidth="1"/>
    <col min="65" max="65" width="17.25" bestFit="1" customWidth="1"/>
    <col min="66" max="66" width="15.125" bestFit="1" customWidth="1"/>
    <col min="67" max="67" width="19.25" bestFit="1" customWidth="1"/>
    <col min="68" max="68" width="15.125" bestFit="1" customWidth="1"/>
    <col min="69" max="69" width="19.25" bestFit="1" customWidth="1"/>
    <col min="70" max="75" width="21.375" bestFit="1" customWidth="1"/>
    <col min="76" max="77" width="17.25" bestFit="1" customWidth="1"/>
    <col min="78" max="78" width="7.125" bestFit="1" customWidth="1"/>
    <col min="79" max="79" width="11" bestFit="1" customWidth="1"/>
    <col min="80" max="80" width="7.125" bestFit="1" customWidth="1"/>
    <col min="81" max="82" width="11" bestFit="1" customWidth="1"/>
    <col min="83" max="83" width="15.125" bestFit="1" customWidth="1"/>
    <col min="84" max="84" width="16.5" bestFit="1" customWidth="1"/>
    <col min="85" max="85" width="20.625" bestFit="1" customWidth="1"/>
    <col min="86" max="86" width="7.125" bestFit="1" customWidth="1"/>
    <col min="87" max="89" width="11" bestFit="1" customWidth="1"/>
    <col min="90" max="90" width="15.125" bestFit="1" customWidth="1"/>
    <col min="91" max="93" width="11" bestFit="1" customWidth="1"/>
    <col min="94" max="94" width="13" bestFit="1" customWidth="1"/>
    <col min="95" max="95" width="11" bestFit="1" customWidth="1"/>
    <col min="96" max="96" width="15.125" bestFit="1" customWidth="1"/>
    <col min="97" max="97" width="17.25" bestFit="1" customWidth="1"/>
    <col min="98" max="98" width="7.125" bestFit="1" customWidth="1"/>
    <col min="99" max="99" width="13" bestFit="1" customWidth="1"/>
    <col min="100" max="101" width="12.375" bestFit="1" customWidth="1"/>
    <col min="102" max="103" width="15.125" bestFit="1" customWidth="1"/>
    <col min="104" max="105" width="18.625" bestFit="1" customWidth="1"/>
    <col min="106" max="107" width="21.375" bestFit="1" customWidth="1"/>
    <col min="108" max="108" width="17.25" bestFit="1" customWidth="1"/>
    <col min="109" max="109" width="11" bestFit="1" customWidth="1"/>
    <col min="110" max="111" width="15.125" bestFit="1" customWidth="1"/>
    <col min="112" max="112" width="11" bestFit="1" customWidth="1"/>
    <col min="113" max="114" width="15.125" bestFit="1" customWidth="1"/>
    <col min="115" max="115" width="11" bestFit="1" customWidth="1"/>
    <col min="116" max="117" width="15.125" bestFit="1" customWidth="1"/>
    <col min="118" max="118" width="11" bestFit="1" customWidth="1"/>
    <col min="119" max="120" width="15.125" bestFit="1" customWidth="1"/>
    <col min="121" max="121" width="11" bestFit="1" customWidth="1"/>
    <col min="122" max="123" width="15.125" bestFit="1" customWidth="1"/>
    <col min="124" max="124" width="5.25" bestFit="1" customWidth="1"/>
    <col min="127" max="127" width="7.125" bestFit="1" customWidth="1"/>
    <col min="129" max="132" width="11" bestFit="1" customWidth="1"/>
    <col min="133" max="136" width="13" bestFit="1" customWidth="1"/>
    <col min="137" max="138" width="14.375" bestFit="1" customWidth="1"/>
    <col min="139" max="140" width="18.125" bestFit="1" customWidth="1"/>
    <col min="141" max="141" width="20.25" bestFit="1" customWidth="1"/>
    <col min="142" max="142" width="22.5" bestFit="1" customWidth="1"/>
    <col min="143" max="143" width="21.375" bestFit="1" customWidth="1"/>
    <col min="144" max="144" width="23" bestFit="1" customWidth="1"/>
    <col min="145" max="145" width="12.875" bestFit="1" customWidth="1"/>
    <col min="146" max="146" width="13" bestFit="1" customWidth="1"/>
    <col min="147" max="147" width="21.5" bestFit="1" customWidth="1"/>
    <col min="148" max="149" width="13.125" bestFit="1" customWidth="1"/>
    <col min="150" max="150" width="21.25" bestFit="1" customWidth="1"/>
    <col min="151" max="151" width="17.375" bestFit="1" customWidth="1"/>
    <col min="152" max="152" width="13.125" bestFit="1" customWidth="1"/>
    <col min="153" max="153" width="15.125" bestFit="1" customWidth="1"/>
    <col min="154" max="154" width="25.25" bestFit="1" customWidth="1"/>
    <col min="155" max="155" width="17.375" bestFit="1" customWidth="1"/>
    <col min="156" max="156" width="25.75" bestFit="1" customWidth="1"/>
    <col min="157" max="157" width="17.375" bestFit="1" customWidth="1"/>
    <col min="158" max="158" width="25.75" bestFit="1" customWidth="1"/>
    <col min="159" max="160" width="17.375" bestFit="1" customWidth="1"/>
    <col min="161" max="162" width="19.5" bestFit="1" customWidth="1"/>
    <col min="163" max="163" width="13.125" bestFit="1" customWidth="1"/>
    <col min="164" max="165" width="17.375" bestFit="1" customWidth="1"/>
    <col min="166" max="166" width="19.375" bestFit="1" customWidth="1"/>
    <col min="167" max="167" width="16.625" bestFit="1" customWidth="1"/>
    <col min="168" max="168" width="12.625" bestFit="1" customWidth="1"/>
    <col min="169" max="169" width="15.125" bestFit="1" customWidth="1"/>
    <col min="170" max="170" width="7.125" bestFit="1" customWidth="1"/>
    <col min="171" max="171" width="19.25" bestFit="1" customWidth="1"/>
    <col min="172" max="174" width="15.125" bestFit="1" customWidth="1"/>
    <col min="175" max="175" width="17.25" bestFit="1" customWidth="1"/>
    <col min="176" max="178" width="15.125" bestFit="1" customWidth="1"/>
    <col min="179" max="180" width="17.25" bestFit="1" customWidth="1"/>
    <col min="181" max="181" width="15.125" bestFit="1" customWidth="1"/>
    <col min="182" max="183" width="17.25" bestFit="1" customWidth="1"/>
    <col min="184" max="184" width="15.125" bestFit="1" customWidth="1"/>
    <col min="185" max="186" width="17.25" bestFit="1" customWidth="1"/>
    <col min="187" max="187" width="19.25" bestFit="1" customWidth="1"/>
    <col min="188" max="189" width="21.375" bestFit="1" customWidth="1"/>
    <col min="190" max="190" width="23.5" bestFit="1" customWidth="1"/>
    <col min="191" max="191" width="21.375" bestFit="1" customWidth="1"/>
    <col min="192" max="192" width="19.25" bestFit="1" customWidth="1"/>
    <col min="193" max="194" width="21.375" bestFit="1" customWidth="1"/>
    <col min="195" max="195" width="23.5" bestFit="1" customWidth="1"/>
    <col min="196" max="196" width="21.375" bestFit="1" customWidth="1"/>
    <col min="197" max="197" width="17.25" bestFit="1" customWidth="1"/>
    <col min="198" max="200" width="19.25" bestFit="1" customWidth="1"/>
    <col min="201" max="201" width="18.375" bestFit="1" customWidth="1"/>
    <col min="202" max="203" width="20.375" bestFit="1" customWidth="1"/>
    <col min="204" max="204" width="13" bestFit="1" customWidth="1"/>
    <col min="205" max="206" width="19.25" bestFit="1" customWidth="1"/>
    <col min="207" max="208" width="17.25" bestFit="1" customWidth="1"/>
    <col min="209" max="211" width="19.25" bestFit="1" customWidth="1"/>
    <col min="212" max="213" width="21.375" bestFit="1" customWidth="1"/>
    <col min="214" max="214" width="19.25" bestFit="1" customWidth="1"/>
    <col min="215" max="216" width="21.375" bestFit="1" customWidth="1"/>
    <col min="217" max="217" width="23.5" bestFit="1" customWidth="1"/>
    <col min="218" max="219" width="21.375" bestFit="1" customWidth="1"/>
    <col min="220" max="222" width="23.5" bestFit="1" customWidth="1"/>
    <col min="223" max="224" width="25.5" bestFit="1" customWidth="1"/>
    <col min="225" max="225" width="23.5" bestFit="1" customWidth="1"/>
    <col min="226" max="227" width="25.5" bestFit="1" customWidth="1"/>
    <col min="228" max="228" width="27.625" bestFit="1" customWidth="1"/>
    <col min="229" max="229" width="25.5" bestFit="1" customWidth="1"/>
    <col min="230" max="230" width="22.75" bestFit="1" customWidth="1"/>
    <col min="231" max="231" width="26.875" bestFit="1" customWidth="1"/>
    <col min="232" max="233" width="19.25" bestFit="1" customWidth="1"/>
    <col min="234" max="234" width="25.5" bestFit="1" customWidth="1"/>
    <col min="235" max="236" width="21.375" bestFit="1" customWidth="1"/>
    <col min="237" max="237" width="27.625" bestFit="1" customWidth="1"/>
    <col min="238" max="238" width="8.375" bestFit="1" customWidth="1"/>
    <col min="239" max="241" width="16.75" bestFit="1" customWidth="1"/>
    <col min="242" max="242" width="18.875" bestFit="1" customWidth="1"/>
    <col min="243" max="243" width="23.5" bestFit="1" customWidth="1"/>
    <col min="244" max="244" width="25.5" bestFit="1" customWidth="1"/>
    <col min="245" max="246" width="8.375" bestFit="1" customWidth="1"/>
    <col min="247" max="247" width="10.25" bestFit="1" customWidth="1"/>
    <col min="248" max="248" width="13.75" bestFit="1" customWidth="1"/>
    <col min="249" max="249" width="15.125" bestFit="1" customWidth="1"/>
    <col min="250" max="252" width="21.5" bestFit="1" customWidth="1"/>
    <col min="253" max="254" width="19.25" bestFit="1" customWidth="1"/>
    <col min="255" max="255" width="6.625" bestFit="1" customWidth="1"/>
  </cols>
  <sheetData>
    <row r="1" spans="1:254">
      <c r="A1" s="259" t="s">
        <v>825</v>
      </c>
      <c r="B1" s="259" t="s">
        <v>71</v>
      </c>
      <c r="C1" s="259" t="s">
        <v>72</v>
      </c>
      <c r="D1" s="259" t="s">
        <v>73</v>
      </c>
      <c r="E1" s="259" t="s">
        <v>74</v>
      </c>
      <c r="F1" s="259" t="s">
        <v>75</v>
      </c>
      <c r="G1" s="259" t="s">
        <v>76</v>
      </c>
      <c r="H1" s="259" t="s">
        <v>77</v>
      </c>
      <c r="I1" s="259" t="s">
        <v>78</v>
      </c>
      <c r="J1" s="259" t="s">
        <v>79</v>
      </c>
      <c r="K1" s="259" t="s">
        <v>80</v>
      </c>
      <c r="L1" s="259" t="s">
        <v>81</v>
      </c>
      <c r="M1" s="259" t="s">
        <v>82</v>
      </c>
      <c r="N1" s="259" t="s">
        <v>83</v>
      </c>
      <c r="O1" s="259" t="s">
        <v>84</v>
      </c>
      <c r="P1" s="259" t="s">
        <v>85</v>
      </c>
      <c r="Q1" s="259" t="s">
        <v>86</v>
      </c>
      <c r="R1" s="259" t="s">
        <v>87</v>
      </c>
      <c r="S1" s="259" t="s">
        <v>88</v>
      </c>
      <c r="T1" s="259" t="s">
        <v>89</v>
      </c>
      <c r="U1" s="259" t="s">
        <v>90</v>
      </c>
      <c r="V1" s="259" t="s">
        <v>91</v>
      </c>
      <c r="W1" s="259" t="s">
        <v>92</v>
      </c>
      <c r="X1" s="259" t="s">
        <v>93</v>
      </c>
      <c r="Y1" s="259" t="s">
        <v>94</v>
      </c>
      <c r="Z1" s="259" t="s">
        <v>95</v>
      </c>
      <c r="AA1" s="259" t="s">
        <v>96</v>
      </c>
      <c r="AB1" s="259" t="s">
        <v>97</v>
      </c>
      <c r="AC1" s="259" t="s">
        <v>98</v>
      </c>
      <c r="AD1" s="259" t="s">
        <v>99</v>
      </c>
      <c r="AE1" s="259" t="s">
        <v>100</v>
      </c>
      <c r="AF1" s="259" t="s">
        <v>101</v>
      </c>
      <c r="AG1" s="259" t="s">
        <v>102</v>
      </c>
      <c r="AH1" s="259" t="s">
        <v>103</v>
      </c>
      <c r="AI1" s="259" t="s">
        <v>20</v>
      </c>
      <c r="AJ1" s="259" t="s">
        <v>21</v>
      </c>
      <c r="AK1" s="259" t="s">
        <v>22</v>
      </c>
      <c r="AL1" s="259" t="s">
        <v>104</v>
      </c>
      <c r="AM1" s="259" t="s">
        <v>105</v>
      </c>
      <c r="AN1" s="259" t="s">
        <v>106</v>
      </c>
      <c r="AO1" s="259" t="s">
        <v>107</v>
      </c>
      <c r="AP1" s="259" t="s">
        <v>108</v>
      </c>
      <c r="AQ1" s="259" t="s">
        <v>109</v>
      </c>
      <c r="AR1" s="259" t="s">
        <v>110</v>
      </c>
      <c r="AS1" s="259" t="s">
        <v>111</v>
      </c>
      <c r="AT1" s="259" t="s">
        <v>112</v>
      </c>
      <c r="AU1" s="259" t="s">
        <v>113</v>
      </c>
      <c r="AV1" s="259" t="s">
        <v>114</v>
      </c>
      <c r="AW1" s="259" t="s">
        <v>115</v>
      </c>
      <c r="AX1" s="259" t="s">
        <v>116</v>
      </c>
      <c r="AY1" s="259" t="s">
        <v>117</v>
      </c>
      <c r="AZ1" s="259" t="s">
        <v>118</v>
      </c>
      <c r="BA1" s="259" t="s">
        <v>119</v>
      </c>
      <c r="BB1" s="259" t="s">
        <v>120</v>
      </c>
      <c r="BC1" s="259" t="s">
        <v>121</v>
      </c>
      <c r="BD1" s="259" t="s">
        <v>122</v>
      </c>
      <c r="BE1" s="259" t="s">
        <v>123</v>
      </c>
      <c r="BF1" s="259" t="s">
        <v>124</v>
      </c>
      <c r="BG1" s="259" t="s">
        <v>125</v>
      </c>
      <c r="BH1" s="259" t="s">
        <v>126</v>
      </c>
      <c r="BI1" s="259" t="s">
        <v>127</v>
      </c>
      <c r="BJ1" s="259" t="s">
        <v>128</v>
      </c>
      <c r="BK1" s="259" t="s">
        <v>129</v>
      </c>
      <c r="BL1" s="259" t="s">
        <v>130</v>
      </c>
      <c r="BM1" s="259" t="s">
        <v>131</v>
      </c>
      <c r="BN1" s="259" t="s">
        <v>132</v>
      </c>
      <c r="BO1" s="259" t="s">
        <v>133</v>
      </c>
      <c r="BP1" s="259" t="s">
        <v>134</v>
      </c>
      <c r="BQ1" s="259" t="s">
        <v>135</v>
      </c>
      <c r="BR1" s="259" t="s">
        <v>136</v>
      </c>
      <c r="BS1" s="259" t="s">
        <v>137</v>
      </c>
      <c r="BT1" s="259" t="s">
        <v>138</v>
      </c>
      <c r="BU1" s="259" t="s">
        <v>139</v>
      </c>
      <c r="BV1" s="259" t="s">
        <v>140</v>
      </c>
      <c r="BW1" s="259" t="s">
        <v>141</v>
      </c>
      <c r="BX1" s="259" t="s">
        <v>142</v>
      </c>
      <c r="BY1" s="259" t="s">
        <v>143</v>
      </c>
      <c r="BZ1" s="259" t="s">
        <v>144</v>
      </c>
      <c r="CA1" s="259" t="s">
        <v>145</v>
      </c>
      <c r="CB1" s="259" t="s">
        <v>146</v>
      </c>
      <c r="CC1" s="259" t="s">
        <v>147</v>
      </c>
      <c r="CD1" s="259" t="s">
        <v>148</v>
      </c>
      <c r="CE1" s="259" t="s">
        <v>149</v>
      </c>
      <c r="CF1" s="259" t="s">
        <v>150</v>
      </c>
      <c r="CG1" s="259" t="s">
        <v>151</v>
      </c>
      <c r="CH1" s="259" t="s">
        <v>152</v>
      </c>
      <c r="CI1" s="259" t="s">
        <v>153</v>
      </c>
      <c r="CJ1" s="259" t="s">
        <v>154</v>
      </c>
      <c r="CK1" s="259" t="s">
        <v>155</v>
      </c>
      <c r="CL1" s="259" t="s">
        <v>156</v>
      </c>
      <c r="CM1" s="259" t="s">
        <v>157</v>
      </c>
      <c r="CN1" s="259" t="s">
        <v>158</v>
      </c>
      <c r="CO1" s="259" t="s">
        <v>159</v>
      </c>
      <c r="CP1" s="259" t="s">
        <v>160</v>
      </c>
      <c r="CQ1" s="259" t="s">
        <v>161</v>
      </c>
      <c r="CR1" s="259" t="s">
        <v>162</v>
      </c>
      <c r="CS1" s="259" t="s">
        <v>163</v>
      </c>
      <c r="CT1" s="259" t="s">
        <v>164</v>
      </c>
      <c r="CU1" s="259" t="s">
        <v>165</v>
      </c>
      <c r="CV1" s="259" t="s">
        <v>166</v>
      </c>
      <c r="CW1" s="259" t="s">
        <v>167</v>
      </c>
      <c r="CX1" s="259" t="s">
        <v>168</v>
      </c>
      <c r="CY1" s="259" t="s">
        <v>169</v>
      </c>
      <c r="CZ1" s="259" t="s">
        <v>170</v>
      </c>
      <c r="DA1" s="259" t="s">
        <v>171</v>
      </c>
      <c r="DB1" s="259" t="s">
        <v>172</v>
      </c>
      <c r="DC1" s="259" t="s">
        <v>173</v>
      </c>
      <c r="DD1" s="259" t="s">
        <v>174</v>
      </c>
      <c r="DE1" s="259" t="s">
        <v>994</v>
      </c>
      <c r="DF1" s="259" t="s">
        <v>995</v>
      </c>
      <c r="DG1" s="259" t="s">
        <v>996</v>
      </c>
      <c r="DH1" s="259" t="s">
        <v>997</v>
      </c>
      <c r="DI1" s="259" t="s">
        <v>998</v>
      </c>
      <c r="DJ1" s="259" t="s">
        <v>999</v>
      </c>
      <c r="DK1" s="259" t="s">
        <v>1000</v>
      </c>
      <c r="DL1" s="259" t="s">
        <v>1001</v>
      </c>
      <c r="DM1" s="259" t="s">
        <v>1002</v>
      </c>
      <c r="DN1" s="259" t="s">
        <v>1003</v>
      </c>
      <c r="DO1" s="259" t="s">
        <v>1004</v>
      </c>
      <c r="DP1" s="259" t="s">
        <v>1005</v>
      </c>
      <c r="DQ1" s="259" t="s">
        <v>1006</v>
      </c>
      <c r="DR1" s="259" t="s">
        <v>1007</v>
      </c>
      <c r="DS1" s="259" t="s">
        <v>1008</v>
      </c>
      <c r="DT1" s="259" t="s">
        <v>175</v>
      </c>
      <c r="DU1" s="259" t="s">
        <v>176</v>
      </c>
      <c r="DV1" s="259" t="s">
        <v>177</v>
      </c>
      <c r="DW1" s="259" t="s">
        <v>178</v>
      </c>
      <c r="DX1" s="259" t="s">
        <v>179</v>
      </c>
      <c r="DY1" s="259" t="s">
        <v>180</v>
      </c>
      <c r="DZ1" s="259" t="s">
        <v>181</v>
      </c>
      <c r="EA1" s="259" t="s">
        <v>182</v>
      </c>
      <c r="EB1" s="259" t="s">
        <v>183</v>
      </c>
      <c r="EC1" s="259" t="s">
        <v>184</v>
      </c>
      <c r="ED1" s="259" t="s">
        <v>818</v>
      </c>
      <c r="EE1" s="259" t="s">
        <v>819</v>
      </c>
      <c r="EF1" s="259" t="s">
        <v>820</v>
      </c>
      <c r="EG1" s="259" t="s">
        <v>821</v>
      </c>
      <c r="EH1" s="259" t="s">
        <v>986</v>
      </c>
      <c r="EI1" s="259" t="s">
        <v>822</v>
      </c>
      <c r="EJ1" s="259" t="s">
        <v>823</v>
      </c>
      <c r="EK1" s="259" t="s">
        <v>824</v>
      </c>
      <c r="EL1" s="259" t="s">
        <v>987</v>
      </c>
      <c r="EM1" s="259" t="s">
        <v>988</v>
      </c>
      <c r="EN1" s="259" t="s">
        <v>989</v>
      </c>
      <c r="EO1" s="259" t="s">
        <v>826</v>
      </c>
      <c r="EP1" s="259" t="s">
        <v>185</v>
      </c>
      <c r="EQ1" s="259" t="s">
        <v>186</v>
      </c>
      <c r="ER1" s="259" t="s">
        <v>187</v>
      </c>
      <c r="ES1" s="259" t="s">
        <v>188</v>
      </c>
      <c r="ET1" s="259" t="s">
        <v>189</v>
      </c>
      <c r="EU1" s="259" t="s">
        <v>190</v>
      </c>
      <c r="EV1" s="259" t="s">
        <v>191</v>
      </c>
      <c r="EW1" s="259" t="s">
        <v>192</v>
      </c>
      <c r="EX1" s="259" t="s">
        <v>990</v>
      </c>
      <c r="EY1" s="259" t="s">
        <v>1009</v>
      </c>
      <c r="EZ1" s="259" t="s">
        <v>1010</v>
      </c>
      <c r="FA1" s="259" t="s">
        <v>1011</v>
      </c>
      <c r="FB1" s="259" t="s">
        <v>1012</v>
      </c>
      <c r="FC1" s="259" t="s">
        <v>1013</v>
      </c>
      <c r="FD1" s="259" t="s">
        <v>1014</v>
      </c>
      <c r="FE1" s="259" t="s">
        <v>1015</v>
      </c>
      <c r="FF1" s="259" t="s">
        <v>1016</v>
      </c>
      <c r="FG1" s="259" t="s">
        <v>1017</v>
      </c>
      <c r="FH1" s="259" t="s">
        <v>1018</v>
      </c>
      <c r="FI1" s="259" t="s">
        <v>1019</v>
      </c>
      <c r="FJ1" s="259" t="s">
        <v>1020</v>
      </c>
      <c r="FK1" s="259" t="s">
        <v>1021</v>
      </c>
      <c r="FL1" s="259" t="s">
        <v>193</v>
      </c>
      <c r="FM1" s="259" t="s">
        <v>194</v>
      </c>
      <c r="FN1" s="259" t="s">
        <v>195</v>
      </c>
      <c r="FO1" s="259" t="s">
        <v>196</v>
      </c>
      <c r="FP1" s="259" t="s">
        <v>827</v>
      </c>
      <c r="FQ1" s="259" t="s">
        <v>197</v>
      </c>
      <c r="FR1" s="259" t="s">
        <v>198</v>
      </c>
      <c r="FS1" s="259" t="s">
        <v>1022</v>
      </c>
      <c r="FT1" s="259" t="s">
        <v>1023</v>
      </c>
      <c r="FU1" s="259" t="s">
        <v>1024</v>
      </c>
      <c r="FV1" s="259" t="s">
        <v>1025</v>
      </c>
      <c r="FW1" s="259" t="s">
        <v>1026</v>
      </c>
      <c r="FX1" s="259" t="s">
        <v>1027</v>
      </c>
      <c r="FY1" s="259" t="s">
        <v>1028</v>
      </c>
      <c r="FZ1" s="259" t="s">
        <v>1029</v>
      </c>
      <c r="GA1" s="259" t="s">
        <v>1030</v>
      </c>
      <c r="GB1" s="259" t="s">
        <v>199</v>
      </c>
      <c r="GC1" s="259" t="s">
        <v>200</v>
      </c>
      <c r="GD1" s="259" t="s">
        <v>201</v>
      </c>
      <c r="GE1" s="259" t="s">
        <v>202</v>
      </c>
      <c r="GF1" s="259" t="s">
        <v>203</v>
      </c>
      <c r="GG1" s="259" t="s">
        <v>204</v>
      </c>
      <c r="GH1" s="259" t="s">
        <v>205</v>
      </c>
      <c r="GI1" s="259" t="s">
        <v>206</v>
      </c>
      <c r="GJ1" s="259" t="s">
        <v>207</v>
      </c>
      <c r="GK1" s="259" t="s">
        <v>208</v>
      </c>
      <c r="GL1" s="259" t="s">
        <v>209</v>
      </c>
      <c r="GM1" s="259" t="s">
        <v>210</v>
      </c>
      <c r="GN1" s="259" t="s">
        <v>211</v>
      </c>
      <c r="GO1" s="259" t="s">
        <v>212</v>
      </c>
      <c r="GP1" s="259" t="s">
        <v>213</v>
      </c>
      <c r="GQ1" s="259" t="s">
        <v>214</v>
      </c>
      <c r="GR1" s="259" t="s">
        <v>215</v>
      </c>
      <c r="GS1" s="259" t="s">
        <v>216</v>
      </c>
      <c r="GT1" s="259" t="s">
        <v>217</v>
      </c>
      <c r="GU1" s="259" t="s">
        <v>218</v>
      </c>
      <c r="GV1" s="259" t="s">
        <v>219</v>
      </c>
      <c r="GW1" s="259" t="s">
        <v>220</v>
      </c>
      <c r="GX1" s="259" t="s">
        <v>221</v>
      </c>
      <c r="GY1" s="259" t="s">
        <v>222</v>
      </c>
      <c r="GZ1" s="259" t="s">
        <v>223</v>
      </c>
      <c r="HA1" s="259" t="s">
        <v>224</v>
      </c>
      <c r="HB1" s="259" t="s">
        <v>225</v>
      </c>
      <c r="HC1" s="259" t="s">
        <v>226</v>
      </c>
      <c r="HD1" s="259" t="s">
        <v>227</v>
      </c>
      <c r="HE1" s="259" t="s">
        <v>228</v>
      </c>
      <c r="HF1" s="259" t="s">
        <v>229</v>
      </c>
      <c r="HG1" s="259" t="s">
        <v>230</v>
      </c>
      <c r="HH1" s="259" t="s">
        <v>231</v>
      </c>
      <c r="HI1" s="259" t="s">
        <v>232</v>
      </c>
      <c r="HJ1" s="259" t="s">
        <v>233</v>
      </c>
      <c r="HK1" s="259" t="s">
        <v>234</v>
      </c>
      <c r="HL1" s="259" t="s">
        <v>235</v>
      </c>
      <c r="HM1" s="259" t="s">
        <v>236</v>
      </c>
      <c r="HN1" s="259" t="s">
        <v>237</v>
      </c>
      <c r="HO1" s="259" t="s">
        <v>238</v>
      </c>
      <c r="HP1" s="259" t="s">
        <v>239</v>
      </c>
      <c r="HQ1" s="259" t="s">
        <v>240</v>
      </c>
      <c r="HR1" s="259" t="s">
        <v>241</v>
      </c>
      <c r="HS1" s="259" t="s">
        <v>242</v>
      </c>
      <c r="HT1" s="259" t="s">
        <v>243</v>
      </c>
      <c r="HU1" s="259" t="s">
        <v>244</v>
      </c>
      <c r="HV1" s="259" t="s">
        <v>245</v>
      </c>
      <c r="HW1" s="259" t="s">
        <v>246</v>
      </c>
      <c r="HX1" s="259" t="s">
        <v>247</v>
      </c>
      <c r="HY1" s="259" t="s">
        <v>248</v>
      </c>
      <c r="HZ1" s="259" t="s">
        <v>828</v>
      </c>
      <c r="IA1" s="259" t="s">
        <v>250</v>
      </c>
      <c r="IB1" s="259" t="s">
        <v>251</v>
      </c>
      <c r="IC1" s="259" t="s">
        <v>829</v>
      </c>
      <c r="ID1" s="259" t="s">
        <v>253</v>
      </c>
      <c r="IE1" s="259" t="s">
        <v>254</v>
      </c>
      <c r="IF1" s="259" t="s">
        <v>255</v>
      </c>
      <c r="IG1" s="259" t="s">
        <v>256</v>
      </c>
      <c r="IH1" s="259" t="s">
        <v>257</v>
      </c>
      <c r="II1" s="259" t="s">
        <v>249</v>
      </c>
      <c r="IJ1" s="259" t="s">
        <v>252</v>
      </c>
      <c r="IK1" s="259" t="s">
        <v>830</v>
      </c>
      <c r="IL1" s="259" t="s">
        <v>831</v>
      </c>
      <c r="IM1" s="259" t="s">
        <v>832</v>
      </c>
      <c r="IN1" s="259" t="s">
        <v>833</v>
      </c>
      <c r="IO1" s="259" t="s">
        <v>834</v>
      </c>
      <c r="IP1" s="259" t="s">
        <v>835</v>
      </c>
      <c r="IQ1" s="259" t="s">
        <v>836</v>
      </c>
      <c r="IR1" s="259" t="s">
        <v>837</v>
      </c>
      <c r="IS1" s="259" t="s">
        <v>838</v>
      </c>
      <c r="IT1" s="259" t="s">
        <v>839</v>
      </c>
    </row>
    <row r="2" spans="1:254" s="36" customFormat="1">
      <c r="A2" s="265" t="s">
        <v>258</v>
      </c>
      <c r="B2" s="265"/>
      <c r="C2" s="265"/>
      <c r="D2" s="266" t="s">
        <v>259</v>
      </c>
      <c r="E2" s="266" t="s">
        <v>260</v>
      </c>
      <c r="F2" s="267" t="str">
        <f>IF(LEFT(第二面!K68,1)="山","梨",LEFT(第二面!K68,1))</f>
        <v/>
      </c>
      <c r="G2" s="267" t="str">
        <f>DBCS("Ｋ"&amp;RIGHT(TEXT(G10,"y"),1)&amp;TEXT(G10,"mm")&amp;TEXT(G10,"dd")&amp;H10)</f>
        <v>Ｋ００１００１</v>
      </c>
      <c r="H2" s="266" t="s">
        <v>278</v>
      </c>
      <c r="I2" s="268">
        <f>第二面!A87</f>
        <v>0</v>
      </c>
      <c r="J2" s="267" t="str">
        <f>建築主１!A2</f>
        <v>1900010011</v>
      </c>
      <c r="K2" s="268" t="str">
        <f>IF('第二面 -2'!H5&lt;&gt;"",建築主２!A2,"")</f>
        <v/>
      </c>
      <c r="L2" s="268" t="str">
        <f>IF('第二面 -2'!H12&lt;&gt;"",建築主３!A2,"")</f>
        <v/>
      </c>
      <c r="M2" s="268" t="str">
        <f>IF(第二面!K17="","",SUBSTITUTE(第二面!K17,"-",""))</f>
        <v/>
      </c>
      <c r="N2" s="268" t="str">
        <f>IF(第二面!K27="","",SUBSTITUTE(第二面!K27,"-",""))</f>
        <v/>
      </c>
      <c r="O2" s="267"/>
      <c r="P2" s="267"/>
      <c r="Q2" s="267" t="str">
        <f>IFERROR(IF(LEFT(第二面!K68,3)="東京都","東京都",IF(FIND("県",第二面!K68,1)&gt;0,LEFT(第二面!K68,FIND("県",第二面!K68,1)),"")),"")</f>
        <v/>
      </c>
      <c r="R2" s="267" t="str">
        <f>IFERROR(MID(第二面!K68,LEN(TRIM(Q2))+1,IFERROR(FIND("区",第二面!K68,1),IFERROR(FIND("市",第二面!K68,1),IFERROR(FIND("町",第二面!K68,1),IFERROR(FIND("村",第二面!K68,1),""))))-LEN(TRIM(Q2))),"")</f>
        <v/>
      </c>
      <c r="S2" s="268">
        <f>IFERROR(MID(第二面!K68,FIND("区",第二面!K68,1)+1,99),IFERROR(MID(第二面!K68,FIND("市",第二面!K68,1)+1,99),IFERROR(MID(第二面!K68,FIND("町",第二面!K68,1)+1,99),IFERROR(MID(第二面!K68,FIND("村",第二面!K68,1)+1,99),))))</f>
        <v>0</v>
      </c>
      <c r="T2" s="267" t="str">
        <f>IF(第二面!K69="","",IFERROR(MID(第二面!K69,FIND("区",第二面!K69,1)+1,99),IFERROR(MID(第二面!K69,FIND("市",第二面!K69,1)+1,99),IFERROR(MID(第二面!K69,FIND("町",第二面!K69,1)+1,99),IFERROR(MID(第二面!K69,FIND("村",第二面!K69,1)+1,99),)))))</f>
        <v/>
      </c>
      <c r="U2" s="269"/>
      <c r="V2" s="269"/>
      <c r="W2" s="269"/>
      <c r="X2" s="270"/>
      <c r="Y2" s="270"/>
      <c r="Z2" s="271">
        <f>第二面!O72</f>
        <v>0</v>
      </c>
      <c r="AA2" s="267" t="str">
        <f>IF(第二面!K75="■","新築　","")&amp;IF(第二面!N75="■","増築　","")&amp;IF(第二面!Q75="■","改築　","")&amp;IF(第二面!T75="■","その他　","")</f>
        <v/>
      </c>
      <c r="AB2" s="269"/>
      <c r="AC2" s="260"/>
      <c r="AD2" s="271">
        <f>第二面!K74</f>
        <v>0</v>
      </c>
      <c r="AE2" s="272"/>
      <c r="AF2" s="273"/>
      <c r="AG2" s="269"/>
      <c r="AH2" s="265"/>
      <c r="AI2" s="272"/>
      <c r="AJ2" s="269"/>
      <c r="AK2" s="269"/>
      <c r="AL2" s="265"/>
      <c r="AM2" s="265" t="s">
        <v>258</v>
      </c>
      <c r="AN2" s="260" t="str">
        <f>"メール申請"&amp;IF(初期画面!AD2="有","　電申","")</f>
        <v>メール申請</v>
      </c>
      <c r="AO2" s="274">
        <f>G10</f>
        <v>0</v>
      </c>
      <c r="AP2" s="265"/>
      <c r="AQ2" s="265"/>
      <c r="AR2" s="265"/>
      <c r="AS2" s="275"/>
      <c r="AT2" s="265"/>
      <c r="AU2" s="265"/>
      <c r="AV2" s="275"/>
      <c r="AW2" s="265"/>
      <c r="AX2" s="265"/>
      <c r="AY2" s="275"/>
      <c r="AZ2" s="265"/>
      <c r="BA2" s="265"/>
      <c r="BB2" s="265"/>
      <c r="BC2" s="265"/>
      <c r="BD2" s="265"/>
      <c r="BE2" s="265"/>
      <c r="BF2" s="275"/>
      <c r="BG2" s="265" t="s">
        <v>258</v>
      </c>
      <c r="BH2" s="275"/>
      <c r="BI2" s="265" t="s">
        <v>258</v>
      </c>
      <c r="BJ2" s="275"/>
      <c r="BK2" s="265" t="s">
        <v>258</v>
      </c>
      <c r="BL2" s="275"/>
      <c r="BM2" s="265" t="s">
        <v>258</v>
      </c>
      <c r="BN2" s="275"/>
      <c r="BO2" s="265" t="s">
        <v>258</v>
      </c>
      <c r="BP2" s="275"/>
      <c r="BQ2" s="265" t="s">
        <v>258</v>
      </c>
      <c r="BR2" s="275"/>
      <c r="BS2" s="275"/>
      <c r="BT2" s="275"/>
      <c r="BU2" s="275"/>
      <c r="BV2" s="275"/>
      <c r="BW2" s="275"/>
      <c r="BX2" s="275"/>
      <c r="BY2" s="265" t="s">
        <v>258</v>
      </c>
      <c r="BZ2" s="275"/>
      <c r="CA2" s="265" t="s">
        <v>258</v>
      </c>
      <c r="CB2" s="275"/>
      <c r="CC2" s="265" t="s">
        <v>258</v>
      </c>
      <c r="CD2" s="275"/>
      <c r="CE2" s="265" t="s">
        <v>258</v>
      </c>
      <c r="CF2" s="275"/>
      <c r="CG2" s="265" t="s">
        <v>258</v>
      </c>
      <c r="CH2" s="265"/>
      <c r="CI2" s="265"/>
      <c r="CJ2" s="265"/>
      <c r="CK2" s="265"/>
      <c r="CL2" s="265"/>
      <c r="CM2" s="265"/>
      <c r="CN2" s="265" t="s">
        <v>258</v>
      </c>
      <c r="CO2" s="267">
        <v>50000</v>
      </c>
      <c r="CP2" s="267"/>
      <c r="CQ2" s="52">
        <v>0</v>
      </c>
      <c r="CR2" s="52">
        <v>0</v>
      </c>
      <c r="CS2" s="52">
        <v>0</v>
      </c>
      <c r="CT2" s="275"/>
      <c r="CU2" s="265"/>
      <c r="CV2" s="267">
        <f>IF(IFERROR(SEARCH("代表",連絡先!H20),0)&gt;0,LEFT(連絡先!H20,SEARCH("代表",連絡先!H20)-1),連絡先!H20)</f>
        <v>0</v>
      </c>
      <c r="CW2" s="267" t="str">
        <f>IFERROR(IF(SEARCH("代表",連絡先!H20)&gt;0,MID(連絡先!H20,SEARCH("代表",連絡先!H20),99),""),"")</f>
        <v/>
      </c>
      <c r="CX2" s="265"/>
      <c r="CY2" s="265"/>
      <c r="CZ2" s="267">
        <f>IF(IFERROR(SEARCH("代表",連絡先!H22),0)&gt;0,LEFT(連絡先!H22,SEARCH("代表",連絡先!H22)-1),連絡先!H22)</f>
        <v>0</v>
      </c>
      <c r="DA2" s="267" t="str">
        <f>IFERROR(IF(SEARCH("代表",連絡先!H22)&gt;0,MID(連絡先!H22,SEARCH("代表",連絡先!H22),99),""),"")</f>
        <v/>
      </c>
      <c r="DB2" s="265"/>
      <c r="DC2" s="267" t="str">
        <f>IF(連絡先!S24="","",連絡先!S24)</f>
        <v/>
      </c>
      <c r="DD2" s="267" t="str">
        <f>IF(連絡先!H23="","",連絡先!H23)</f>
        <v/>
      </c>
      <c r="DE2" s="265" t="s">
        <v>258</v>
      </c>
      <c r="DF2" s="275"/>
      <c r="DG2" s="265" t="s">
        <v>258</v>
      </c>
      <c r="DH2" s="265" t="s">
        <v>258</v>
      </c>
      <c r="DI2" s="275"/>
      <c r="DJ2" s="265" t="s">
        <v>258</v>
      </c>
      <c r="DK2" s="265" t="s">
        <v>258</v>
      </c>
      <c r="DL2" s="275"/>
      <c r="DM2" s="265" t="s">
        <v>258</v>
      </c>
      <c r="DN2" s="265" t="s">
        <v>258</v>
      </c>
      <c r="DO2" s="275"/>
      <c r="DP2" s="265" t="s">
        <v>258</v>
      </c>
      <c r="DQ2" s="265" t="s">
        <v>258</v>
      </c>
      <c r="DR2" s="275"/>
      <c r="DS2" s="265" t="s">
        <v>258</v>
      </c>
      <c r="DT2" s="265" t="s">
        <v>258</v>
      </c>
      <c r="DU2" s="265"/>
      <c r="DV2" s="265" t="s">
        <v>258</v>
      </c>
      <c r="DW2" s="265"/>
      <c r="DX2" s="265"/>
      <c r="DY2" s="268"/>
      <c r="DZ2" s="267" t="str">
        <f>IFERROR(VLOOKUP(DY2,DZ21:EA45,2,FALSE),"")</f>
        <v/>
      </c>
      <c r="EA2" s="275"/>
      <c r="EB2" s="275"/>
      <c r="EC2" s="265" t="s">
        <v>258</v>
      </c>
      <c r="ED2" s="265"/>
      <c r="EE2" s="265"/>
      <c r="EF2" s="267" t="str">
        <f>IF(電申申込書!P18&lt;&gt;"","有","")</f>
        <v/>
      </c>
      <c r="EG2" s="265"/>
      <c r="EH2" s="265"/>
      <c r="EI2" s="265" t="s">
        <v>258</v>
      </c>
      <c r="EJ2" s="265"/>
      <c r="EK2" s="265"/>
      <c r="EL2" s="267" t="str">
        <f>IF(電申申込書!P18&lt;&gt;"",電申申込書!P18,"")</f>
        <v/>
      </c>
      <c r="EM2" s="267" t="str">
        <f>IF(電申申込書!L18&lt;&gt;"",電申申込書!L18,"")</f>
        <v/>
      </c>
      <c r="EN2" s="267" t="str">
        <f>IF(電申申込書!E18&lt;&gt;"",電申申込書!E18,"")</f>
        <v/>
      </c>
      <c r="EO2" s="272"/>
      <c r="EP2" s="265"/>
      <c r="EQ2" s="265" t="s">
        <v>258</v>
      </c>
      <c r="ER2" s="265" t="s">
        <v>258</v>
      </c>
      <c r="ES2" s="265" t="s">
        <v>258</v>
      </c>
      <c r="ET2" s="275"/>
      <c r="EU2" s="275"/>
      <c r="EV2" s="265" t="s">
        <v>258</v>
      </c>
      <c r="EW2" s="265" t="s">
        <v>258</v>
      </c>
      <c r="EX2" s="276" t="str">
        <f>IF(電申申込書!V18&lt;&gt;"",電申申込書!V18,"")</f>
        <v/>
      </c>
      <c r="EY2" s="275"/>
      <c r="EZ2" s="275"/>
      <c r="FA2" s="275"/>
      <c r="FB2" s="275"/>
      <c r="FC2" s="265" t="s">
        <v>258</v>
      </c>
      <c r="FD2" s="265" t="s">
        <v>258</v>
      </c>
      <c r="FE2" s="275"/>
      <c r="FF2" s="275"/>
      <c r="FG2" s="265" t="s">
        <v>258</v>
      </c>
      <c r="FH2" s="265" t="s">
        <v>258</v>
      </c>
      <c r="FI2" s="265"/>
      <c r="FJ2" s="265"/>
      <c r="FK2" s="265"/>
      <c r="FL2" s="266">
        <f>第二面!K73</f>
        <v>0</v>
      </c>
      <c r="FM2" s="267" t="str">
        <f>第二面!K76&amp;IF(第二面!K77&lt;&gt;"","　"&amp;第二面!K77,"")</f>
        <v/>
      </c>
      <c r="FN2" s="268">
        <f>連絡先!J7</f>
        <v>0</v>
      </c>
      <c r="FO2" s="275"/>
      <c r="FP2" s="275"/>
      <c r="FQ2" s="275"/>
      <c r="FR2" s="275"/>
      <c r="FS2" s="265"/>
      <c r="FT2" s="275"/>
      <c r="FU2" s="265" t="s">
        <v>258</v>
      </c>
      <c r="FV2" s="265" t="s">
        <v>258</v>
      </c>
      <c r="FW2" s="275"/>
      <c r="FX2" s="265" t="s">
        <v>258</v>
      </c>
      <c r="FY2" s="265" t="s">
        <v>258</v>
      </c>
      <c r="FZ2" s="275"/>
      <c r="GA2" s="265" t="s">
        <v>258</v>
      </c>
      <c r="GB2" s="265" t="s">
        <v>258</v>
      </c>
      <c r="GC2" s="275"/>
      <c r="GD2" s="265" t="s">
        <v>258</v>
      </c>
      <c r="GE2" s="265" t="s">
        <v>258</v>
      </c>
      <c r="GF2" s="275"/>
      <c r="GG2" s="265" t="s">
        <v>258</v>
      </c>
      <c r="GH2" s="265" t="s">
        <v>258</v>
      </c>
      <c r="GI2" s="275"/>
      <c r="GJ2" s="265" t="s">
        <v>258</v>
      </c>
      <c r="GK2" s="275"/>
      <c r="GL2" s="265" t="s">
        <v>258</v>
      </c>
      <c r="GM2" s="265" t="s">
        <v>258</v>
      </c>
      <c r="GN2" s="275"/>
      <c r="GO2" s="265" t="s">
        <v>258</v>
      </c>
      <c r="GP2" s="275"/>
      <c r="GQ2" s="265" t="s">
        <v>258</v>
      </c>
      <c r="GR2" s="275"/>
      <c r="GS2" s="265" t="s">
        <v>258</v>
      </c>
      <c r="GT2" s="275"/>
      <c r="GU2" s="275"/>
      <c r="GV2" s="265"/>
      <c r="GW2" s="265"/>
      <c r="GX2" s="275"/>
      <c r="GY2" s="265" t="s">
        <v>258</v>
      </c>
      <c r="GZ2" s="265" t="s">
        <v>258</v>
      </c>
      <c r="HA2" s="275"/>
      <c r="HB2" s="265" t="s">
        <v>258</v>
      </c>
      <c r="HC2" s="265" t="s">
        <v>258</v>
      </c>
      <c r="HD2" s="275"/>
      <c r="HE2" s="265" t="s">
        <v>258</v>
      </c>
      <c r="HF2" s="265" t="s">
        <v>258</v>
      </c>
      <c r="HG2" s="275"/>
      <c r="HH2" s="265" t="s">
        <v>258</v>
      </c>
      <c r="HI2" s="265" t="s">
        <v>258</v>
      </c>
      <c r="HJ2" s="275"/>
      <c r="HK2" s="265" t="s">
        <v>258</v>
      </c>
      <c r="HL2" s="275"/>
      <c r="HM2" s="265" t="s">
        <v>258</v>
      </c>
      <c r="HN2" s="265" t="s">
        <v>258</v>
      </c>
      <c r="HO2" s="275"/>
      <c r="HP2" s="265" t="s">
        <v>258</v>
      </c>
      <c r="HQ2" s="265" t="s">
        <v>258</v>
      </c>
      <c r="HR2" s="275"/>
      <c r="HS2" s="265" t="s">
        <v>258</v>
      </c>
      <c r="HT2" s="265" t="s">
        <v>258</v>
      </c>
      <c r="HU2" s="275"/>
      <c r="HV2" s="275"/>
      <c r="HW2" s="265" t="s">
        <v>258</v>
      </c>
      <c r="HX2" s="265" t="s">
        <v>258</v>
      </c>
      <c r="HY2" s="265" t="s">
        <v>258</v>
      </c>
      <c r="HZ2" s="265" t="s">
        <v>258</v>
      </c>
      <c r="IA2" s="265">
        <v>0</v>
      </c>
      <c r="IB2" s="265">
        <v>0</v>
      </c>
      <c r="IC2" s="265">
        <v>0</v>
      </c>
      <c r="ID2" s="265" t="s">
        <v>258</v>
      </c>
      <c r="IE2" s="272"/>
      <c r="IF2" s="275"/>
      <c r="IG2" s="275"/>
      <c r="IH2" s="265" t="s">
        <v>258</v>
      </c>
      <c r="II2" s="277"/>
      <c r="IJ2" s="277" t="s">
        <v>688</v>
      </c>
      <c r="IK2" s="277"/>
      <c r="IL2" s="277"/>
      <c r="IM2" s="277"/>
      <c r="IN2" s="277"/>
      <c r="IO2" s="277"/>
      <c r="IP2" s="242" t="str">
        <f>IF(連絡先!J10&lt;&gt;"",連絡先!J10,"")</f>
        <v/>
      </c>
      <c r="IQ2" s="278" t="str">
        <f>IF(連絡先!J14&lt;&gt;"",連絡先!J14,"")</f>
        <v/>
      </c>
      <c r="IR2" s="242" t="str">
        <f>IF(連絡先!J18&lt;&gt;"",連絡先!J18,"")</f>
        <v/>
      </c>
      <c r="IS2" s="277"/>
      <c r="IT2" s="277"/>
    </row>
    <row r="3" spans="1:254">
      <c r="CO3" s="49"/>
    </row>
    <row r="4" spans="1:254">
      <c r="G4" s="112"/>
    </row>
    <row r="8" spans="1:254" ht="15">
      <c r="J8" s="53"/>
    </row>
    <row r="9" spans="1:254" ht="14.25" thickBot="1">
      <c r="G9" s="113" t="s">
        <v>451</v>
      </c>
      <c r="H9" s="113" t="s">
        <v>458</v>
      </c>
    </row>
    <row r="10" spans="1:254" ht="14.25" thickBot="1">
      <c r="F10" s="116" t="str">
        <f ca="1">IFERROR(VLOOKUP(G10,G50:H55,2,FALSE),"")</f>
        <v/>
      </c>
      <c r="G10" s="115"/>
      <c r="H10" s="117">
        <v>1</v>
      </c>
    </row>
    <row r="11" spans="1:254">
      <c r="G11" s="755" t="s">
        <v>459</v>
      </c>
      <c r="H11" s="755"/>
    </row>
    <row r="14" spans="1:254">
      <c r="G14" s="112"/>
    </row>
    <row r="19" spans="92:131" ht="14.25" thickBot="1">
      <c r="CO19" s="42" t="s">
        <v>280</v>
      </c>
      <c r="CP19" s="42" t="s">
        <v>280</v>
      </c>
      <c r="EA19" s="119" t="s">
        <v>258</v>
      </c>
    </row>
    <row r="20" spans="92:131" ht="14.25" thickBot="1">
      <c r="CN20" s="45">
        <v>1</v>
      </c>
      <c r="CO20" s="47">
        <v>50000</v>
      </c>
      <c r="CP20" s="44" t="e">
        <f>IF(#REF!="■",10000,0)</f>
        <v>#REF!</v>
      </c>
      <c r="DY20" s="58" t="s">
        <v>509</v>
      </c>
      <c r="DZ20" s="58" t="s">
        <v>510</v>
      </c>
      <c r="EA20" s="58" t="s">
        <v>315</v>
      </c>
    </row>
    <row r="21" spans="92:131" ht="14.25" thickBot="1">
      <c r="CN21" s="46">
        <v>100</v>
      </c>
      <c r="CO21" s="48">
        <v>80000</v>
      </c>
      <c r="CP21" s="44" t="e">
        <f>IF(#REF!="■",10000,0)</f>
        <v>#REF!</v>
      </c>
      <c r="DY21" s="59" t="s">
        <v>492</v>
      </c>
      <c r="DZ21" s="59" t="s">
        <v>511</v>
      </c>
      <c r="EA21" s="59" t="s">
        <v>579</v>
      </c>
    </row>
    <row r="22" spans="92:131" ht="14.25" thickBot="1">
      <c r="CN22" s="46">
        <v>200</v>
      </c>
      <c r="CO22" s="48">
        <v>125000</v>
      </c>
      <c r="CP22" s="44" t="e">
        <f>IF(#REF!="■",10000,0)</f>
        <v>#REF!</v>
      </c>
      <c r="DY22" s="59" t="s">
        <v>469</v>
      </c>
      <c r="DZ22" s="59" t="s">
        <v>512</v>
      </c>
      <c r="EA22" s="59" t="s">
        <v>316</v>
      </c>
    </row>
    <row r="23" spans="92:131">
      <c r="CN23" s="46">
        <v>500</v>
      </c>
      <c r="CO23" s="48">
        <v>160000</v>
      </c>
      <c r="DY23" s="59" t="s">
        <v>470</v>
      </c>
      <c r="DZ23" s="59" t="s">
        <v>513</v>
      </c>
      <c r="EA23" s="59" t="s">
        <v>707</v>
      </c>
    </row>
    <row r="24" spans="92:131">
      <c r="CN24" s="46">
        <v>1000</v>
      </c>
      <c r="CO24" s="48">
        <v>220000</v>
      </c>
      <c r="DY24" s="59" t="s">
        <v>565</v>
      </c>
      <c r="DZ24" s="59" t="s">
        <v>566</v>
      </c>
      <c r="EA24" s="59" t="s">
        <v>317</v>
      </c>
    </row>
    <row r="25" spans="92:131">
      <c r="CN25" s="46">
        <v>2000</v>
      </c>
      <c r="CO25" s="48">
        <v>280000</v>
      </c>
      <c r="DY25" s="59" t="s">
        <v>471</v>
      </c>
      <c r="DZ25" s="59" t="s">
        <v>514</v>
      </c>
      <c r="EA25" s="59" t="s">
        <v>708</v>
      </c>
    </row>
    <row r="26" spans="92:131">
      <c r="CN26" s="46">
        <v>3000</v>
      </c>
      <c r="CO26" s="48">
        <v>360000</v>
      </c>
      <c r="DY26" s="59" t="s">
        <v>472</v>
      </c>
      <c r="DZ26" s="59" t="s">
        <v>515</v>
      </c>
      <c r="EA26" s="59" t="s">
        <v>318</v>
      </c>
    </row>
    <row r="27" spans="92:131">
      <c r="CN27" s="46">
        <v>4000</v>
      </c>
      <c r="CO27" s="48">
        <v>440000</v>
      </c>
      <c r="DY27" s="59" t="s">
        <v>473</v>
      </c>
      <c r="DZ27" s="59" t="s">
        <v>516</v>
      </c>
      <c r="EA27" s="59" t="s">
        <v>319</v>
      </c>
    </row>
    <row r="28" spans="92:131">
      <c r="CN28" s="46">
        <v>5000</v>
      </c>
      <c r="CO28" s="48">
        <v>610000</v>
      </c>
      <c r="DY28" s="59" t="s">
        <v>474</v>
      </c>
      <c r="DZ28" s="59" t="s">
        <v>517</v>
      </c>
      <c r="EA28" s="59" t="s">
        <v>320</v>
      </c>
    </row>
    <row r="29" spans="92:131">
      <c r="CN29" s="46">
        <v>10000</v>
      </c>
      <c r="CO29" s="48">
        <v>830000</v>
      </c>
      <c r="DY29" s="59" t="s">
        <v>475</v>
      </c>
      <c r="DZ29" s="59" t="s">
        <v>518</v>
      </c>
      <c r="EA29" s="59" t="s">
        <v>578</v>
      </c>
    </row>
    <row r="30" spans="92:131" ht="14.25" thickBot="1">
      <c r="CN30" s="46">
        <v>20000</v>
      </c>
      <c r="CO30" s="48">
        <v>1050000</v>
      </c>
      <c r="DY30" s="59" t="s">
        <v>476</v>
      </c>
      <c r="DZ30" s="59" t="s">
        <v>519</v>
      </c>
      <c r="EA30" s="59" t="s">
        <v>709</v>
      </c>
    </row>
    <row r="31" spans="92:131" ht="14.25" thickBot="1">
      <c r="CN31" s="46">
        <v>30000</v>
      </c>
      <c r="CO31" s="48">
        <v>1320000</v>
      </c>
      <c r="CP31" s="44" t="e">
        <f>SUM(CP20:CP22)</f>
        <v>#REF!</v>
      </c>
      <c r="DY31" s="59" t="s">
        <v>477</v>
      </c>
      <c r="DZ31" s="59" t="s">
        <v>520</v>
      </c>
      <c r="EA31" s="59" t="s">
        <v>710</v>
      </c>
    </row>
    <row r="32" spans="92:131">
      <c r="CN32" s="46">
        <v>40000</v>
      </c>
      <c r="CO32" s="48">
        <v>1500000</v>
      </c>
      <c r="DY32" s="59" t="s">
        <v>478</v>
      </c>
      <c r="DZ32" s="59" t="s">
        <v>521</v>
      </c>
      <c r="EA32" s="59" t="s">
        <v>711</v>
      </c>
    </row>
    <row r="33" spans="92:131" ht="14.25" thickBot="1">
      <c r="CN33" s="138">
        <v>50000</v>
      </c>
      <c r="CO33" s="139">
        <v>1700000</v>
      </c>
      <c r="DY33" s="59" t="s">
        <v>687</v>
      </c>
      <c r="DZ33" s="59" t="s">
        <v>522</v>
      </c>
      <c r="EA33" s="59" t="s">
        <v>321</v>
      </c>
    </row>
    <row r="34" spans="92:131">
      <c r="DY34" s="59" t="s">
        <v>685</v>
      </c>
      <c r="DZ34" s="59" t="s">
        <v>523</v>
      </c>
      <c r="EA34" s="59" t="s">
        <v>706</v>
      </c>
    </row>
    <row r="35" spans="92:131">
      <c r="DY35" s="59" t="s">
        <v>481</v>
      </c>
      <c r="DZ35" s="59" t="s">
        <v>524</v>
      </c>
      <c r="EA35" s="59" t="s">
        <v>720</v>
      </c>
    </row>
    <row r="36" spans="92:131">
      <c r="DY36" s="59" t="s">
        <v>482</v>
      </c>
      <c r="DZ36" s="59" t="s">
        <v>525</v>
      </c>
      <c r="EA36" s="59" t="s">
        <v>322</v>
      </c>
    </row>
    <row r="37" spans="92:131">
      <c r="DY37" s="59" t="s">
        <v>483</v>
      </c>
      <c r="DZ37" s="59" t="s">
        <v>526</v>
      </c>
      <c r="EA37" s="59" t="s">
        <v>712</v>
      </c>
    </row>
    <row r="38" spans="92:131">
      <c r="DY38" s="59" t="s">
        <v>484</v>
      </c>
      <c r="DZ38" s="59" t="s">
        <v>527</v>
      </c>
      <c r="EA38" s="59" t="s">
        <v>713</v>
      </c>
    </row>
    <row r="39" spans="92:131">
      <c r="DY39" s="59" t="s">
        <v>485</v>
      </c>
      <c r="DZ39" s="59" t="s">
        <v>528</v>
      </c>
      <c r="EA39" s="59" t="s">
        <v>721</v>
      </c>
    </row>
    <row r="40" spans="92:131">
      <c r="DY40" s="59" t="s">
        <v>488</v>
      </c>
      <c r="DZ40" s="59" t="s">
        <v>529</v>
      </c>
      <c r="EA40" s="120" t="s">
        <v>493</v>
      </c>
    </row>
    <row r="41" spans="92:131">
      <c r="DY41" s="59" t="s">
        <v>487</v>
      </c>
      <c r="DZ41" s="59" t="s">
        <v>530</v>
      </c>
      <c r="EA41" s="120" t="s">
        <v>714</v>
      </c>
    </row>
    <row r="42" spans="92:131">
      <c r="DY42" s="59" t="s">
        <v>489</v>
      </c>
      <c r="DZ42" s="59" t="s">
        <v>531</v>
      </c>
      <c r="EA42" s="120" t="s">
        <v>715</v>
      </c>
    </row>
    <row r="43" spans="92:131">
      <c r="DY43" s="59" t="s">
        <v>490</v>
      </c>
      <c r="DZ43" s="59" t="s">
        <v>532</v>
      </c>
      <c r="EA43" s="120" t="s">
        <v>494</v>
      </c>
    </row>
    <row r="44" spans="92:131">
      <c r="DY44" s="59" t="s">
        <v>491</v>
      </c>
      <c r="DZ44" s="59" t="s">
        <v>533</v>
      </c>
      <c r="EA44" s="120" t="s">
        <v>716</v>
      </c>
    </row>
    <row r="45" spans="92:131">
      <c r="DY45" s="59" t="s">
        <v>717</v>
      </c>
      <c r="DZ45" s="59" t="s">
        <v>718</v>
      </c>
      <c r="EA45" s="120" t="s">
        <v>719</v>
      </c>
    </row>
    <row r="46" spans="92:131">
      <c r="DY46" s="59"/>
    </row>
    <row r="47" spans="92:131">
      <c r="DY47" s="59"/>
    </row>
    <row r="48" spans="92:131">
      <c r="DY48" s="59"/>
    </row>
    <row r="50" spans="7:8">
      <c r="G50" s="114">
        <f ca="1">TODAY()</f>
        <v>45988</v>
      </c>
      <c r="H50" t="s">
        <v>452</v>
      </c>
    </row>
    <row r="51" spans="7:8">
      <c r="G51" s="114">
        <f ca="1">TODAY()-1</f>
        <v>45987</v>
      </c>
      <c r="H51" t="s">
        <v>453</v>
      </c>
    </row>
    <row r="52" spans="7:8">
      <c r="G52" s="114">
        <f ca="1">TODAY()-2</f>
        <v>45986</v>
      </c>
      <c r="H52" t="s">
        <v>454</v>
      </c>
    </row>
    <row r="53" spans="7:8">
      <c r="G53" s="114">
        <f ca="1">TODAY()-3</f>
        <v>45985</v>
      </c>
      <c r="H53" t="s">
        <v>455</v>
      </c>
    </row>
    <row r="54" spans="7:8">
      <c r="G54" s="114">
        <f ca="1">TODAY()-4</f>
        <v>45984</v>
      </c>
      <c r="H54" t="s">
        <v>456</v>
      </c>
    </row>
    <row r="55" spans="7:8">
      <c r="G55" s="114">
        <f ca="1">TODAY()-5</f>
        <v>45983</v>
      </c>
      <c r="H55" t="s">
        <v>457</v>
      </c>
    </row>
  </sheetData>
  <mergeCells count="1">
    <mergeCell ref="G11:H11"/>
  </mergeCells>
  <phoneticPr fontId="2"/>
  <dataValidations count="2">
    <dataValidation type="list" allowBlank="1" showInputMessage="1" showErrorMessage="1" sqref="G10" xr:uid="{00000000-0002-0000-1400-000000000000}">
      <formula1>$G$50:$G$55</formula1>
    </dataValidation>
    <dataValidation type="list" allowBlank="1" showInputMessage="1" showErrorMessage="1" sqref="H10" xr:uid="{00000000-0002-0000-1400-000001000000}">
      <formula1>"1,2,3,4,5,6,7,8,9,A,B,C,D,E,F,G"</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36.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261</v>
      </c>
      <c r="B1" s="37" t="s">
        <v>262</v>
      </c>
      <c r="C1" s="37" t="s">
        <v>263</v>
      </c>
      <c r="D1" s="37" t="s">
        <v>264</v>
      </c>
      <c r="E1" s="37" t="s">
        <v>265</v>
      </c>
      <c r="F1" s="37" t="s">
        <v>266</v>
      </c>
      <c r="G1" s="37" t="s">
        <v>267</v>
      </c>
      <c r="H1" s="37" t="s">
        <v>268</v>
      </c>
      <c r="I1" s="37" t="s">
        <v>269</v>
      </c>
      <c r="J1" s="37" t="s">
        <v>270</v>
      </c>
    </row>
    <row r="2" spans="1:10" s="39" customFormat="1" ht="31.5" customHeight="1">
      <c r="A2" s="54" t="str">
        <f>IF(第二面!K8="",TEXT(建築物データ!G10,"yyyy")&amp;TEXT(建築物データ!G10,"mm")&amp;TEXT(建築物データ!G10,"dd")&amp;建築物データ!H10&amp;"1",SUBSTITUTE(第二面!K8,"-",""))</f>
        <v>1900010011</v>
      </c>
      <c r="B2" s="54">
        <f>IF(IFERROR(SEARCH(B20,第二面!K5),0)&gt;0,LEFT(第二面!K5,SEARCH(B20,第二面!K5)-1),第二面!K5)</f>
        <v>0</v>
      </c>
      <c r="C2" s="54">
        <f>IF(IFERROR(SEARCH(C20,第二面!K4),0)&gt;0,LEFT(第二面!K4,SEARCH(C20,第二面!K4)-1),第二面!K4)</f>
        <v>0</v>
      </c>
      <c r="D2" s="54" t="str">
        <f>IFERROR(IF(SEARCH(B20,第二面!K5)&gt;0,MID(第二面!K5,SEARCH(B20,第二面!K5),99),""),"")</f>
        <v/>
      </c>
      <c r="E2" s="55" t="str">
        <f>IFERROR(IF(SEARCH(C20,第二面!K4)&gt;0,MID(第二面!K4,SEARCH(C20,第二面!K4),99),""),"")</f>
        <v/>
      </c>
      <c r="F2" s="38" t="s">
        <v>258</v>
      </c>
      <c r="G2" s="38" t="s">
        <v>258</v>
      </c>
      <c r="H2" s="54" t="str">
        <f>IF(第二面!K6="","",第二面!K6)</f>
        <v/>
      </c>
      <c r="I2" s="55" t="str">
        <f>IF(第二面!K7="","",第二面!K7)</f>
        <v/>
      </c>
      <c r="J2" s="55" t="str">
        <f>IF(第二面!K8="","",SUBSTITUTE(第二面!K8,"-",""))</f>
        <v/>
      </c>
    </row>
    <row r="4" spans="1:10">
      <c r="B4" s="112"/>
    </row>
    <row r="15" spans="1:10">
      <c r="B15" s="127" t="s">
        <v>503</v>
      </c>
      <c r="C15" s="125" t="s">
        <v>505</v>
      </c>
    </row>
    <row r="16" spans="1:10">
      <c r="B16" s="124" t="s">
        <v>504</v>
      </c>
      <c r="C16" s="124" t="s">
        <v>504</v>
      </c>
    </row>
    <row r="17" spans="2:3">
      <c r="C17" s="62" t="s">
        <v>507</v>
      </c>
    </row>
    <row r="18" spans="2:3">
      <c r="B18" s="113" t="s">
        <v>502</v>
      </c>
      <c r="C18" s="113" t="s">
        <v>502</v>
      </c>
    </row>
    <row r="19" spans="2:3" ht="14.25" thickBot="1"/>
    <row r="20" spans="2:3" ht="20.100000000000001" customHeight="1" thickBot="1">
      <c r="B20" s="126" t="s">
        <v>506</v>
      </c>
      <c r="C20" s="126" t="s">
        <v>508</v>
      </c>
    </row>
  </sheetData>
  <phoneticPr fontId="2"/>
  <pageMargins left="0.7" right="0.7" top="0.75" bottom="0.75" header="0.3" footer="0.3"/>
  <pageSetup paperSize="0" orientation="portrait" horizontalDpi="0" verticalDpi="0" copies="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261</v>
      </c>
      <c r="B1" s="37" t="s">
        <v>262</v>
      </c>
      <c r="C1" s="37" t="s">
        <v>263</v>
      </c>
      <c r="D1" s="37" t="s">
        <v>264</v>
      </c>
      <c r="E1" s="37" t="s">
        <v>265</v>
      </c>
      <c r="F1" s="37" t="s">
        <v>266</v>
      </c>
      <c r="G1" s="37" t="s">
        <v>267</v>
      </c>
      <c r="H1" s="37" t="s">
        <v>268</v>
      </c>
      <c r="I1" s="37" t="s">
        <v>269</v>
      </c>
      <c r="J1" s="37" t="s">
        <v>270</v>
      </c>
    </row>
    <row r="2" spans="1:10" s="39" customFormat="1" ht="31.5" customHeight="1">
      <c r="A2" s="54" t="str">
        <f>IF('第二面 -2'!H8="",TEXT(建築物データ!G10,"yyyy")&amp;TEXT(建築物データ!G10,"mm")&amp;TEXT(建築物データ!G10,"dd")&amp;建築物データ!H10&amp;"2",SUBSTITUTE('第二面 -2'!H8,"-",""))&amp;IF(AND('第二面 -2'!H8=第二面!K8,第二面!K8&lt;&gt;""),"-1","")</f>
        <v>1900010012</v>
      </c>
      <c r="B2" s="54">
        <f>IF(IFERROR(SEARCH(B20,'第二面 -2'!H5),0)&gt;0,LEFT('第二面 -2'!H5,SEARCH(B20,'第二面 -2'!H5)-1),'第二面 -2'!H5)</f>
        <v>0</v>
      </c>
      <c r="C2" s="54">
        <f>IF(IFERROR(SEARCH(C20,'第二面 -2'!H4),0)&gt;0,LEFT('第二面 -2'!H4,SEARCH(C20,'第二面 -2'!H4)-1),'第二面 -2'!H4)</f>
        <v>0</v>
      </c>
      <c r="D2" s="54" t="str">
        <f>IFERROR(IF(SEARCH(B20,'第二面 -2'!H5)&gt;0,MID('第二面 -2'!H5,SEARCH(B20,'第二面 -2'!H5),99),""),"")</f>
        <v/>
      </c>
      <c r="E2" s="54" t="str">
        <f>IFERROR(IF(SEARCH(C20,'第二面 -2'!H4)&gt;0,MID('第二面 -2'!H4,SEARCH(C20,'第二面 -2'!H4),99),""),"")</f>
        <v/>
      </c>
      <c r="F2" s="38" t="s">
        <v>258</v>
      </c>
      <c r="G2" s="38" t="s">
        <v>258</v>
      </c>
      <c r="H2" s="54" t="str">
        <f>IF('第二面 -2'!H6="","",'第二面 -2'!H6)</f>
        <v/>
      </c>
      <c r="I2" s="55" t="str">
        <f>IF('第二面 -2'!H7="","",'第二面 -2'!H7)</f>
        <v/>
      </c>
      <c r="J2" s="55" t="str">
        <f>IF('第二面 -2'!H8="","",SUBSTITUTE('第二面 -2'!H8,"-",""))</f>
        <v/>
      </c>
    </row>
    <row r="15" spans="1:10">
      <c r="B15" s="127" t="s">
        <v>503</v>
      </c>
      <c r="C15" s="125" t="s">
        <v>505</v>
      </c>
    </row>
    <row r="16" spans="1:10">
      <c r="B16" s="124" t="s">
        <v>504</v>
      </c>
      <c r="C16" s="124" t="s">
        <v>504</v>
      </c>
    </row>
    <row r="17" spans="2:3">
      <c r="C17" s="62" t="s">
        <v>507</v>
      </c>
    </row>
    <row r="18" spans="2:3">
      <c r="B18" s="113" t="s">
        <v>502</v>
      </c>
      <c r="C18" s="113" t="s">
        <v>502</v>
      </c>
    </row>
    <row r="19" spans="2:3" ht="14.25" thickBot="1"/>
    <row r="20" spans="2:3" ht="14.25" thickBot="1">
      <c r="B20" s="126" t="s">
        <v>506</v>
      </c>
      <c r="C20" s="126" t="s">
        <v>508</v>
      </c>
    </row>
  </sheetData>
  <phoneticPr fontId="2"/>
  <pageMargins left="0.7" right="0.7" top="0.75" bottom="0.75" header="0.3" footer="0.3"/>
  <pageSetup paperSize="0" orientation="portrait" horizontalDpi="0" verticalDpi="0" copies="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1" tint="0.34998626667073579"/>
  </sheetPr>
  <dimension ref="A1:J20"/>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261</v>
      </c>
      <c r="B1" s="37" t="s">
        <v>262</v>
      </c>
      <c r="C1" s="37" t="s">
        <v>263</v>
      </c>
      <c r="D1" s="37" t="s">
        <v>264</v>
      </c>
      <c r="E1" s="37" t="s">
        <v>265</v>
      </c>
      <c r="F1" s="37" t="s">
        <v>266</v>
      </c>
      <c r="G1" s="37" t="s">
        <v>267</v>
      </c>
      <c r="H1" s="37" t="s">
        <v>268</v>
      </c>
      <c r="I1" s="37" t="s">
        <v>269</v>
      </c>
      <c r="J1" s="37" t="s">
        <v>270</v>
      </c>
    </row>
    <row r="2" spans="1:10" s="39" customFormat="1" ht="31.5" customHeight="1">
      <c r="A2" s="54" t="str">
        <f>IF('第二面 -2'!H15="",TEXT(建築物データ!G10,"yyyy")&amp;TEXT(建築物データ!G10,"mm")&amp;TEXT(建築物データ!G10,"dd")&amp;建築物データ!H10&amp;"3",SUBSTITUTE('第二面 -2'!H15,"-",""))&amp;IF(AND('第二面 -2'!H15=第二面!K8,第二面!K8&lt;&gt;""),"-2","")</f>
        <v>1900010013</v>
      </c>
      <c r="B2" s="54">
        <f>IF(IFERROR(SEARCH(B20,'第二面 -2'!H12),0)&gt;0,LEFT('第二面 -2'!H12,SEARCH(B20,'第二面 -2'!H12)-1),'第二面 -2'!H12)</f>
        <v>0</v>
      </c>
      <c r="C2" s="54">
        <f>IF(IFERROR(SEARCH(C20,'第二面 -2'!H11),0)&gt;0,LEFT('第二面 -2'!H11,SEARCH(C20,'第二面 -2'!H11)-1),'第二面 -2'!H11)</f>
        <v>0</v>
      </c>
      <c r="D2" s="54" t="str">
        <f>IFERROR(IF(SEARCH(B20,'第二面 -2'!H12)&gt;0,MID('第二面 -2'!H12,SEARCH(B20,'第二面 -2'!H12),99),""),"")</f>
        <v/>
      </c>
      <c r="E2" s="54" t="str">
        <f>IFERROR(IF(SEARCH(C20,'第二面 -2'!H11)&gt;0,MID('第二面 -2'!H11,SEARCH(C20,'第二面 -2'!H11),99),""),"")</f>
        <v/>
      </c>
      <c r="F2" s="38" t="s">
        <v>258</v>
      </c>
      <c r="G2" s="38" t="s">
        <v>258</v>
      </c>
      <c r="H2" s="54" t="str">
        <f>IF('第二面 -2'!H13="","",'第二面 -2'!H13)</f>
        <v/>
      </c>
      <c r="I2" s="55" t="str">
        <f>IF('第二面 -2'!H14="","",'第二面 -2'!H14)</f>
        <v/>
      </c>
      <c r="J2" s="55" t="str">
        <f>IF('第二面 -2'!H15="","",SUBSTITUTE('第二面 -2'!H15,"-",""))</f>
        <v/>
      </c>
    </row>
    <row r="15" spans="1:10">
      <c r="B15" s="127" t="s">
        <v>503</v>
      </c>
      <c r="C15" s="125" t="s">
        <v>505</v>
      </c>
    </row>
    <row r="16" spans="1:10">
      <c r="B16" s="124" t="s">
        <v>504</v>
      </c>
      <c r="C16" s="124" t="s">
        <v>504</v>
      </c>
    </row>
    <row r="17" spans="2:3">
      <c r="C17" s="62" t="s">
        <v>507</v>
      </c>
    </row>
    <row r="18" spans="2:3">
      <c r="B18" s="113" t="s">
        <v>502</v>
      </c>
      <c r="C18" s="113" t="s">
        <v>502</v>
      </c>
    </row>
    <row r="19" spans="2:3" ht="14.25" thickBot="1"/>
    <row r="20" spans="2:3" ht="14.25" thickBot="1">
      <c r="B20" s="126" t="s">
        <v>506</v>
      </c>
      <c r="C20" s="126" t="s">
        <v>508</v>
      </c>
    </row>
  </sheetData>
  <phoneticPr fontId="2"/>
  <pageMargins left="0.7" right="0.7" top="0.75" bottom="0.75" header="0.3" footer="0.3"/>
  <pageSetup paperSize="0" orientation="portrait" horizontalDpi="0" verticalDpi="0" copies="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1" tint="0.34998626667073579"/>
  </sheetPr>
  <dimension ref="A1:J2"/>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261</v>
      </c>
      <c r="B1" s="37" t="s">
        <v>262</v>
      </c>
      <c r="C1" s="37" t="s">
        <v>263</v>
      </c>
      <c r="D1" s="37" t="s">
        <v>264</v>
      </c>
      <c r="E1" s="37" t="s">
        <v>265</v>
      </c>
      <c r="F1" s="37" t="s">
        <v>266</v>
      </c>
      <c r="G1" s="37" t="s">
        <v>267</v>
      </c>
      <c r="H1" s="37" t="s">
        <v>268</v>
      </c>
      <c r="I1" s="37" t="s">
        <v>269</v>
      </c>
      <c r="J1" s="37" t="s">
        <v>270</v>
      </c>
    </row>
    <row r="2" spans="1:10" s="39" customFormat="1" ht="31.5" customHeight="1">
      <c r="A2" s="54" t="str">
        <f>IF(第二面!K17="","",SUBSTITUTE(第二面!K17,"-",""))</f>
        <v/>
      </c>
      <c r="B2" s="54" t="str">
        <f>第二面!K12</f>
        <v/>
      </c>
      <c r="C2" s="38"/>
      <c r="D2" s="38"/>
      <c r="E2" s="38"/>
      <c r="F2" s="54" t="str">
        <f>第二面!K14</f>
        <v/>
      </c>
      <c r="G2" s="38" t="s">
        <v>258</v>
      </c>
      <c r="H2" s="54" t="str">
        <f>第二面!K15</f>
        <v/>
      </c>
      <c r="I2" s="55" t="str">
        <f>第二面!K16</f>
        <v/>
      </c>
      <c r="J2" s="55" t="str">
        <f>IF(第二面!K17="","",SUBSTITUTE(第二面!K17,"-",""))</f>
        <v/>
      </c>
    </row>
  </sheetData>
  <phoneticPr fontId="2"/>
  <pageMargins left="0.7" right="0.7" top="0.75" bottom="0.75" header="0.3" footer="0.3"/>
  <pageSetup paperSize="0" orientation="portrait" horizontalDpi="0" verticalDpi="0" copies="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261</v>
      </c>
      <c r="B1" s="37" t="s">
        <v>262</v>
      </c>
      <c r="C1" s="37" t="s">
        <v>263</v>
      </c>
      <c r="D1" s="37" t="s">
        <v>264</v>
      </c>
      <c r="E1" s="37" t="s">
        <v>265</v>
      </c>
      <c r="F1" s="37" t="s">
        <v>266</v>
      </c>
      <c r="G1" s="37" t="s">
        <v>267</v>
      </c>
      <c r="H1" s="37" t="s">
        <v>268</v>
      </c>
      <c r="I1" s="37" t="s">
        <v>269</v>
      </c>
      <c r="J1" s="37" t="s">
        <v>270</v>
      </c>
    </row>
    <row r="2" spans="1:10" s="39" customFormat="1" ht="31.5" customHeight="1">
      <c r="A2" s="54" t="str">
        <f>IF(第二面!K27="","",SUBSTITUTE(第二面!K27,"-",""))</f>
        <v/>
      </c>
      <c r="B2" s="54" t="str">
        <f>第二面!K22</f>
        <v/>
      </c>
      <c r="C2" s="38"/>
      <c r="D2" s="38"/>
      <c r="E2" s="38"/>
      <c r="F2" s="54" t="str">
        <f>第二面!K24</f>
        <v/>
      </c>
      <c r="G2" s="38" t="s">
        <v>258</v>
      </c>
      <c r="H2" s="54" t="str">
        <f>第二面!K25</f>
        <v/>
      </c>
      <c r="I2" s="55" t="str">
        <f>第二面!K26</f>
        <v/>
      </c>
      <c r="J2" s="55" t="str">
        <f>IF(第二面!K27="","",SUBSTITUTE(第二面!K27,"-",""))</f>
        <v/>
      </c>
    </row>
    <row r="4" spans="1:10">
      <c r="A4" t="str">
        <f>第二面!K28</f>
        <v/>
      </c>
    </row>
  </sheetData>
  <phoneticPr fontId="2"/>
  <pageMargins left="0.7" right="0.7" top="0.75" bottom="0.75" header="0.3" footer="0.3"/>
  <pageSetup paperSize="0" orientation="portrait" horizontalDpi="0" verticalDpi="0" copies="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261</v>
      </c>
      <c r="B1" s="37" t="s">
        <v>262</v>
      </c>
      <c r="C1" s="37" t="s">
        <v>263</v>
      </c>
      <c r="D1" s="37" t="s">
        <v>264</v>
      </c>
      <c r="E1" s="37" t="s">
        <v>265</v>
      </c>
      <c r="F1" s="37" t="s">
        <v>266</v>
      </c>
      <c r="G1" s="37" t="s">
        <v>267</v>
      </c>
      <c r="H1" s="37" t="s">
        <v>268</v>
      </c>
      <c r="I1" s="37" t="s">
        <v>269</v>
      </c>
      <c r="J1" s="37" t="s">
        <v>270</v>
      </c>
    </row>
    <row r="2" spans="1:10" s="39" customFormat="1" ht="31.5" customHeight="1">
      <c r="A2" s="54" t="str">
        <f>IF(第二面!K37="","",SUBSTITUTE(第二面!K37,"-",""))</f>
        <v/>
      </c>
      <c r="B2" s="54" t="str">
        <f>第二面!K32</f>
        <v/>
      </c>
      <c r="C2" s="38"/>
      <c r="D2" s="38"/>
      <c r="E2" s="38"/>
      <c r="F2" s="54" t="str">
        <f>第二面!K34</f>
        <v/>
      </c>
      <c r="G2" s="38"/>
      <c r="H2" s="54" t="str">
        <f>第二面!K35</f>
        <v/>
      </c>
      <c r="I2" s="55" t="str">
        <f>第二面!K36</f>
        <v/>
      </c>
      <c r="J2" s="55" t="str">
        <f>IF(第二面!K37="","",SUBSTITUTE(第二面!K37,"-",""))</f>
        <v/>
      </c>
    </row>
    <row r="4" spans="1:10">
      <c r="A4" t="str">
        <f>第二面!K38</f>
        <v/>
      </c>
    </row>
  </sheetData>
  <phoneticPr fontId="2"/>
  <pageMargins left="0.7" right="0.7" top="0.75" bottom="0.75" header="0.3" footer="0.3"/>
  <pageSetup paperSize="0" orientation="portrait" horizontalDpi="0" verticalDpi="0" copies="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261</v>
      </c>
      <c r="B1" s="37" t="s">
        <v>262</v>
      </c>
      <c r="C1" s="37" t="s">
        <v>263</v>
      </c>
      <c r="D1" s="37" t="s">
        <v>264</v>
      </c>
      <c r="E1" s="37" t="s">
        <v>265</v>
      </c>
      <c r="F1" s="37" t="s">
        <v>266</v>
      </c>
      <c r="G1" s="37" t="s">
        <v>267</v>
      </c>
      <c r="H1" s="37" t="s">
        <v>268</v>
      </c>
      <c r="I1" s="37" t="s">
        <v>269</v>
      </c>
      <c r="J1" s="37" t="s">
        <v>270</v>
      </c>
    </row>
    <row r="2" spans="1:10" s="39" customFormat="1" ht="31.5" customHeight="1">
      <c r="A2" s="54" t="str">
        <f>IF(第二面!K46="","",SUBSTITUTE(第二面!K46,"-",""))</f>
        <v/>
      </c>
      <c r="B2" s="54" t="str">
        <f>第二面!K41</f>
        <v/>
      </c>
      <c r="C2" s="38"/>
      <c r="D2" s="38"/>
      <c r="E2" s="38"/>
      <c r="F2" s="54" t="str">
        <f>第二面!K43</f>
        <v/>
      </c>
      <c r="G2" s="38" t="s">
        <v>258</v>
      </c>
      <c r="H2" s="54" t="str">
        <f>第二面!K44</f>
        <v/>
      </c>
      <c r="I2" s="55" t="str">
        <f>第二面!K45</f>
        <v/>
      </c>
      <c r="J2" s="55" t="str">
        <f>IF(第二面!K46="","",SUBSTITUTE(第二面!K46,"-",""))</f>
        <v/>
      </c>
    </row>
    <row r="4" spans="1:10">
      <c r="A4" t="str">
        <f>第二面!K47</f>
        <v/>
      </c>
    </row>
  </sheetData>
  <phoneticPr fontId="2"/>
  <pageMargins left="0.7" right="0.7" top="0.75" bottom="0.75" header="0.3" footer="0.3"/>
  <pageSetup paperSize="0" orientation="portrait" horizontalDpi="0" verticalDpi="0" copies="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1" tint="0.34998626667073579"/>
  </sheetPr>
  <dimension ref="A1:J4"/>
  <sheetViews>
    <sheetView workbookViewId="0">
      <selection activeCell="A3" sqref="A3"/>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261</v>
      </c>
      <c r="B1" s="37" t="s">
        <v>262</v>
      </c>
      <c r="C1" s="37" t="s">
        <v>263</v>
      </c>
      <c r="D1" s="37" t="s">
        <v>264</v>
      </c>
      <c r="E1" s="37" t="s">
        <v>265</v>
      </c>
      <c r="F1" s="37" t="s">
        <v>266</v>
      </c>
      <c r="G1" s="37" t="s">
        <v>267</v>
      </c>
      <c r="H1" s="37" t="s">
        <v>268</v>
      </c>
      <c r="I1" s="37" t="s">
        <v>269</v>
      </c>
      <c r="J1" s="37" t="s">
        <v>270</v>
      </c>
    </row>
    <row r="2" spans="1:10" s="39" customFormat="1" ht="31.5" customHeight="1">
      <c r="A2" s="54" t="str">
        <f>IF(第二面!K55="","",SUBSTITUTE(第二面!K55,"-",""))</f>
        <v/>
      </c>
      <c r="B2" s="54" t="str">
        <f>第二面!K50</f>
        <v/>
      </c>
      <c r="C2" s="38"/>
      <c r="D2" s="38"/>
      <c r="E2" s="38"/>
      <c r="F2" s="54" t="str">
        <f>第二面!K52</f>
        <v/>
      </c>
      <c r="G2" s="38" t="s">
        <v>258</v>
      </c>
      <c r="H2" s="54" t="str">
        <f>第二面!K53</f>
        <v/>
      </c>
      <c r="I2" s="55" t="str">
        <f>第二面!K54</f>
        <v/>
      </c>
      <c r="J2" s="55" t="str">
        <f>IF(第二面!K55="","",SUBSTITUTE(第二面!K55,"-",""))</f>
        <v/>
      </c>
    </row>
    <row r="4" spans="1:10">
      <c r="A4" t="str">
        <f>第二面!K56</f>
        <v/>
      </c>
    </row>
  </sheetData>
  <phoneticPr fontId="2"/>
  <pageMargins left="0.7" right="0.7" top="0.75" bottom="0.75" header="0.3" footer="0.3"/>
  <pageSetup paperSize="0" orientation="portrait" horizontalDpi="0" verticalDpi="0" copies="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0.249977111117893"/>
    <pageSetUpPr fitToPage="1"/>
  </sheetPr>
  <dimension ref="A1:AE51"/>
  <sheetViews>
    <sheetView view="pageBreakPreview" zoomScale="70" zoomScaleNormal="70" zoomScaleSheetLayoutView="70" workbookViewId="0">
      <selection activeCell="AA2" sqref="AA2:AB2"/>
    </sheetView>
  </sheetViews>
  <sheetFormatPr defaultRowHeight="13.5"/>
  <cols>
    <col min="1" max="2" width="14.625" style="35" customWidth="1"/>
    <col min="3" max="25" width="6.625" style="35" customWidth="1"/>
    <col min="26" max="16384" width="9" style="35"/>
  </cols>
  <sheetData>
    <row r="1" spans="1:31" ht="14.25" thickBot="1"/>
    <row r="2" spans="1:31" ht="35.1" customHeight="1" thickBot="1">
      <c r="A2" s="210" t="s">
        <v>798</v>
      </c>
      <c r="B2" s="171"/>
      <c r="C2" s="171"/>
      <c r="D2" s="171"/>
      <c r="E2" s="171"/>
      <c r="F2" s="171"/>
      <c r="G2" s="171"/>
      <c r="H2" s="171"/>
      <c r="I2" s="171"/>
      <c r="J2" s="171"/>
      <c r="K2" s="171"/>
      <c r="L2" s="171"/>
      <c r="M2" s="171"/>
      <c r="N2" s="171"/>
      <c r="O2" s="171"/>
      <c r="P2" s="171"/>
      <c r="Q2" s="171"/>
      <c r="R2" s="171"/>
      <c r="S2" s="171"/>
      <c r="T2" s="396" t="str">
        <f>IF(AA2="","",IF(AA2&lt;43586,TEXT(AA2,"ggge年m月d日"),IF(AA2&lt;43831,TEXT(AA2,"令和元年m月d日"),("令和"&amp;(YEAR(AA2)-2018)&amp;"年")&amp;TEXT(AA2,"m月d日"))))</f>
        <v/>
      </c>
      <c r="U2" s="396"/>
      <c r="V2" s="396"/>
      <c r="W2" s="396"/>
      <c r="X2" s="396"/>
      <c r="Y2" s="397"/>
      <c r="Z2" s="172"/>
      <c r="AA2" s="379"/>
      <c r="AB2" s="380"/>
      <c r="AC2" s="51"/>
      <c r="AD2" s="4"/>
      <c r="AE2" s="4"/>
    </row>
    <row r="3" spans="1:31" ht="35.1" customHeight="1">
      <c r="A3" s="381" t="s">
        <v>753</v>
      </c>
      <c r="B3" s="382"/>
      <c r="C3" s="382"/>
      <c r="D3" s="382"/>
      <c r="E3" s="382"/>
      <c r="F3" s="382"/>
      <c r="G3" s="382"/>
      <c r="H3" s="382"/>
      <c r="I3" s="382"/>
      <c r="J3" s="382"/>
      <c r="K3" s="382"/>
      <c r="L3" s="382"/>
      <c r="M3" s="382"/>
      <c r="N3" s="382"/>
      <c r="O3" s="382"/>
      <c r="P3" s="382"/>
      <c r="Q3" s="382"/>
      <c r="R3" s="382"/>
      <c r="S3" s="382"/>
      <c r="T3" s="382"/>
      <c r="U3" s="382"/>
      <c r="V3" s="382"/>
      <c r="W3" s="382"/>
      <c r="X3" s="382"/>
      <c r="Y3" s="383"/>
      <c r="Z3" s="172"/>
    </row>
    <row r="4" spans="1:31" ht="35.1" customHeight="1" thickBot="1">
      <c r="A4" s="173"/>
      <c r="B4" s="174"/>
      <c r="C4" s="174"/>
      <c r="D4" s="174"/>
      <c r="E4" s="174"/>
      <c r="F4" s="174"/>
      <c r="G4" s="174"/>
      <c r="H4" s="174"/>
      <c r="I4" s="174"/>
      <c r="J4" s="174"/>
      <c r="K4" s="174"/>
      <c r="L4" s="174"/>
      <c r="M4" s="384" t="s">
        <v>272</v>
      </c>
      <c r="N4" s="384"/>
      <c r="O4" s="384"/>
      <c r="P4" s="384"/>
      <c r="Q4" s="384"/>
      <c r="R4" s="384"/>
      <c r="S4" s="384"/>
      <c r="T4" s="384"/>
      <c r="U4" s="384"/>
      <c r="V4" s="384"/>
      <c r="W4" s="384"/>
      <c r="X4" s="384"/>
      <c r="Y4" s="385"/>
      <c r="Z4" s="172"/>
    </row>
    <row r="5" spans="1:31" ht="35.1" customHeight="1">
      <c r="A5" s="386" t="s">
        <v>273</v>
      </c>
      <c r="B5" s="387"/>
      <c r="C5" s="390" t="str">
        <f>IF(第二面!A87="","",第二面!A87)</f>
        <v/>
      </c>
      <c r="D5" s="391"/>
      <c r="E5" s="391"/>
      <c r="F5" s="391"/>
      <c r="G5" s="391"/>
      <c r="H5" s="391"/>
      <c r="I5" s="391"/>
      <c r="J5" s="391"/>
      <c r="K5" s="391"/>
      <c r="L5" s="391"/>
      <c r="M5" s="391"/>
      <c r="N5" s="391"/>
      <c r="O5" s="391"/>
      <c r="P5" s="391"/>
      <c r="Q5" s="391"/>
      <c r="R5" s="391"/>
      <c r="S5" s="391"/>
      <c r="T5" s="391"/>
      <c r="U5" s="391"/>
      <c r="V5" s="391"/>
      <c r="W5" s="391"/>
      <c r="X5" s="391"/>
      <c r="Y5" s="392"/>
      <c r="Z5" s="172"/>
    </row>
    <row r="6" spans="1:31" ht="35.1" customHeight="1" thickBot="1">
      <c r="A6" s="388"/>
      <c r="B6" s="389"/>
      <c r="C6" s="393"/>
      <c r="D6" s="394"/>
      <c r="E6" s="394"/>
      <c r="F6" s="394"/>
      <c r="G6" s="394"/>
      <c r="H6" s="394"/>
      <c r="I6" s="394"/>
      <c r="J6" s="394"/>
      <c r="K6" s="394"/>
      <c r="L6" s="394"/>
      <c r="M6" s="394"/>
      <c r="N6" s="394"/>
      <c r="O6" s="394"/>
      <c r="P6" s="394"/>
      <c r="Q6" s="394"/>
      <c r="R6" s="394"/>
      <c r="S6" s="394"/>
      <c r="T6" s="394"/>
      <c r="U6" s="394"/>
      <c r="V6" s="394"/>
      <c r="W6" s="394"/>
      <c r="X6" s="394"/>
      <c r="Y6" s="395"/>
      <c r="Z6" s="172"/>
    </row>
    <row r="7" spans="1:31" ht="35.1" customHeight="1">
      <c r="A7" s="398" t="s">
        <v>754</v>
      </c>
      <c r="B7" s="399"/>
      <c r="C7" s="404" t="s">
        <v>271</v>
      </c>
      <c r="D7" s="405"/>
      <c r="E7" s="405"/>
      <c r="F7" s="405"/>
      <c r="G7" s="406"/>
      <c r="H7" s="413" t="s">
        <v>496</v>
      </c>
      <c r="I7" s="414"/>
      <c r="J7" s="415"/>
      <c r="K7" s="416"/>
      <c r="L7" s="416"/>
      <c r="M7" s="416"/>
      <c r="N7" s="416"/>
      <c r="O7" s="416"/>
      <c r="P7" s="416"/>
      <c r="Q7" s="416"/>
      <c r="R7" s="416"/>
      <c r="S7" s="416"/>
      <c r="T7" s="416"/>
      <c r="U7" s="416"/>
      <c r="V7" s="416"/>
      <c r="W7" s="416"/>
      <c r="X7" s="416"/>
      <c r="Y7" s="417"/>
      <c r="Z7" s="172"/>
    </row>
    <row r="8" spans="1:31" ht="35.1" customHeight="1">
      <c r="A8" s="400"/>
      <c r="B8" s="401"/>
      <c r="C8" s="407"/>
      <c r="D8" s="408"/>
      <c r="E8" s="408"/>
      <c r="F8" s="408"/>
      <c r="G8" s="409"/>
      <c r="H8" s="418" t="s">
        <v>497</v>
      </c>
      <c r="I8" s="373"/>
      <c r="J8" s="374"/>
      <c r="K8" s="375"/>
      <c r="L8" s="375"/>
      <c r="M8" s="375"/>
      <c r="N8" s="375"/>
      <c r="O8" s="375"/>
      <c r="P8" s="375"/>
      <c r="Q8" s="376"/>
      <c r="R8" s="375"/>
      <c r="S8" s="375"/>
      <c r="T8" s="375"/>
      <c r="U8" s="375"/>
      <c r="V8" s="375"/>
      <c r="W8" s="375"/>
      <c r="X8" s="375"/>
      <c r="Y8" s="377"/>
      <c r="Z8" s="172"/>
    </row>
    <row r="9" spans="1:31" ht="35.1" customHeight="1">
      <c r="A9" s="400"/>
      <c r="B9" s="401"/>
      <c r="C9" s="407"/>
      <c r="D9" s="408"/>
      <c r="E9" s="408"/>
      <c r="F9" s="408"/>
      <c r="G9" s="409"/>
      <c r="H9" s="418" t="s">
        <v>498</v>
      </c>
      <c r="I9" s="373"/>
      <c r="J9" s="374"/>
      <c r="K9" s="375"/>
      <c r="L9" s="375"/>
      <c r="M9" s="375"/>
      <c r="N9" s="375"/>
      <c r="O9" s="375"/>
      <c r="P9" s="378"/>
      <c r="Q9" s="372" t="s">
        <v>755</v>
      </c>
      <c r="R9" s="373"/>
      <c r="S9" s="374"/>
      <c r="T9" s="375"/>
      <c r="U9" s="375"/>
      <c r="V9" s="375"/>
      <c r="W9" s="375"/>
      <c r="X9" s="375"/>
      <c r="Y9" s="377"/>
      <c r="Z9" s="172"/>
    </row>
    <row r="10" spans="1:31" ht="35.1" customHeight="1" thickBot="1">
      <c r="A10" s="400"/>
      <c r="B10" s="401"/>
      <c r="C10" s="410"/>
      <c r="D10" s="411"/>
      <c r="E10" s="411"/>
      <c r="F10" s="411"/>
      <c r="G10" s="412"/>
      <c r="H10" s="419" t="s">
        <v>499</v>
      </c>
      <c r="I10" s="420"/>
      <c r="J10" s="421"/>
      <c r="K10" s="422"/>
      <c r="L10" s="422"/>
      <c r="M10" s="422"/>
      <c r="N10" s="422"/>
      <c r="O10" s="422"/>
      <c r="P10" s="422"/>
      <c r="Q10" s="423"/>
      <c r="R10" s="422"/>
      <c r="S10" s="422"/>
      <c r="T10" s="422"/>
      <c r="U10" s="422"/>
      <c r="V10" s="422"/>
      <c r="W10" s="422"/>
      <c r="X10" s="422"/>
      <c r="Y10" s="424"/>
      <c r="Z10" s="172"/>
      <c r="AA10" s="50"/>
    </row>
    <row r="11" spans="1:31" ht="35.1" customHeight="1" thickTop="1">
      <c r="A11" s="400"/>
      <c r="B11" s="401"/>
      <c r="C11" s="425" t="s">
        <v>756</v>
      </c>
      <c r="D11" s="426"/>
      <c r="E11" s="426"/>
      <c r="F11" s="426"/>
      <c r="G11" s="427"/>
      <c r="H11" s="433" t="s">
        <v>496</v>
      </c>
      <c r="I11" s="434"/>
      <c r="J11" s="369"/>
      <c r="K11" s="370"/>
      <c r="L11" s="370"/>
      <c r="M11" s="370"/>
      <c r="N11" s="370"/>
      <c r="O11" s="370"/>
      <c r="P11" s="370"/>
      <c r="Q11" s="370"/>
      <c r="R11" s="370"/>
      <c r="S11" s="370"/>
      <c r="T11" s="370"/>
      <c r="U11" s="370"/>
      <c r="V11" s="370"/>
      <c r="W11" s="370"/>
      <c r="X11" s="370"/>
      <c r="Y11" s="371"/>
      <c r="Z11" s="172"/>
    </row>
    <row r="12" spans="1:31" ht="35.1" customHeight="1">
      <c r="A12" s="400"/>
      <c r="B12" s="401"/>
      <c r="C12" s="428"/>
      <c r="D12" s="408"/>
      <c r="E12" s="408"/>
      <c r="F12" s="408"/>
      <c r="G12" s="429"/>
      <c r="H12" s="372" t="s">
        <v>497</v>
      </c>
      <c r="I12" s="373"/>
      <c r="J12" s="374"/>
      <c r="K12" s="375"/>
      <c r="L12" s="375"/>
      <c r="M12" s="375"/>
      <c r="N12" s="375"/>
      <c r="O12" s="375"/>
      <c r="P12" s="375"/>
      <c r="Q12" s="376"/>
      <c r="R12" s="375"/>
      <c r="S12" s="375"/>
      <c r="T12" s="375"/>
      <c r="U12" s="375"/>
      <c r="V12" s="375"/>
      <c r="W12" s="375"/>
      <c r="X12" s="375"/>
      <c r="Y12" s="377"/>
      <c r="Z12" s="172"/>
    </row>
    <row r="13" spans="1:31" ht="35.1" customHeight="1">
      <c r="A13" s="400"/>
      <c r="B13" s="401"/>
      <c r="C13" s="428"/>
      <c r="D13" s="408"/>
      <c r="E13" s="408"/>
      <c r="F13" s="408"/>
      <c r="G13" s="429"/>
      <c r="H13" s="372" t="s">
        <v>498</v>
      </c>
      <c r="I13" s="373"/>
      <c r="J13" s="374"/>
      <c r="K13" s="375"/>
      <c r="L13" s="375"/>
      <c r="M13" s="375"/>
      <c r="N13" s="375"/>
      <c r="O13" s="375"/>
      <c r="P13" s="378"/>
      <c r="Q13" s="372" t="s">
        <v>755</v>
      </c>
      <c r="R13" s="373"/>
      <c r="S13" s="374"/>
      <c r="T13" s="375"/>
      <c r="U13" s="375"/>
      <c r="V13" s="375"/>
      <c r="W13" s="375"/>
      <c r="X13" s="375"/>
      <c r="Y13" s="377"/>
      <c r="Z13" s="172"/>
    </row>
    <row r="14" spans="1:31" ht="35.1" customHeight="1" thickBot="1">
      <c r="A14" s="400"/>
      <c r="B14" s="401"/>
      <c r="C14" s="430"/>
      <c r="D14" s="431"/>
      <c r="E14" s="431"/>
      <c r="F14" s="431"/>
      <c r="G14" s="432"/>
      <c r="H14" s="363" t="s">
        <v>499</v>
      </c>
      <c r="I14" s="364"/>
      <c r="J14" s="365"/>
      <c r="K14" s="366"/>
      <c r="L14" s="366"/>
      <c r="M14" s="366"/>
      <c r="N14" s="366"/>
      <c r="O14" s="366"/>
      <c r="P14" s="366"/>
      <c r="Q14" s="367"/>
      <c r="R14" s="366"/>
      <c r="S14" s="366"/>
      <c r="T14" s="366"/>
      <c r="U14" s="366"/>
      <c r="V14" s="366"/>
      <c r="W14" s="366"/>
      <c r="X14" s="366"/>
      <c r="Y14" s="368"/>
      <c r="Z14" s="172"/>
    </row>
    <row r="15" spans="1:31" ht="35.1" customHeight="1" thickTop="1">
      <c r="A15" s="400"/>
      <c r="B15" s="401"/>
      <c r="C15" s="428" t="s">
        <v>757</v>
      </c>
      <c r="D15" s="408"/>
      <c r="E15" s="408"/>
      <c r="F15" s="408"/>
      <c r="G15" s="429"/>
      <c r="H15" s="438" t="s">
        <v>496</v>
      </c>
      <c r="I15" s="439"/>
      <c r="J15" s="440"/>
      <c r="K15" s="441"/>
      <c r="L15" s="441"/>
      <c r="M15" s="441"/>
      <c r="N15" s="441"/>
      <c r="O15" s="441"/>
      <c r="P15" s="441"/>
      <c r="Q15" s="441"/>
      <c r="R15" s="441"/>
      <c r="S15" s="441"/>
      <c r="T15" s="441"/>
      <c r="U15" s="441"/>
      <c r="V15" s="441"/>
      <c r="W15" s="441"/>
      <c r="X15" s="441"/>
      <c r="Y15" s="442"/>
      <c r="Z15" s="172"/>
    </row>
    <row r="16" spans="1:31" ht="35.1" customHeight="1">
      <c r="A16" s="400"/>
      <c r="B16" s="401"/>
      <c r="C16" s="428"/>
      <c r="D16" s="408"/>
      <c r="E16" s="408"/>
      <c r="F16" s="408"/>
      <c r="G16" s="429"/>
      <c r="H16" s="372" t="s">
        <v>497</v>
      </c>
      <c r="I16" s="373"/>
      <c r="J16" s="374"/>
      <c r="K16" s="375"/>
      <c r="L16" s="375"/>
      <c r="M16" s="375"/>
      <c r="N16" s="375"/>
      <c r="O16" s="375"/>
      <c r="P16" s="375"/>
      <c r="Q16" s="376"/>
      <c r="R16" s="375"/>
      <c r="S16" s="375"/>
      <c r="T16" s="375"/>
      <c r="U16" s="375"/>
      <c r="V16" s="375"/>
      <c r="W16" s="375"/>
      <c r="X16" s="375"/>
      <c r="Y16" s="377"/>
      <c r="Z16" s="172"/>
    </row>
    <row r="17" spans="1:26" ht="35.1" customHeight="1">
      <c r="A17" s="400"/>
      <c r="B17" s="401"/>
      <c r="C17" s="428"/>
      <c r="D17" s="408"/>
      <c r="E17" s="408"/>
      <c r="F17" s="408"/>
      <c r="G17" s="429"/>
      <c r="H17" s="372" t="s">
        <v>498</v>
      </c>
      <c r="I17" s="373"/>
      <c r="J17" s="374"/>
      <c r="K17" s="375"/>
      <c r="L17" s="375"/>
      <c r="M17" s="375"/>
      <c r="N17" s="375"/>
      <c r="O17" s="375"/>
      <c r="P17" s="378"/>
      <c r="Q17" s="372" t="s">
        <v>755</v>
      </c>
      <c r="R17" s="373"/>
      <c r="S17" s="374"/>
      <c r="T17" s="375"/>
      <c r="U17" s="375"/>
      <c r="V17" s="375"/>
      <c r="W17" s="375"/>
      <c r="X17" s="375"/>
      <c r="Y17" s="377"/>
      <c r="Z17" s="172"/>
    </row>
    <row r="18" spans="1:26" ht="35.1" customHeight="1" thickBot="1">
      <c r="A18" s="402"/>
      <c r="B18" s="403"/>
      <c r="C18" s="435"/>
      <c r="D18" s="436"/>
      <c r="E18" s="436"/>
      <c r="F18" s="436"/>
      <c r="G18" s="437"/>
      <c r="H18" s="443" t="s">
        <v>499</v>
      </c>
      <c r="I18" s="444"/>
      <c r="J18" s="445"/>
      <c r="K18" s="446"/>
      <c r="L18" s="446"/>
      <c r="M18" s="446"/>
      <c r="N18" s="446"/>
      <c r="O18" s="446"/>
      <c r="P18" s="446"/>
      <c r="Q18" s="447"/>
      <c r="R18" s="446"/>
      <c r="S18" s="446"/>
      <c r="T18" s="446"/>
      <c r="U18" s="446"/>
      <c r="V18" s="446"/>
      <c r="W18" s="446"/>
      <c r="X18" s="446"/>
      <c r="Y18" s="448"/>
      <c r="Z18" s="172"/>
    </row>
    <row r="19" spans="1:26" ht="35.1" customHeight="1">
      <c r="A19" s="449" t="s">
        <v>799</v>
      </c>
      <c r="B19" s="450"/>
      <c r="C19" s="450"/>
      <c r="D19" s="450"/>
      <c r="E19" s="450"/>
      <c r="F19" s="450"/>
      <c r="G19" s="450"/>
      <c r="H19" s="450"/>
      <c r="I19" s="450"/>
      <c r="J19" s="450"/>
      <c r="K19" s="450"/>
      <c r="L19" s="450"/>
      <c r="M19" s="450"/>
      <c r="N19" s="450"/>
      <c r="O19" s="450"/>
      <c r="P19" s="450"/>
      <c r="Q19" s="450"/>
      <c r="R19" s="450"/>
      <c r="S19" s="450"/>
      <c r="T19" s="450"/>
      <c r="U19" s="450"/>
      <c r="V19" s="450"/>
      <c r="W19" s="450"/>
      <c r="X19" s="450"/>
      <c r="Y19" s="451"/>
      <c r="Z19" s="172"/>
    </row>
    <row r="20" spans="1:26" ht="35.1" customHeight="1">
      <c r="A20" s="452" t="s">
        <v>758</v>
      </c>
      <c r="B20" s="453"/>
      <c r="C20" s="457" t="s">
        <v>759</v>
      </c>
      <c r="D20" s="458"/>
      <c r="E20" s="458"/>
      <c r="F20" s="458"/>
      <c r="G20" s="459"/>
      <c r="H20" s="460"/>
      <c r="I20" s="461"/>
      <c r="J20" s="461"/>
      <c r="K20" s="461"/>
      <c r="L20" s="461"/>
      <c r="M20" s="461"/>
      <c r="N20" s="461"/>
      <c r="O20" s="461"/>
      <c r="P20" s="461"/>
      <c r="Q20" s="461"/>
      <c r="R20" s="461"/>
      <c r="S20" s="461"/>
      <c r="T20" s="461"/>
      <c r="U20" s="461"/>
      <c r="V20" s="461"/>
      <c r="W20" s="461"/>
      <c r="X20" s="461"/>
      <c r="Y20" s="462"/>
      <c r="Z20" s="172"/>
    </row>
    <row r="21" spans="1:26" ht="35.1" customHeight="1" thickBot="1">
      <c r="A21" s="454"/>
      <c r="B21" s="455"/>
      <c r="C21" s="463" t="s">
        <v>760</v>
      </c>
      <c r="D21" s="464"/>
      <c r="E21" s="464"/>
      <c r="F21" s="464"/>
      <c r="G21" s="465"/>
      <c r="H21" s="466"/>
      <c r="I21" s="467"/>
      <c r="J21" s="467"/>
      <c r="K21" s="467"/>
      <c r="L21" s="467"/>
      <c r="M21" s="467"/>
      <c r="N21" s="467"/>
      <c r="O21" s="467"/>
      <c r="P21" s="467"/>
      <c r="Q21" s="467"/>
      <c r="R21" s="467"/>
      <c r="S21" s="467"/>
      <c r="T21" s="467"/>
      <c r="U21" s="467"/>
      <c r="V21" s="467"/>
      <c r="W21" s="467"/>
      <c r="X21" s="467"/>
      <c r="Y21" s="468"/>
      <c r="Z21" s="172"/>
    </row>
    <row r="22" spans="1:26" ht="35.1" customHeight="1" thickTop="1">
      <c r="A22" s="454"/>
      <c r="B22" s="455"/>
      <c r="C22" s="469" t="s">
        <v>495</v>
      </c>
      <c r="D22" s="470"/>
      <c r="E22" s="470"/>
      <c r="F22" s="470"/>
      <c r="G22" s="471"/>
      <c r="H22" s="472"/>
      <c r="I22" s="473"/>
      <c r="J22" s="473"/>
      <c r="K22" s="473"/>
      <c r="L22" s="473"/>
      <c r="M22" s="473"/>
      <c r="N22" s="473"/>
      <c r="O22" s="473"/>
      <c r="P22" s="473"/>
      <c r="Q22" s="473"/>
      <c r="R22" s="473"/>
      <c r="S22" s="473"/>
      <c r="T22" s="473"/>
      <c r="U22" s="473"/>
      <c r="V22" s="473"/>
      <c r="W22" s="473"/>
      <c r="X22" s="473"/>
      <c r="Y22" s="474"/>
      <c r="Z22" s="172"/>
    </row>
    <row r="23" spans="1:26" ht="35.1" customHeight="1">
      <c r="A23" s="454"/>
      <c r="B23" s="455"/>
      <c r="C23" s="475" t="s">
        <v>761</v>
      </c>
      <c r="D23" s="476"/>
      <c r="E23" s="476"/>
      <c r="F23" s="476"/>
      <c r="G23" s="477"/>
      <c r="H23" s="478"/>
      <c r="I23" s="479"/>
      <c r="J23" s="479"/>
      <c r="K23" s="479"/>
      <c r="L23" s="479"/>
      <c r="M23" s="479"/>
      <c r="N23" s="479"/>
      <c r="O23" s="479"/>
      <c r="P23" s="479"/>
      <c r="Q23" s="479"/>
      <c r="R23" s="479"/>
      <c r="S23" s="479"/>
      <c r="T23" s="479"/>
      <c r="U23" s="479"/>
      <c r="V23" s="479"/>
      <c r="W23" s="479"/>
      <c r="X23" s="479"/>
      <c r="Y23" s="480"/>
      <c r="Z23" s="172"/>
    </row>
    <row r="24" spans="1:26" ht="35.1" customHeight="1" thickBot="1">
      <c r="A24" s="388"/>
      <c r="B24" s="456"/>
      <c r="C24" s="475" t="s">
        <v>468</v>
      </c>
      <c r="D24" s="476"/>
      <c r="E24" s="476"/>
      <c r="F24" s="476"/>
      <c r="G24" s="477"/>
      <c r="H24" s="481"/>
      <c r="I24" s="482"/>
      <c r="J24" s="482"/>
      <c r="K24" s="482"/>
      <c r="L24" s="482"/>
      <c r="M24" s="482"/>
      <c r="N24" s="482"/>
      <c r="O24" s="482"/>
      <c r="P24" s="483"/>
      <c r="Q24" s="484" t="s">
        <v>279</v>
      </c>
      <c r="R24" s="485"/>
      <c r="S24" s="486"/>
      <c r="T24" s="487"/>
      <c r="U24" s="487"/>
      <c r="V24" s="487"/>
      <c r="W24" s="487"/>
      <c r="X24" s="487"/>
      <c r="Y24" s="488"/>
      <c r="Z24" s="175"/>
    </row>
    <row r="25" spans="1:26" ht="35.1" customHeight="1">
      <c r="A25" s="386" t="s">
        <v>762</v>
      </c>
      <c r="B25" s="489"/>
      <c r="C25" s="490" t="s">
        <v>763</v>
      </c>
      <c r="D25" s="491"/>
      <c r="E25" s="491"/>
      <c r="F25" s="491"/>
      <c r="G25" s="491"/>
      <c r="H25" s="491"/>
      <c r="I25" s="491"/>
      <c r="J25" s="491"/>
      <c r="K25" s="491"/>
      <c r="L25" s="491"/>
      <c r="M25" s="491"/>
      <c r="N25" s="491"/>
      <c r="O25" s="491"/>
      <c r="P25" s="491"/>
      <c r="Q25" s="491"/>
      <c r="R25" s="491"/>
      <c r="S25" s="491"/>
      <c r="T25" s="491"/>
      <c r="U25" s="491"/>
      <c r="V25" s="491"/>
      <c r="W25" s="491"/>
      <c r="X25" s="491"/>
      <c r="Y25" s="492"/>
    </row>
    <row r="26" spans="1:26" ht="35.1" customHeight="1" thickBot="1">
      <c r="A26" s="454"/>
      <c r="B26" s="455"/>
      <c r="C26" s="176" t="s">
        <v>764</v>
      </c>
      <c r="D26" s="177" t="s">
        <v>765</v>
      </c>
      <c r="E26" s="499" t="s">
        <v>766</v>
      </c>
      <c r="F26" s="500"/>
      <c r="G26" s="500"/>
      <c r="H26" s="500"/>
      <c r="I26" s="500"/>
      <c r="J26" s="500"/>
      <c r="K26" s="500"/>
      <c r="L26" s="500"/>
      <c r="M26" s="500"/>
      <c r="N26" s="501"/>
      <c r="O26" s="179" t="s">
        <v>767</v>
      </c>
      <c r="P26" s="178"/>
      <c r="Q26" s="178"/>
      <c r="R26" s="178"/>
      <c r="S26" s="178"/>
      <c r="T26" s="178"/>
      <c r="U26" s="178"/>
      <c r="V26" s="178"/>
      <c r="W26" s="178"/>
      <c r="X26" s="178"/>
      <c r="Y26" s="180"/>
    </row>
    <row r="27" spans="1:26" ht="35.1" customHeight="1" thickTop="1">
      <c r="A27" s="454"/>
      <c r="B27" s="455"/>
      <c r="C27" s="181" t="s">
        <v>26</v>
      </c>
      <c r="D27" s="181" t="s">
        <v>26</v>
      </c>
      <c r="E27" s="215" t="s">
        <v>768</v>
      </c>
      <c r="F27" s="215"/>
      <c r="G27" s="183"/>
      <c r="H27" s="183"/>
      <c r="I27" s="183"/>
      <c r="J27" s="184"/>
      <c r="K27" s="184"/>
      <c r="L27" s="184"/>
      <c r="M27" s="184"/>
      <c r="N27" s="184"/>
      <c r="O27" s="185"/>
      <c r="P27" s="186"/>
      <c r="Q27" s="186"/>
      <c r="R27" s="186"/>
      <c r="S27" s="186"/>
      <c r="T27" s="186"/>
      <c r="U27" s="186"/>
      <c r="V27" s="186"/>
      <c r="W27" s="186"/>
      <c r="X27" s="186"/>
      <c r="Y27" s="187"/>
    </row>
    <row r="28" spans="1:26" ht="35.1" customHeight="1">
      <c r="A28" s="454"/>
      <c r="B28" s="455"/>
      <c r="C28" s="181" t="s">
        <v>26</v>
      </c>
      <c r="D28" s="181" t="s">
        <v>26</v>
      </c>
      <c r="E28" s="215" t="s">
        <v>769</v>
      </c>
      <c r="F28" s="215"/>
      <c r="G28" s="183"/>
      <c r="H28" s="183"/>
      <c r="I28" s="183"/>
      <c r="J28" s="183"/>
      <c r="K28" s="183"/>
      <c r="L28" s="188"/>
      <c r="M28" s="188"/>
      <c r="N28" s="188"/>
      <c r="O28" s="189"/>
      <c r="P28" s="190"/>
      <c r="Q28" s="190"/>
      <c r="R28" s="190"/>
      <c r="S28" s="190"/>
      <c r="T28" s="186"/>
      <c r="U28" s="186"/>
      <c r="V28" s="186"/>
      <c r="W28" s="186"/>
      <c r="X28" s="186"/>
      <c r="Y28" s="191"/>
    </row>
    <row r="29" spans="1:26" ht="35.1" customHeight="1">
      <c r="A29" s="454"/>
      <c r="B29" s="455"/>
      <c r="C29" s="181" t="s">
        <v>26</v>
      </c>
      <c r="D29" s="181" t="s">
        <v>26</v>
      </c>
      <c r="E29" s="215" t="s">
        <v>770</v>
      </c>
      <c r="F29" s="215"/>
      <c r="G29" s="183"/>
      <c r="H29" s="183"/>
      <c r="I29" s="183"/>
      <c r="J29" s="183"/>
      <c r="K29" s="183"/>
      <c r="L29" s="183"/>
      <c r="M29" s="188"/>
      <c r="N29" s="188"/>
      <c r="O29" s="189"/>
      <c r="P29" s="190"/>
      <c r="Q29" s="190"/>
      <c r="R29" s="190"/>
      <c r="S29" s="190"/>
      <c r="T29" s="186"/>
      <c r="U29" s="186"/>
      <c r="V29" s="186"/>
      <c r="W29" s="186"/>
      <c r="X29" s="186"/>
      <c r="Y29" s="191"/>
    </row>
    <row r="30" spans="1:26" ht="35.1" customHeight="1">
      <c r="A30" s="454"/>
      <c r="B30" s="455"/>
      <c r="C30" s="181" t="s">
        <v>26</v>
      </c>
      <c r="D30" s="181" t="s">
        <v>26</v>
      </c>
      <c r="E30" s="215" t="s">
        <v>771</v>
      </c>
      <c r="F30" s="215"/>
      <c r="G30" s="183"/>
      <c r="H30" s="183"/>
      <c r="I30" s="183"/>
      <c r="J30" s="183"/>
      <c r="K30" s="183"/>
      <c r="L30" s="188"/>
      <c r="M30" s="188"/>
      <c r="N30" s="188"/>
      <c r="O30" s="189"/>
      <c r="P30" s="190"/>
      <c r="Q30" s="190"/>
      <c r="R30" s="190"/>
      <c r="S30" s="190"/>
      <c r="T30" s="186"/>
      <c r="U30" s="186"/>
      <c r="V30" s="186"/>
      <c r="W30" s="186"/>
      <c r="X30" s="186"/>
      <c r="Y30" s="191"/>
    </row>
    <row r="31" spans="1:26" ht="35.1" customHeight="1" thickBot="1">
      <c r="A31" s="388"/>
      <c r="B31" s="456"/>
      <c r="C31" s="192" t="s">
        <v>26</v>
      </c>
      <c r="D31" s="192" t="s">
        <v>26</v>
      </c>
      <c r="E31" s="216"/>
      <c r="F31" s="216"/>
      <c r="G31" s="193"/>
      <c r="H31" s="193"/>
      <c r="I31" s="193"/>
      <c r="J31" s="193"/>
      <c r="K31" s="193"/>
      <c r="L31" s="194"/>
      <c r="M31" s="194"/>
      <c r="N31" s="194"/>
      <c r="O31" s="195"/>
      <c r="P31" s="196"/>
      <c r="Q31" s="196"/>
      <c r="R31" s="196"/>
      <c r="S31" s="196"/>
      <c r="T31" s="196"/>
      <c r="U31" s="196"/>
      <c r="V31" s="196"/>
      <c r="W31" s="196"/>
      <c r="X31" s="196"/>
      <c r="Y31" s="197"/>
    </row>
    <row r="32" spans="1:26" ht="35.1" customHeight="1" thickBot="1">
      <c r="A32" s="386" t="s">
        <v>772</v>
      </c>
      <c r="B32" s="489"/>
      <c r="C32" s="493" t="s">
        <v>773</v>
      </c>
      <c r="D32" s="494"/>
      <c r="E32" s="502" t="s">
        <v>774</v>
      </c>
      <c r="F32" s="503"/>
      <c r="G32" s="503"/>
      <c r="H32" s="503"/>
      <c r="I32" s="503"/>
      <c r="J32" s="503"/>
      <c r="K32" s="503"/>
      <c r="L32" s="503"/>
      <c r="M32" s="503"/>
      <c r="N32" s="504"/>
      <c r="O32" s="502" t="s">
        <v>775</v>
      </c>
      <c r="P32" s="503"/>
      <c r="Q32" s="503"/>
      <c r="R32" s="503"/>
      <c r="S32" s="503"/>
      <c r="T32" s="503"/>
      <c r="U32" s="503"/>
      <c r="V32" s="503"/>
      <c r="W32" s="503"/>
      <c r="X32" s="503"/>
      <c r="Y32" s="505"/>
    </row>
    <row r="33" spans="1:26" ht="35.1" customHeight="1" thickTop="1">
      <c r="A33" s="454"/>
      <c r="B33" s="455"/>
      <c r="C33" s="495" t="s">
        <v>26</v>
      </c>
      <c r="D33" s="496"/>
      <c r="E33" s="182" t="s">
        <v>776</v>
      </c>
      <c r="F33" s="183"/>
      <c r="G33" s="183"/>
      <c r="H33" s="183"/>
      <c r="I33" s="183"/>
      <c r="J33" s="183"/>
      <c r="K33" s="183"/>
      <c r="L33" s="184"/>
      <c r="M33" s="184"/>
      <c r="N33" s="184"/>
      <c r="O33" s="212"/>
      <c r="P33" s="213"/>
      <c r="Q33" s="213"/>
      <c r="R33" s="213"/>
      <c r="S33" s="213"/>
      <c r="T33" s="213"/>
      <c r="U33" s="213"/>
      <c r="V33" s="213"/>
      <c r="W33" s="213"/>
      <c r="X33" s="213"/>
      <c r="Y33" s="214"/>
    </row>
    <row r="34" spans="1:26" ht="35.1" customHeight="1">
      <c r="A34" s="454"/>
      <c r="B34" s="455"/>
      <c r="C34" s="495" t="s">
        <v>26</v>
      </c>
      <c r="D34" s="496"/>
      <c r="E34" s="182" t="s">
        <v>777</v>
      </c>
      <c r="F34" s="182"/>
      <c r="G34" s="182"/>
      <c r="H34" s="182"/>
      <c r="I34" s="182"/>
      <c r="J34" s="182"/>
      <c r="K34" s="182"/>
      <c r="L34" s="182"/>
      <c r="M34" s="182"/>
      <c r="N34" s="182"/>
      <c r="O34" s="198"/>
      <c r="P34" s="199"/>
      <c r="Q34" s="199"/>
      <c r="R34" s="199"/>
      <c r="S34" s="199"/>
      <c r="Y34" s="200"/>
      <c r="Z34" s="201"/>
    </row>
    <row r="35" spans="1:26" ht="35.1" customHeight="1">
      <c r="A35" s="454"/>
      <c r="B35" s="455"/>
      <c r="C35" s="495" t="s">
        <v>26</v>
      </c>
      <c r="D35" s="496"/>
      <c r="E35" s="211" t="s">
        <v>778</v>
      </c>
      <c r="F35" s="182"/>
      <c r="G35" s="182"/>
      <c r="H35" s="182"/>
      <c r="I35" s="182"/>
      <c r="J35" s="182"/>
      <c r="K35" s="182"/>
      <c r="L35" s="182"/>
      <c r="M35" s="182"/>
      <c r="N35" s="182"/>
      <c r="O35" s="198"/>
      <c r="P35" s="199"/>
      <c r="Q35" s="199"/>
      <c r="R35" s="199"/>
      <c r="S35" s="199"/>
      <c r="U35" s="172"/>
      <c r="Y35" s="200"/>
    </row>
    <row r="36" spans="1:26" ht="35.1" customHeight="1" thickBot="1">
      <c r="A36" s="388"/>
      <c r="B36" s="456"/>
      <c r="C36" s="497" t="s">
        <v>26</v>
      </c>
      <c r="D36" s="498"/>
      <c r="E36" s="182" t="s">
        <v>779</v>
      </c>
      <c r="F36" s="182"/>
      <c r="G36" s="182"/>
      <c r="H36" s="182"/>
      <c r="I36" s="182"/>
      <c r="J36" s="182"/>
      <c r="K36" s="182"/>
      <c r="L36" s="182"/>
      <c r="M36" s="182"/>
      <c r="N36" s="182"/>
      <c r="O36" s="202"/>
      <c r="P36" s="199"/>
      <c r="Q36" s="199"/>
      <c r="R36" s="199"/>
      <c r="S36" s="199"/>
      <c r="U36" s="172"/>
      <c r="Y36" s="200"/>
    </row>
    <row r="37" spans="1:26" ht="35.1" customHeight="1">
      <c r="A37" s="386" t="s">
        <v>780</v>
      </c>
      <c r="B37" s="509"/>
      <c r="C37" s="490" t="s">
        <v>781</v>
      </c>
      <c r="D37" s="491"/>
      <c r="E37" s="491"/>
      <c r="F37" s="491"/>
      <c r="G37" s="491"/>
      <c r="H37" s="491"/>
      <c r="I37" s="491"/>
      <c r="J37" s="491"/>
      <c r="K37" s="491"/>
      <c r="L37" s="491"/>
      <c r="M37" s="491"/>
      <c r="N37" s="491"/>
      <c r="O37" s="511"/>
      <c r="P37" s="491"/>
      <c r="Q37" s="491"/>
      <c r="R37" s="491"/>
      <c r="S37" s="491"/>
      <c r="T37" s="491"/>
      <c r="U37" s="491"/>
      <c r="V37" s="491"/>
      <c r="W37" s="491"/>
      <c r="X37" s="491"/>
      <c r="Y37" s="492"/>
    </row>
    <row r="38" spans="1:26" ht="35.1" customHeight="1" thickBot="1">
      <c r="A38" s="454"/>
      <c r="B38" s="510"/>
      <c r="C38" s="203" t="s">
        <v>782</v>
      </c>
      <c r="D38" s="204" t="s">
        <v>783</v>
      </c>
      <c r="E38" s="499" t="s">
        <v>784</v>
      </c>
      <c r="F38" s="500"/>
      <c r="G38" s="500"/>
      <c r="H38" s="500"/>
      <c r="I38" s="500"/>
      <c r="J38" s="500"/>
      <c r="K38" s="500"/>
      <c r="L38" s="500"/>
      <c r="M38" s="500"/>
      <c r="N38" s="501"/>
      <c r="O38" s="499" t="s">
        <v>785</v>
      </c>
      <c r="P38" s="500"/>
      <c r="Q38" s="500"/>
      <c r="R38" s="500"/>
      <c r="S38" s="500"/>
      <c r="T38" s="500"/>
      <c r="U38" s="500"/>
      <c r="V38" s="500"/>
      <c r="W38" s="500"/>
      <c r="X38" s="500"/>
      <c r="Y38" s="512"/>
    </row>
    <row r="39" spans="1:26" ht="35.1" customHeight="1" thickTop="1">
      <c r="A39" s="454"/>
      <c r="B39" s="510"/>
      <c r="C39" s="181" t="s">
        <v>26</v>
      </c>
      <c r="D39" s="181" t="s">
        <v>26</v>
      </c>
      <c r="E39" s="182" t="s">
        <v>786</v>
      </c>
      <c r="F39" s="183"/>
      <c r="G39" s="183"/>
      <c r="H39" s="183"/>
      <c r="I39" s="183"/>
      <c r="J39" s="184"/>
      <c r="K39" s="184"/>
      <c r="L39" s="184"/>
      <c r="M39" s="184"/>
      <c r="N39" s="184"/>
      <c r="O39" s="205" t="s">
        <v>787</v>
      </c>
      <c r="P39" s="184"/>
      <c r="Q39" s="184"/>
      <c r="R39" s="184"/>
      <c r="S39" s="184"/>
      <c r="T39" s="184"/>
      <c r="U39" s="184"/>
      <c r="V39" s="184"/>
      <c r="W39" s="184"/>
      <c r="X39" s="184"/>
      <c r="Y39" s="206"/>
    </row>
    <row r="40" spans="1:26" ht="35.1" customHeight="1">
      <c r="A40" s="454"/>
      <c r="B40" s="510"/>
      <c r="C40" s="181" t="s">
        <v>26</v>
      </c>
      <c r="D40" s="181" t="s">
        <v>26</v>
      </c>
      <c r="E40" s="182" t="s">
        <v>802</v>
      </c>
      <c r="F40" s="183"/>
      <c r="G40" s="183"/>
      <c r="H40" s="183"/>
      <c r="I40" s="183"/>
      <c r="J40" s="183"/>
      <c r="K40" s="183"/>
      <c r="L40" s="188"/>
      <c r="M40" s="188"/>
      <c r="N40" s="188"/>
      <c r="O40" s="205"/>
      <c r="P40" s="188"/>
      <c r="Q40" s="188"/>
      <c r="R40" s="188"/>
      <c r="S40" s="188"/>
      <c r="T40" s="184"/>
      <c r="U40" s="184"/>
      <c r="V40" s="184"/>
      <c r="W40" s="184"/>
      <c r="X40" s="184"/>
      <c r="Y40" s="207"/>
    </row>
    <row r="41" spans="1:26" ht="35.1" customHeight="1">
      <c r="A41" s="454"/>
      <c r="B41" s="510"/>
      <c r="C41" s="181" t="s">
        <v>26</v>
      </c>
      <c r="D41" s="181" t="s">
        <v>26</v>
      </c>
      <c r="E41" s="182" t="s">
        <v>788</v>
      </c>
      <c r="F41" s="183"/>
      <c r="G41" s="183"/>
      <c r="H41" s="183"/>
      <c r="I41" s="183"/>
      <c r="J41" s="183"/>
      <c r="K41" s="183"/>
      <c r="L41" s="183"/>
      <c r="M41" s="188"/>
      <c r="N41" s="188"/>
      <c r="O41" s="205" t="s">
        <v>801</v>
      </c>
      <c r="P41" s="188"/>
      <c r="Q41" s="188"/>
      <c r="R41" s="188"/>
      <c r="S41" s="188"/>
      <c r="T41" s="184"/>
      <c r="U41" s="184"/>
      <c r="V41" s="184"/>
      <c r="W41" s="184"/>
      <c r="X41" s="184"/>
      <c r="Y41" s="207"/>
    </row>
    <row r="42" spans="1:26" ht="35.1" customHeight="1">
      <c r="A42" s="454"/>
      <c r="B42" s="510"/>
      <c r="C42" s="181" t="s">
        <v>26</v>
      </c>
      <c r="D42" s="181" t="s">
        <v>26</v>
      </c>
      <c r="E42" s="182" t="s">
        <v>789</v>
      </c>
      <c r="F42" s="183"/>
      <c r="G42" s="183"/>
      <c r="H42" s="183"/>
      <c r="I42" s="183"/>
      <c r="J42" s="183"/>
      <c r="K42" s="183"/>
      <c r="L42" s="188"/>
      <c r="M42" s="188"/>
      <c r="N42" s="188"/>
      <c r="O42" s="205" t="s">
        <v>790</v>
      </c>
      <c r="P42" s="188"/>
      <c r="Q42" s="188"/>
      <c r="R42" s="188"/>
      <c r="S42" s="188"/>
      <c r="T42" s="184"/>
      <c r="U42" s="184"/>
      <c r="V42" s="184"/>
      <c r="W42" s="184"/>
      <c r="X42" s="184"/>
      <c r="Y42" s="207"/>
    </row>
    <row r="43" spans="1:26" ht="35.1" customHeight="1">
      <c r="A43" s="454"/>
      <c r="B43" s="510"/>
      <c r="C43" s="181" t="s">
        <v>26</v>
      </c>
      <c r="D43" s="181" t="s">
        <v>26</v>
      </c>
      <c r="E43" s="182" t="s">
        <v>791</v>
      </c>
      <c r="F43" s="183"/>
      <c r="G43" s="183"/>
      <c r="H43" s="183"/>
      <c r="I43" s="183"/>
      <c r="J43" s="183"/>
      <c r="K43" s="183"/>
      <c r="L43" s="184"/>
      <c r="M43" s="208"/>
      <c r="N43" s="208"/>
      <c r="O43" s="205" t="s">
        <v>792</v>
      </c>
      <c r="P43" s="208"/>
      <c r="Q43" s="208"/>
      <c r="R43" s="208"/>
      <c r="S43" s="208"/>
      <c r="T43" s="184"/>
      <c r="U43" s="184"/>
      <c r="V43" s="184"/>
      <c r="W43" s="184"/>
      <c r="X43" s="184"/>
      <c r="Y43" s="209"/>
    </row>
    <row r="44" spans="1:26" ht="35.1" customHeight="1">
      <c r="A44" s="454"/>
      <c r="B44" s="510"/>
      <c r="C44" s="181" t="s">
        <v>26</v>
      </c>
      <c r="D44" s="181" t="s">
        <v>26</v>
      </c>
      <c r="E44" s="182" t="s">
        <v>793</v>
      </c>
      <c r="F44" s="183"/>
      <c r="G44" s="183"/>
      <c r="H44" s="183"/>
      <c r="I44" s="183"/>
      <c r="J44" s="183"/>
      <c r="K44" s="183"/>
      <c r="L44" s="188"/>
      <c r="M44" s="188"/>
      <c r="N44" s="188"/>
      <c r="O44" s="205"/>
      <c r="P44" s="188"/>
      <c r="Q44" s="188"/>
      <c r="R44" s="188"/>
      <c r="S44" s="188"/>
      <c r="T44" s="184"/>
      <c r="U44" s="184"/>
      <c r="V44" s="184"/>
      <c r="W44" s="184"/>
      <c r="X44" s="184"/>
      <c r="Y44" s="207"/>
    </row>
    <row r="45" spans="1:26" ht="35.1" customHeight="1">
      <c r="A45" s="454"/>
      <c r="B45" s="510"/>
      <c r="C45" s="181" t="s">
        <v>26</v>
      </c>
      <c r="D45" s="181" t="s">
        <v>26</v>
      </c>
      <c r="E45" s="182" t="s">
        <v>803</v>
      </c>
      <c r="F45" s="183"/>
      <c r="G45" s="183"/>
      <c r="H45" s="183"/>
      <c r="I45" s="183"/>
      <c r="J45" s="183"/>
      <c r="K45" s="183"/>
      <c r="L45" s="188"/>
      <c r="M45" s="188"/>
      <c r="N45" s="188"/>
      <c r="O45" s="205" t="s">
        <v>800</v>
      </c>
      <c r="P45" s="188"/>
      <c r="Q45" s="188"/>
      <c r="R45" s="188"/>
      <c r="S45" s="188"/>
      <c r="T45" s="184"/>
      <c r="U45" s="184"/>
      <c r="V45" s="184"/>
      <c r="W45" s="184"/>
      <c r="X45" s="184"/>
      <c r="Y45" s="207"/>
    </row>
    <row r="46" spans="1:26" ht="35.1" customHeight="1">
      <c r="A46" s="454"/>
      <c r="B46" s="510"/>
      <c r="C46" s="181" t="s">
        <v>26</v>
      </c>
      <c r="D46" s="181" t="s">
        <v>26</v>
      </c>
      <c r="E46" s="182" t="s">
        <v>794</v>
      </c>
      <c r="F46" s="183"/>
      <c r="G46" s="183"/>
      <c r="H46" s="183"/>
      <c r="I46" s="183"/>
      <c r="J46" s="183"/>
      <c r="K46" s="183"/>
      <c r="L46" s="184"/>
      <c r="M46" s="184"/>
      <c r="N46" s="184"/>
      <c r="O46" s="205" t="s">
        <v>795</v>
      </c>
      <c r="P46" s="184"/>
      <c r="Q46" s="184"/>
      <c r="R46" s="184"/>
      <c r="S46" s="184"/>
      <c r="T46" s="184"/>
      <c r="U46" s="184"/>
      <c r="V46" s="184"/>
      <c r="W46" s="184"/>
      <c r="X46" s="184"/>
      <c r="Y46" s="206"/>
    </row>
    <row r="47" spans="1:26" ht="35.1" customHeight="1" thickBot="1">
      <c r="A47" s="454"/>
      <c r="B47" s="510"/>
      <c r="C47" s="181" t="s">
        <v>26</v>
      </c>
      <c r="D47" s="181" t="s">
        <v>26</v>
      </c>
      <c r="E47" s="522"/>
      <c r="F47" s="523"/>
      <c r="G47" s="523"/>
      <c r="H47" s="523"/>
      <c r="I47" s="523"/>
      <c r="J47" s="523"/>
      <c r="K47" s="523"/>
      <c r="L47" s="523"/>
      <c r="M47" s="523"/>
      <c r="N47" s="524"/>
      <c r="O47" s="522"/>
      <c r="P47" s="523"/>
      <c r="Q47" s="523"/>
      <c r="R47" s="523"/>
      <c r="S47" s="523"/>
      <c r="T47" s="523"/>
      <c r="U47" s="523"/>
      <c r="V47" s="523"/>
      <c r="W47" s="523"/>
      <c r="X47" s="523"/>
      <c r="Y47" s="525"/>
    </row>
    <row r="48" spans="1:26" ht="35.1" customHeight="1">
      <c r="A48" s="513" t="s">
        <v>796</v>
      </c>
      <c r="B48" s="514"/>
      <c r="C48" s="514"/>
      <c r="D48" s="514"/>
      <c r="E48" s="514"/>
      <c r="F48" s="514"/>
      <c r="G48" s="514"/>
      <c r="H48" s="514"/>
      <c r="I48" s="514"/>
      <c r="J48" s="514"/>
      <c r="K48" s="514"/>
      <c r="L48" s="514"/>
      <c r="M48" s="514"/>
      <c r="N48" s="514"/>
      <c r="O48" s="514"/>
      <c r="P48" s="514"/>
      <c r="Q48" s="514"/>
      <c r="R48" s="514"/>
      <c r="S48" s="514"/>
      <c r="T48" s="514"/>
      <c r="U48" s="514"/>
      <c r="V48" s="514"/>
      <c r="W48" s="514"/>
      <c r="X48" s="514"/>
      <c r="Y48" s="515"/>
      <c r="Z48" s="172"/>
    </row>
    <row r="49" spans="1:25" ht="35.1" customHeight="1">
      <c r="A49" s="516"/>
      <c r="B49" s="517"/>
      <c r="C49" s="517"/>
      <c r="D49" s="517"/>
      <c r="E49" s="517"/>
      <c r="F49" s="517"/>
      <c r="G49" s="517"/>
      <c r="H49" s="517"/>
      <c r="I49" s="517"/>
      <c r="J49" s="517"/>
      <c r="K49" s="517"/>
      <c r="L49" s="517"/>
      <c r="M49" s="517"/>
      <c r="N49" s="517"/>
      <c r="O49" s="517"/>
      <c r="P49" s="517"/>
      <c r="Q49" s="517"/>
      <c r="R49" s="517"/>
      <c r="S49" s="517"/>
      <c r="T49" s="517"/>
      <c r="U49" s="517"/>
      <c r="V49" s="517"/>
      <c r="W49" s="517"/>
      <c r="X49" s="517"/>
      <c r="Y49" s="518"/>
    </row>
    <row r="50" spans="1:25" ht="35.1" customHeight="1">
      <c r="A50" s="519"/>
      <c r="B50" s="520"/>
      <c r="C50" s="520"/>
      <c r="D50" s="520"/>
      <c r="E50" s="520"/>
      <c r="F50" s="520"/>
      <c r="G50" s="520"/>
      <c r="H50" s="520"/>
      <c r="I50" s="520"/>
      <c r="J50" s="520"/>
      <c r="K50" s="520"/>
      <c r="L50" s="520"/>
      <c r="M50" s="520"/>
      <c r="N50" s="520"/>
      <c r="O50" s="520"/>
      <c r="P50" s="520"/>
      <c r="Q50" s="520"/>
      <c r="R50" s="520"/>
      <c r="S50" s="520"/>
      <c r="T50" s="520"/>
      <c r="U50" s="520"/>
      <c r="V50" s="520"/>
      <c r="W50" s="520"/>
      <c r="X50" s="520"/>
      <c r="Y50" s="521"/>
    </row>
    <row r="51" spans="1:25" ht="35.1" customHeight="1" thickBot="1">
      <c r="A51" s="506"/>
      <c r="B51" s="507"/>
      <c r="C51" s="507"/>
      <c r="D51" s="507"/>
      <c r="E51" s="507"/>
      <c r="F51" s="507"/>
      <c r="G51" s="507"/>
      <c r="H51" s="507"/>
      <c r="I51" s="507"/>
      <c r="J51" s="507"/>
      <c r="K51" s="507"/>
      <c r="L51" s="507"/>
      <c r="M51" s="507"/>
      <c r="N51" s="507"/>
      <c r="O51" s="507"/>
      <c r="P51" s="507"/>
      <c r="Q51" s="507"/>
      <c r="R51" s="507"/>
      <c r="S51" s="507"/>
      <c r="T51" s="507"/>
      <c r="U51" s="507"/>
      <c r="V51" s="507"/>
      <c r="W51" s="507"/>
      <c r="X51" s="507"/>
      <c r="Y51" s="508"/>
    </row>
  </sheetData>
  <mergeCells count="81">
    <mergeCell ref="A51:Y51"/>
    <mergeCell ref="A37:B47"/>
    <mergeCell ref="C37:Y37"/>
    <mergeCell ref="O38:Y38"/>
    <mergeCell ref="A48:Y48"/>
    <mergeCell ref="A49:Y49"/>
    <mergeCell ref="A50:Y50"/>
    <mergeCell ref="E38:N38"/>
    <mergeCell ref="E47:N47"/>
    <mergeCell ref="O47:Y47"/>
    <mergeCell ref="A25:B31"/>
    <mergeCell ref="C25:Y25"/>
    <mergeCell ref="A32:B36"/>
    <mergeCell ref="C32:D32"/>
    <mergeCell ref="C33:D33"/>
    <mergeCell ref="C34:D34"/>
    <mergeCell ref="C35:D35"/>
    <mergeCell ref="C36:D36"/>
    <mergeCell ref="E26:N26"/>
    <mergeCell ref="E32:N32"/>
    <mergeCell ref="O32:Y32"/>
    <mergeCell ref="A19:Y19"/>
    <mergeCell ref="A20:B24"/>
    <mergeCell ref="C20:G20"/>
    <mergeCell ref="H20:Y20"/>
    <mergeCell ref="C21:G21"/>
    <mergeCell ref="H21:Y21"/>
    <mergeCell ref="C22:G22"/>
    <mergeCell ref="H22:Y22"/>
    <mergeCell ref="C23:G23"/>
    <mergeCell ref="H23:Y23"/>
    <mergeCell ref="C24:G24"/>
    <mergeCell ref="H24:P24"/>
    <mergeCell ref="Q24:R24"/>
    <mergeCell ref="S24:Y24"/>
    <mergeCell ref="C15:G18"/>
    <mergeCell ref="H15:I15"/>
    <mergeCell ref="J15:Y15"/>
    <mergeCell ref="H16:I16"/>
    <mergeCell ref="J16:P16"/>
    <mergeCell ref="Q16:Y16"/>
    <mergeCell ref="H17:I17"/>
    <mergeCell ref="J17:P17"/>
    <mergeCell ref="Q17:R17"/>
    <mergeCell ref="S17:Y17"/>
    <mergeCell ref="H18:I18"/>
    <mergeCell ref="J18:P18"/>
    <mergeCell ref="Q18:Y18"/>
    <mergeCell ref="A7:B18"/>
    <mergeCell ref="C7:G10"/>
    <mergeCell ref="H7:I7"/>
    <mergeCell ref="J7:Y7"/>
    <mergeCell ref="H8:I8"/>
    <mergeCell ref="J8:P8"/>
    <mergeCell ref="Q8:Y8"/>
    <mergeCell ref="H9:I9"/>
    <mergeCell ref="J9:P9"/>
    <mergeCell ref="Q9:R9"/>
    <mergeCell ref="S9:Y9"/>
    <mergeCell ref="H10:I10"/>
    <mergeCell ref="J10:P10"/>
    <mergeCell ref="Q10:Y10"/>
    <mergeCell ref="C11:G14"/>
    <mergeCell ref="H11:I11"/>
    <mergeCell ref="AA2:AB2"/>
    <mergeCell ref="A3:Y3"/>
    <mergeCell ref="M4:Y4"/>
    <mergeCell ref="A5:B6"/>
    <mergeCell ref="C5:Y6"/>
    <mergeCell ref="T2:Y2"/>
    <mergeCell ref="H14:I14"/>
    <mergeCell ref="J14:P14"/>
    <mergeCell ref="Q14:Y14"/>
    <mergeCell ref="J11:Y11"/>
    <mergeCell ref="H12:I12"/>
    <mergeCell ref="J12:P12"/>
    <mergeCell ref="Q12:Y12"/>
    <mergeCell ref="H13:I13"/>
    <mergeCell ref="J13:P13"/>
    <mergeCell ref="Q13:R13"/>
    <mergeCell ref="S13:Y13"/>
  </mergeCells>
  <phoneticPr fontId="2"/>
  <dataValidations count="2">
    <dataValidation type="list" allowBlank="1" showInputMessage="1" showErrorMessage="1" sqref="C39:D47 IT25:IT27 IT37:IT39 C33:C36 C27:D31" xr:uid="{00000000-0002-0000-0900-000000000000}">
      <formula1>"■,□"</formula1>
    </dataValidation>
    <dataValidation imeMode="off" allowBlank="1" showInputMessage="1" showErrorMessage="1" sqref="Q14 Q10 J10 J14 J18:J19 K19:P19 Q18:Q19 R19:Y19" xr:uid="{00000000-0002-0000-0900-000001000000}"/>
  </dataValidations>
  <printOptions horizontalCentered="1"/>
  <pageMargins left="0.16" right="0.16" top="0.17" bottom="0.16" header="0.3" footer="0.3"/>
  <pageSetup paperSize="9" scale="50" orientation="portrait" blackAndWhite="1" r:id="rId1"/>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1" tint="0.34998626667073579"/>
  </sheetPr>
  <dimension ref="A1:J4"/>
  <sheetViews>
    <sheetView workbookViewId="0">
      <selection activeCell="A2" sqref="A2"/>
    </sheetView>
  </sheetViews>
  <sheetFormatPr defaultRowHeight="13.5"/>
  <cols>
    <col min="1" max="1" width="19.5" customWidth="1"/>
    <col min="2" max="2" width="23.25" bestFit="1" customWidth="1"/>
    <col min="3" max="3" width="25.5" bestFit="1" customWidth="1"/>
    <col min="4" max="4" width="21.75" customWidth="1"/>
    <col min="5" max="5" width="19.125" bestFit="1" customWidth="1"/>
    <col min="6" max="6" width="15.125" bestFit="1" customWidth="1"/>
    <col min="7" max="7" width="24.25" bestFit="1" customWidth="1"/>
    <col min="8" max="8" width="9" bestFit="1" customWidth="1"/>
    <col min="9" max="9" width="35.875" bestFit="1" customWidth="1"/>
    <col min="10" max="10" width="15" bestFit="1" customWidth="1"/>
  </cols>
  <sheetData>
    <row r="1" spans="1:10">
      <c r="A1" s="37" t="s">
        <v>261</v>
      </c>
      <c r="B1" s="37" t="s">
        <v>262</v>
      </c>
      <c r="C1" s="37" t="s">
        <v>263</v>
      </c>
      <c r="D1" s="37" t="s">
        <v>264</v>
      </c>
      <c r="E1" s="37" t="s">
        <v>265</v>
      </c>
      <c r="F1" s="37" t="s">
        <v>266</v>
      </c>
      <c r="G1" s="37" t="s">
        <v>267</v>
      </c>
      <c r="H1" s="37" t="s">
        <v>268</v>
      </c>
      <c r="I1" s="37" t="s">
        <v>269</v>
      </c>
      <c r="J1" s="37" t="s">
        <v>270</v>
      </c>
    </row>
    <row r="2" spans="1:10" s="39" customFormat="1" ht="31.5" customHeight="1">
      <c r="A2" s="54" t="e">
        <f>IF(第二面!#REF!="","",SUBSTITUTE(第二面!#REF!,"-",""))</f>
        <v>#REF!</v>
      </c>
      <c r="B2" s="54" t="e">
        <f>第二面!#REF!</f>
        <v>#REF!</v>
      </c>
      <c r="C2" s="38"/>
      <c r="D2" s="38"/>
      <c r="E2" s="38"/>
      <c r="F2" s="54" t="e">
        <f>第二面!#REF!</f>
        <v>#REF!</v>
      </c>
      <c r="G2" s="38" t="s">
        <v>258</v>
      </c>
      <c r="H2" s="54" t="e">
        <f>第二面!#REF!</f>
        <v>#REF!</v>
      </c>
      <c r="I2" s="55" t="e">
        <f>第二面!#REF!</f>
        <v>#REF!</v>
      </c>
      <c r="J2" s="55" t="e">
        <f>第二面!#REF!</f>
        <v>#REF!</v>
      </c>
    </row>
    <row r="4" spans="1:10">
      <c r="A4" t="str">
        <f>第二面!K56</f>
        <v/>
      </c>
    </row>
  </sheetData>
  <phoneticPr fontId="2"/>
  <pageMargins left="0.7" right="0.7" top="0.75" bottom="0.75" header="0.3" footer="0.3"/>
  <pageSetup paperSize="0" orientation="portrait" horizontalDpi="0" verticalDpi="0" copies="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6"/>
  <sheetViews>
    <sheetView workbookViewId="0">
      <selection activeCell="E6" sqref="E6"/>
    </sheetView>
  </sheetViews>
  <sheetFormatPr defaultRowHeight="13.5"/>
  <cols>
    <col min="1" max="7" width="9" style="220"/>
    <col min="8" max="8" width="14.875" style="220" bestFit="1" customWidth="1"/>
    <col min="9" max="16384" width="9" style="220"/>
  </cols>
  <sheetData>
    <row r="1" spans="1:9">
      <c r="A1" s="241" t="s">
        <v>905</v>
      </c>
      <c r="B1" s="241" t="s">
        <v>906</v>
      </c>
      <c r="C1" s="241" t="s">
        <v>907</v>
      </c>
      <c r="D1" s="241" t="s">
        <v>908</v>
      </c>
      <c r="E1" s="241" t="s">
        <v>909</v>
      </c>
      <c r="F1" s="241" t="s">
        <v>910</v>
      </c>
      <c r="G1" s="241" t="s">
        <v>911</v>
      </c>
      <c r="H1" s="241" t="s">
        <v>912</v>
      </c>
      <c r="I1" s="241" t="s">
        <v>913</v>
      </c>
    </row>
    <row r="2" spans="1:9">
      <c r="A2" s="242">
        <f>電申申込書!P18</f>
        <v>0</v>
      </c>
      <c r="B2" s="242"/>
      <c r="C2" s="242">
        <f>電申申込書!L18</f>
        <v>0</v>
      </c>
      <c r="D2" s="242">
        <f>電申申込書!V18</f>
        <v>0</v>
      </c>
      <c r="E2" s="242">
        <f>電申申込書!E18</f>
        <v>0</v>
      </c>
      <c r="F2" s="242" t="s">
        <v>914</v>
      </c>
      <c r="G2" s="242" t="s">
        <v>915</v>
      </c>
      <c r="H2" s="242" t="s">
        <v>916</v>
      </c>
      <c r="I2" s="242" t="s">
        <v>915</v>
      </c>
    </row>
    <row r="3" spans="1:9">
      <c r="A3" s="242">
        <f>電申申込書!P19</f>
        <v>0</v>
      </c>
      <c r="B3" s="242"/>
      <c r="C3" s="242">
        <f>電申申込書!L19</f>
        <v>0</v>
      </c>
      <c r="D3" s="242">
        <f>電申申込書!V19</f>
        <v>0</v>
      </c>
      <c r="E3" s="242">
        <f>電申申込書!E19</f>
        <v>0</v>
      </c>
      <c r="F3" s="242" t="s">
        <v>914</v>
      </c>
      <c r="G3" s="242" t="s">
        <v>915</v>
      </c>
      <c r="H3" s="242" t="s">
        <v>916</v>
      </c>
      <c r="I3" s="242" t="s">
        <v>915</v>
      </c>
    </row>
    <row r="4" spans="1:9">
      <c r="A4" s="242">
        <f>電申申込書!P20</f>
        <v>0</v>
      </c>
      <c r="B4" s="242"/>
      <c r="C4" s="242">
        <f>電申申込書!L20</f>
        <v>0</v>
      </c>
      <c r="D4" s="242">
        <f>電申申込書!V20</f>
        <v>0</v>
      </c>
      <c r="E4" s="242">
        <f>電申申込書!E20</f>
        <v>0</v>
      </c>
      <c r="F4" s="242" t="s">
        <v>914</v>
      </c>
      <c r="G4" s="242" t="s">
        <v>915</v>
      </c>
      <c r="H4" s="242" t="s">
        <v>916</v>
      </c>
      <c r="I4" s="242" t="s">
        <v>915</v>
      </c>
    </row>
    <row r="5" spans="1:9">
      <c r="A5" s="242">
        <f>電申申込書!P21</f>
        <v>0</v>
      </c>
      <c r="B5" s="242"/>
      <c r="C5" s="242">
        <f>電申申込書!L21</f>
        <v>0</v>
      </c>
      <c r="D5" s="242">
        <f>電申申込書!V21</f>
        <v>0</v>
      </c>
      <c r="E5" s="242">
        <f>電申申込書!E21</f>
        <v>0</v>
      </c>
      <c r="F5" s="242" t="s">
        <v>914</v>
      </c>
      <c r="G5" s="242" t="s">
        <v>915</v>
      </c>
      <c r="H5" s="242" t="s">
        <v>916</v>
      </c>
      <c r="I5" s="242" t="s">
        <v>915</v>
      </c>
    </row>
    <row r="6" spans="1:9">
      <c r="A6" s="242">
        <f>電申申込書!P22</f>
        <v>0</v>
      </c>
      <c r="B6" s="242"/>
      <c r="C6" s="242">
        <f>電申申込書!L22</f>
        <v>0</v>
      </c>
      <c r="D6" s="242">
        <f>電申申込書!V22</f>
        <v>0</v>
      </c>
      <c r="E6" s="242">
        <f>電申申込書!E22</f>
        <v>0</v>
      </c>
      <c r="F6" s="242" t="s">
        <v>914</v>
      </c>
      <c r="G6" s="242" t="s">
        <v>915</v>
      </c>
      <c r="H6" s="242" t="s">
        <v>916</v>
      </c>
      <c r="I6" s="242" t="s">
        <v>915</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Q51"/>
  <sheetViews>
    <sheetView view="pageBreakPreview" zoomScaleNormal="100" workbookViewId="0">
      <selection activeCell="AE18" sqref="AE18:AF18"/>
    </sheetView>
  </sheetViews>
  <sheetFormatPr defaultRowHeight="12"/>
  <cols>
    <col min="1" max="29" width="3" style="4" customWidth="1"/>
    <col min="30" max="40" width="9" style="4"/>
    <col min="41" max="41" width="15.875" style="4" customWidth="1"/>
    <col min="42" max="42" width="9.375" style="4" bestFit="1" customWidth="1"/>
    <col min="43" max="43" width="15.625" style="4" customWidth="1"/>
    <col min="44" max="16384" width="9" style="4"/>
  </cols>
  <sheetData>
    <row r="1" spans="1:43" ht="17.100000000000001" customHeight="1" thickBot="1">
      <c r="A1" s="564" t="s">
        <v>919</v>
      </c>
      <c r="B1" s="564"/>
      <c r="C1" s="564"/>
      <c r="D1" s="564"/>
      <c r="E1" s="564"/>
      <c r="F1" s="564"/>
      <c r="G1" s="564"/>
      <c r="H1" s="564"/>
      <c r="I1" s="564"/>
      <c r="J1" s="565"/>
      <c r="K1" s="565"/>
      <c r="L1" s="565"/>
      <c r="M1" s="565"/>
      <c r="N1" s="565"/>
      <c r="O1" s="565"/>
      <c r="P1" s="565"/>
      <c r="Q1" s="565"/>
      <c r="R1" s="565"/>
      <c r="S1" s="565"/>
      <c r="T1" s="565"/>
      <c r="U1" s="565"/>
      <c r="V1" s="565"/>
      <c r="W1" s="565"/>
      <c r="X1" s="565"/>
      <c r="Y1" s="565"/>
      <c r="Z1" s="565"/>
      <c r="AA1" s="565"/>
      <c r="AB1" s="565"/>
      <c r="AC1" s="565"/>
      <c r="AN1" s="145" t="s">
        <v>844</v>
      </c>
      <c r="AO1" s="244"/>
      <c r="AP1" s="145" t="s">
        <v>845</v>
      </c>
      <c r="AQ1" s="243"/>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846</v>
      </c>
      <c r="AO2" s="244"/>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847</v>
      </c>
      <c r="AO3" s="243"/>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566" t="s">
        <v>920</v>
      </c>
      <c r="B5" s="566"/>
      <c r="C5" s="566"/>
      <c r="D5" s="566"/>
      <c r="E5" s="566"/>
      <c r="F5" s="566"/>
      <c r="G5" s="566"/>
      <c r="H5" s="566"/>
      <c r="I5" s="566"/>
      <c r="J5" s="567"/>
      <c r="K5" s="567"/>
      <c r="L5" s="567"/>
      <c r="M5" s="567"/>
      <c r="N5" s="567"/>
      <c r="O5" s="567"/>
      <c r="P5" s="567"/>
      <c r="Q5" s="567"/>
      <c r="R5" s="567"/>
      <c r="S5" s="567"/>
      <c r="T5" s="567"/>
      <c r="U5" s="567"/>
      <c r="V5" s="567"/>
      <c r="W5" s="567"/>
      <c r="X5" s="567"/>
      <c r="Y5" s="567"/>
      <c r="Z5" s="567"/>
      <c r="AA5" s="567"/>
      <c r="AB5" s="567"/>
      <c r="AC5" s="567"/>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535" t="s">
        <v>62</v>
      </c>
      <c r="B8" s="535"/>
      <c r="C8" s="535"/>
      <c r="D8" s="535"/>
      <c r="E8" s="535"/>
      <c r="F8" s="535"/>
      <c r="G8" s="535"/>
      <c r="H8" s="535"/>
      <c r="I8" s="535"/>
      <c r="J8" s="568"/>
      <c r="K8" s="568"/>
      <c r="L8" s="568"/>
      <c r="M8" s="568"/>
      <c r="N8" s="568"/>
      <c r="O8" s="568"/>
      <c r="P8" s="568"/>
      <c r="Q8" s="568"/>
      <c r="R8" s="568"/>
      <c r="S8" s="568"/>
      <c r="T8" s="568"/>
      <c r="U8" s="568"/>
      <c r="V8" s="568"/>
      <c r="W8" s="568"/>
      <c r="X8" s="568"/>
      <c r="Y8" s="568"/>
      <c r="Z8" s="568"/>
      <c r="AA8" s="568"/>
      <c r="AB8" s="568"/>
      <c r="AC8" s="568"/>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570" t="s">
        <v>921</v>
      </c>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row>
    <row r="12" spans="1:43" ht="17.100000000000001" customHeight="1">
      <c r="A12" s="570"/>
      <c r="B12" s="570"/>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row>
    <row r="13" spans="1:43" ht="17.100000000000001" customHeight="1">
      <c r="A13" s="570"/>
      <c r="B13" s="570"/>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0"/>
      <c r="AB13" s="570"/>
      <c r="AC13" s="570"/>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538" t="s">
        <v>1031</v>
      </c>
      <c r="B15" s="569"/>
      <c r="C15" s="569"/>
      <c r="D15" s="569"/>
      <c r="E15" s="569"/>
      <c r="F15" s="569"/>
      <c r="G15" s="569"/>
      <c r="H15" s="569"/>
      <c r="I15" s="569"/>
      <c r="J15" s="568"/>
      <c r="K15" s="568"/>
      <c r="L15" s="568"/>
      <c r="M15" s="568"/>
      <c r="N15" s="568"/>
      <c r="O15" s="568"/>
      <c r="P15" s="568"/>
      <c r="Q15" s="568"/>
      <c r="R15" s="568"/>
      <c r="S15" s="568"/>
      <c r="T15" s="568"/>
      <c r="U15" s="568"/>
      <c r="V15" s="568"/>
      <c r="W15" s="568"/>
      <c r="X15" s="568"/>
      <c r="Y15" s="568"/>
      <c r="Z15" s="568"/>
      <c r="AA15" s="568"/>
      <c r="AB15" s="568"/>
      <c r="AC15" s="568"/>
    </row>
    <row r="16" spans="1:43" ht="17.100000000000001" customHeight="1">
      <c r="A16" s="538"/>
      <c r="B16" s="569"/>
      <c r="C16" s="569"/>
      <c r="D16" s="569"/>
      <c r="E16" s="569"/>
      <c r="F16" s="569"/>
      <c r="G16" s="569"/>
      <c r="H16" s="569"/>
      <c r="I16" s="569"/>
      <c r="J16" s="568"/>
      <c r="K16" s="568"/>
      <c r="L16" s="568"/>
      <c r="M16" s="568"/>
      <c r="N16" s="568"/>
      <c r="O16" s="568"/>
      <c r="P16" s="568"/>
      <c r="Q16" s="568"/>
      <c r="R16" s="568"/>
      <c r="S16" s="568"/>
      <c r="T16" s="568"/>
      <c r="U16" s="568"/>
      <c r="V16" s="568"/>
      <c r="W16" s="568"/>
      <c r="X16" s="568"/>
      <c r="Y16" s="568"/>
      <c r="Z16" s="568"/>
      <c r="AA16" s="568"/>
      <c r="AB16" s="568"/>
      <c r="AC16" s="568"/>
    </row>
    <row r="17" spans="1:33"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3" ht="17.100000000000001" customHeight="1" thickBot="1">
      <c r="A18" s="8"/>
      <c r="B18" s="8"/>
      <c r="C18" s="8"/>
      <c r="D18" s="8"/>
      <c r="E18" s="8"/>
      <c r="F18" s="8"/>
      <c r="G18" s="8"/>
      <c r="H18" s="8"/>
      <c r="I18" s="8"/>
      <c r="J18" s="8"/>
      <c r="K18" s="8"/>
      <c r="L18" s="8"/>
      <c r="M18" s="8"/>
      <c r="N18" s="8"/>
      <c r="O18" s="8"/>
      <c r="P18" s="8"/>
      <c r="Q18" s="8"/>
      <c r="R18" s="8"/>
      <c r="S18" s="8"/>
      <c r="T18" s="8"/>
      <c r="U18" s="10"/>
      <c r="V18" s="535" t="s">
        <v>573</v>
      </c>
      <c r="W18" s="535"/>
      <c r="X18" s="33" t="str">
        <f>IF(AE18="","",(YEAR(AE18)-2018))</f>
        <v/>
      </c>
      <c r="Y18" s="10" t="s">
        <v>6</v>
      </c>
      <c r="Z18" s="33" t="str">
        <f>IF(AE18="","",MONTH(AE18))</f>
        <v/>
      </c>
      <c r="AA18" s="10" t="s">
        <v>5</v>
      </c>
      <c r="AB18" s="33" t="str">
        <f>IF(AE18="","",DAY(AE18))</f>
        <v/>
      </c>
      <c r="AC18" s="10" t="s">
        <v>4</v>
      </c>
      <c r="AE18" s="562"/>
      <c r="AF18" s="563"/>
      <c r="AG18" s="32"/>
    </row>
    <row r="19" spans="1:33" ht="17.100000000000001" customHeight="1">
      <c r="A19" s="21"/>
      <c r="B19" s="21"/>
      <c r="C19" s="21"/>
      <c r="D19" s="21"/>
      <c r="E19" s="21"/>
      <c r="F19" s="21"/>
      <c r="G19" s="21"/>
      <c r="H19" s="21"/>
      <c r="I19" s="21"/>
      <c r="J19" s="20"/>
      <c r="K19" s="20"/>
      <c r="L19" s="20"/>
      <c r="M19" s="535" t="s">
        <v>63</v>
      </c>
      <c r="N19" s="535"/>
      <c r="O19" s="535"/>
      <c r="P19" s="60"/>
      <c r="Q19" s="571"/>
      <c r="R19" s="571"/>
      <c r="S19" s="571"/>
      <c r="T19" s="571"/>
      <c r="U19" s="571"/>
      <c r="V19" s="571"/>
      <c r="W19" s="571"/>
      <c r="X19" s="571"/>
      <c r="Y19" s="571"/>
      <c r="Z19" s="571"/>
      <c r="AA19" s="571"/>
      <c r="AB19" s="571"/>
      <c r="AC19" s="20"/>
    </row>
    <row r="20" spans="1:33" ht="16.5" customHeight="1">
      <c r="A20" s="16"/>
      <c r="B20" s="16"/>
      <c r="C20" s="16"/>
      <c r="D20" s="16"/>
      <c r="E20" s="16"/>
      <c r="F20" s="16"/>
      <c r="G20" s="16"/>
      <c r="H20" s="16"/>
      <c r="I20" s="16"/>
      <c r="J20" s="8"/>
      <c r="K20" s="8"/>
      <c r="L20" s="8"/>
      <c r="M20" s="20"/>
      <c r="N20" s="20"/>
      <c r="O20" s="20"/>
      <c r="P20" s="60"/>
      <c r="Q20" s="571"/>
      <c r="R20" s="571"/>
      <c r="S20" s="571"/>
      <c r="T20" s="571"/>
      <c r="U20" s="571"/>
      <c r="V20" s="571"/>
      <c r="W20" s="571"/>
      <c r="X20" s="571"/>
      <c r="Y20" s="571"/>
      <c r="Z20" s="571"/>
      <c r="AA20" s="571"/>
      <c r="AB20" s="571"/>
      <c r="AC20" s="10"/>
    </row>
    <row r="21" spans="1:33"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3" ht="16.5" customHeight="1">
      <c r="A22" s="21"/>
      <c r="B22" s="21"/>
      <c r="C22" s="21"/>
      <c r="D22" s="21"/>
      <c r="E22" s="21"/>
      <c r="F22" s="21"/>
      <c r="G22" s="21"/>
      <c r="H22" s="21"/>
      <c r="I22" s="21"/>
      <c r="J22" s="20"/>
      <c r="K22" s="20"/>
      <c r="L22" s="20"/>
      <c r="M22" s="20"/>
      <c r="N22" s="20"/>
      <c r="O22" s="20"/>
      <c r="P22" s="20"/>
      <c r="Q22" s="544"/>
      <c r="R22" s="544"/>
      <c r="S22" s="544"/>
      <c r="T22" s="544"/>
      <c r="U22" s="544"/>
      <c r="V22" s="544"/>
      <c r="W22" s="544"/>
      <c r="X22" s="544"/>
      <c r="Y22" s="544"/>
      <c r="Z22" s="544"/>
      <c r="AA22" s="544"/>
      <c r="AB22" s="544"/>
      <c r="AC22" s="20"/>
    </row>
    <row r="23" spans="1:33" ht="16.5" customHeight="1">
      <c r="A23" s="20"/>
      <c r="B23" s="20"/>
      <c r="C23" s="20"/>
      <c r="D23" s="20"/>
      <c r="E23" s="20"/>
      <c r="F23" s="20"/>
      <c r="G23" s="20"/>
      <c r="H23" s="20"/>
      <c r="I23" s="20"/>
      <c r="J23" s="20"/>
      <c r="K23" s="20"/>
      <c r="L23" s="20"/>
      <c r="M23" s="20"/>
      <c r="N23" s="20"/>
      <c r="O23" s="20"/>
      <c r="P23" s="20"/>
      <c r="Q23" s="544"/>
      <c r="R23" s="544"/>
      <c r="S23" s="544"/>
      <c r="T23" s="544"/>
      <c r="U23" s="544"/>
      <c r="V23" s="544"/>
      <c r="W23" s="544"/>
      <c r="X23" s="544"/>
      <c r="Y23" s="544"/>
      <c r="Z23" s="544"/>
      <c r="AA23" s="544"/>
      <c r="AB23" s="544"/>
      <c r="AC23" s="20"/>
    </row>
    <row r="24" spans="1:33"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3" ht="17.100000000000001" customHeight="1">
      <c r="A25" s="20"/>
      <c r="B25" s="20"/>
      <c r="C25" s="20"/>
      <c r="D25" s="20"/>
      <c r="E25" s="20"/>
      <c r="F25" s="20"/>
      <c r="G25" s="20"/>
      <c r="H25" s="20"/>
      <c r="I25" s="20"/>
      <c r="J25" s="20"/>
      <c r="K25" s="20"/>
      <c r="L25" s="20"/>
      <c r="M25" s="535"/>
      <c r="N25" s="535"/>
      <c r="O25" s="535"/>
      <c r="P25" s="60"/>
      <c r="Q25" s="579"/>
      <c r="R25" s="579"/>
      <c r="S25" s="579"/>
      <c r="T25" s="579"/>
      <c r="U25" s="579"/>
      <c r="V25" s="579"/>
      <c r="W25" s="579"/>
      <c r="X25" s="579"/>
      <c r="Y25" s="579"/>
      <c r="Z25" s="579"/>
      <c r="AA25" s="579"/>
      <c r="AB25" s="579"/>
      <c r="AC25" s="579"/>
    </row>
    <row r="26" spans="1:33" ht="17.100000000000001" customHeight="1">
      <c r="A26" s="16"/>
      <c r="B26" s="16"/>
      <c r="C26" s="16"/>
      <c r="D26" s="16"/>
      <c r="E26" s="16"/>
      <c r="F26" s="16"/>
      <c r="G26" s="16"/>
      <c r="H26" s="16"/>
      <c r="I26" s="16"/>
      <c r="J26" s="8"/>
      <c r="K26" s="8"/>
      <c r="L26" s="8"/>
      <c r="M26" s="20"/>
      <c r="N26" s="20"/>
      <c r="O26" s="20"/>
      <c r="P26" s="60"/>
      <c r="Q26" s="580"/>
      <c r="R26" s="580"/>
      <c r="S26" s="580"/>
      <c r="T26" s="580"/>
      <c r="U26" s="580"/>
      <c r="V26" s="580"/>
      <c r="W26" s="580"/>
      <c r="X26" s="580"/>
      <c r="Y26" s="580"/>
      <c r="Z26" s="580"/>
      <c r="AA26" s="580"/>
      <c r="AB26" s="580"/>
      <c r="AC26" s="580"/>
    </row>
    <row r="27" spans="1:33"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3" ht="17.100000000000001" customHeight="1">
      <c r="A28" s="21"/>
      <c r="B28" s="21"/>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3" ht="17.100000000000001" customHeight="1">
      <c r="A29" s="21"/>
      <c r="B29" s="21"/>
      <c r="C29" s="21"/>
      <c r="D29" s="21"/>
      <c r="E29" s="21"/>
      <c r="F29" s="21"/>
      <c r="G29" s="21"/>
      <c r="H29" s="21"/>
      <c r="I29" s="21"/>
      <c r="J29" s="20"/>
      <c r="K29" s="20"/>
      <c r="L29" s="20"/>
      <c r="M29" s="20"/>
      <c r="N29" s="20"/>
      <c r="O29" s="20"/>
      <c r="P29" s="20"/>
      <c r="Q29" s="20"/>
      <c r="R29" s="20"/>
      <c r="S29" s="20"/>
      <c r="T29" s="20"/>
      <c r="U29" s="20"/>
      <c r="V29" s="20"/>
      <c r="W29" s="20"/>
      <c r="X29" s="20"/>
      <c r="Y29" s="20"/>
      <c r="Z29" s="20"/>
      <c r="AA29" s="20"/>
      <c r="AB29" s="20"/>
      <c r="AC29" s="20"/>
    </row>
    <row r="30" spans="1:33" ht="17.100000000000001" customHeight="1">
      <c r="A30" s="21"/>
      <c r="B30" s="21"/>
      <c r="C30" s="21"/>
      <c r="D30" s="21"/>
      <c r="E30" s="21"/>
      <c r="F30" s="21"/>
      <c r="G30" s="21"/>
      <c r="H30" s="21"/>
      <c r="I30" s="21"/>
      <c r="J30" s="20"/>
      <c r="K30" s="20"/>
      <c r="L30" s="20"/>
      <c r="M30" s="20"/>
      <c r="N30" s="20"/>
      <c r="O30" s="20"/>
      <c r="P30" s="20"/>
      <c r="Q30" s="20"/>
      <c r="R30" s="20"/>
      <c r="S30" s="20"/>
      <c r="T30" s="20"/>
      <c r="U30" s="20"/>
      <c r="V30" s="20"/>
      <c r="W30" s="20"/>
      <c r="X30" s="20"/>
      <c r="Y30" s="20"/>
      <c r="Z30" s="20"/>
      <c r="AA30" s="20"/>
      <c r="AB30" s="20"/>
      <c r="AC30" s="20"/>
    </row>
    <row r="31" spans="1:33" ht="17.100000000000001" customHeight="1">
      <c r="A31" s="21"/>
      <c r="B31" s="21"/>
      <c r="C31" s="21"/>
      <c r="D31" s="21"/>
      <c r="E31" s="21"/>
      <c r="F31" s="21"/>
      <c r="G31" s="21"/>
      <c r="H31" s="21"/>
      <c r="I31" s="21"/>
      <c r="J31" s="20"/>
      <c r="K31" s="20"/>
      <c r="L31" s="20"/>
      <c r="M31" s="20"/>
      <c r="N31" s="20"/>
      <c r="O31" s="20"/>
      <c r="P31" s="20"/>
      <c r="Q31" s="20"/>
      <c r="R31" s="20"/>
      <c r="S31" s="20"/>
      <c r="T31" s="20"/>
      <c r="U31" s="20"/>
      <c r="V31" s="20"/>
      <c r="W31" s="20"/>
      <c r="X31" s="20"/>
      <c r="Y31" s="20"/>
      <c r="Z31" s="20"/>
      <c r="AA31" s="20"/>
      <c r="AB31" s="20"/>
      <c r="AC31" s="20"/>
    </row>
    <row r="32" spans="1:33" ht="17.100000000000001" customHeight="1">
      <c r="A32" s="21"/>
      <c r="B32" s="21"/>
      <c r="C32" s="21"/>
      <c r="D32" s="21"/>
      <c r="E32" s="21"/>
      <c r="F32" s="21"/>
      <c r="G32" s="21"/>
      <c r="H32" s="21"/>
      <c r="I32" s="21"/>
      <c r="J32" s="20"/>
      <c r="K32" s="20"/>
      <c r="L32" s="20"/>
      <c r="M32" s="20"/>
      <c r="N32" s="20"/>
      <c r="O32" s="20"/>
      <c r="P32" s="20"/>
      <c r="Q32" s="20"/>
      <c r="R32" s="20"/>
      <c r="S32" s="20"/>
      <c r="T32" s="20"/>
      <c r="U32" s="20"/>
      <c r="V32" s="20"/>
      <c r="W32" s="20"/>
      <c r="X32" s="20"/>
      <c r="Y32" s="20"/>
      <c r="Z32" s="20"/>
      <c r="AA32" s="20"/>
      <c r="AB32" s="20"/>
      <c r="AC32" s="20"/>
    </row>
    <row r="33" spans="1:29" ht="17.100000000000001" customHeight="1">
      <c r="A33" s="21"/>
      <c r="B33" s="21"/>
      <c r="C33" s="21"/>
      <c r="D33" s="21"/>
      <c r="E33" s="21"/>
      <c r="F33" s="21"/>
      <c r="G33" s="21"/>
      <c r="H33" s="21"/>
      <c r="I33" s="21"/>
      <c r="J33" s="20"/>
      <c r="K33" s="20"/>
      <c r="L33" s="20"/>
      <c r="M33" s="20"/>
      <c r="N33" s="20"/>
      <c r="O33" s="20"/>
      <c r="P33" s="20"/>
      <c r="Q33" s="20"/>
      <c r="R33" s="20"/>
      <c r="S33" s="20"/>
      <c r="T33" s="20"/>
      <c r="U33" s="20"/>
      <c r="V33" s="20"/>
      <c r="W33" s="20"/>
      <c r="X33" s="20"/>
      <c r="Y33" s="20"/>
      <c r="Z33" s="20"/>
      <c r="AA33" s="20"/>
      <c r="AB33" s="20"/>
      <c r="AC33" s="20"/>
    </row>
    <row r="34" spans="1:29" ht="17.100000000000001" customHeight="1">
      <c r="A34" s="542" t="s">
        <v>0</v>
      </c>
      <c r="B34" s="543"/>
      <c r="C34" s="543"/>
      <c r="D34" s="543"/>
      <c r="E34" s="543"/>
      <c r="F34" s="26"/>
      <c r="G34" s="26"/>
      <c r="H34" s="26"/>
      <c r="I34" s="26"/>
      <c r="J34" s="27"/>
      <c r="K34" s="27"/>
      <c r="L34" s="27"/>
      <c r="M34" s="27"/>
      <c r="N34" s="27"/>
      <c r="O34" s="27"/>
      <c r="P34" s="27"/>
      <c r="Q34" s="27"/>
      <c r="R34" s="27"/>
      <c r="S34" s="27"/>
      <c r="T34" s="27"/>
      <c r="U34" s="27"/>
      <c r="V34" s="27"/>
      <c r="W34" s="27"/>
      <c r="X34" s="27"/>
      <c r="Y34" s="27"/>
      <c r="Z34" s="27"/>
      <c r="AA34" s="27"/>
      <c r="AB34" s="27"/>
      <c r="AC34" s="28"/>
    </row>
    <row r="35" spans="1:29" ht="17.100000000000001" customHeight="1">
      <c r="A35" s="572"/>
      <c r="B35" s="573"/>
      <c r="C35" s="573"/>
      <c r="D35" s="574"/>
      <c r="E35" s="574"/>
      <c r="F35" s="574"/>
      <c r="G35" s="574"/>
      <c r="H35" s="574"/>
      <c r="I35" s="574"/>
      <c r="J35" s="574"/>
      <c r="K35" s="574"/>
      <c r="L35" s="574"/>
      <c r="M35" s="574"/>
      <c r="N35" s="574"/>
      <c r="O35" s="574"/>
      <c r="P35" s="574"/>
      <c r="Q35" s="574"/>
      <c r="R35" s="574"/>
      <c r="S35" s="574"/>
      <c r="T35" s="574"/>
      <c r="U35" s="574"/>
      <c r="V35" s="574"/>
      <c r="W35" s="574"/>
      <c r="X35" s="574"/>
      <c r="Y35" s="574"/>
      <c r="Z35" s="574"/>
      <c r="AA35" s="574"/>
      <c r="AB35" s="574"/>
      <c r="AC35" s="575"/>
    </row>
    <row r="36" spans="1:29" ht="17.100000000000001" customHeight="1">
      <c r="A36" s="572"/>
      <c r="B36" s="573"/>
      <c r="C36" s="573"/>
      <c r="D36" s="574"/>
      <c r="E36" s="574"/>
      <c r="F36" s="574"/>
      <c r="G36" s="574"/>
      <c r="H36" s="574"/>
      <c r="I36" s="574"/>
      <c r="J36" s="574"/>
      <c r="K36" s="574"/>
      <c r="L36" s="574"/>
      <c r="M36" s="574"/>
      <c r="N36" s="574"/>
      <c r="O36" s="574"/>
      <c r="P36" s="574"/>
      <c r="Q36" s="574"/>
      <c r="R36" s="574"/>
      <c r="S36" s="574"/>
      <c r="T36" s="574"/>
      <c r="U36" s="574"/>
      <c r="V36" s="574"/>
      <c r="W36" s="574"/>
      <c r="X36" s="574"/>
      <c r="Y36" s="574"/>
      <c r="Z36" s="574"/>
      <c r="AA36" s="574"/>
      <c r="AB36" s="574"/>
      <c r="AC36" s="575"/>
    </row>
    <row r="37" spans="1:29" ht="17.100000000000001" customHeight="1">
      <c r="A37" s="576"/>
      <c r="B37" s="577"/>
      <c r="C37" s="577"/>
      <c r="D37" s="577"/>
      <c r="E37" s="577"/>
      <c r="F37" s="577"/>
      <c r="G37" s="577"/>
      <c r="H37" s="577"/>
      <c r="I37" s="577"/>
      <c r="J37" s="577"/>
      <c r="K37" s="577"/>
      <c r="L37" s="577"/>
      <c r="M37" s="577"/>
      <c r="N37" s="577"/>
      <c r="O37" s="577"/>
      <c r="P37" s="577"/>
      <c r="Q37" s="577"/>
      <c r="R37" s="577"/>
      <c r="S37" s="577"/>
      <c r="T37" s="577"/>
      <c r="U37" s="577"/>
      <c r="V37" s="577"/>
      <c r="W37" s="577"/>
      <c r="X37" s="577"/>
      <c r="Y37" s="577"/>
      <c r="Z37" s="577"/>
      <c r="AA37" s="577"/>
      <c r="AB37" s="577"/>
      <c r="AC37" s="578"/>
    </row>
    <row r="38" spans="1:29" ht="17.100000000000001" customHeight="1">
      <c r="A38" s="553" t="s">
        <v>1</v>
      </c>
      <c r="B38" s="536"/>
      <c r="C38" s="536"/>
      <c r="D38" s="536"/>
      <c r="E38" s="536"/>
      <c r="F38" s="536"/>
      <c r="G38" s="536"/>
      <c r="H38" s="536"/>
      <c r="I38" s="537"/>
      <c r="J38" s="529" t="s">
        <v>2</v>
      </c>
      <c r="K38" s="526"/>
      <c r="L38" s="526"/>
      <c r="M38" s="526"/>
      <c r="N38" s="526"/>
      <c r="O38" s="526"/>
      <c r="P38" s="526"/>
      <c r="Q38" s="526"/>
      <c r="R38" s="526"/>
      <c r="S38" s="526"/>
      <c r="T38" s="526"/>
      <c r="U38" s="530"/>
      <c r="V38" s="548" t="s">
        <v>3</v>
      </c>
      <c r="W38" s="549"/>
      <c r="X38" s="549"/>
      <c r="Y38" s="549"/>
      <c r="Z38" s="550"/>
      <c r="AA38" s="550"/>
      <c r="AB38" s="550"/>
      <c r="AC38" s="551"/>
    </row>
    <row r="39" spans="1:29" ht="17.100000000000001" customHeight="1">
      <c r="A39" s="554"/>
      <c r="B39" s="538"/>
      <c r="C39" s="538"/>
      <c r="D39" s="538"/>
      <c r="E39" s="538"/>
      <c r="F39" s="538"/>
      <c r="G39" s="538"/>
      <c r="H39" s="538"/>
      <c r="I39" s="539"/>
      <c r="J39" s="531"/>
      <c r="K39" s="527"/>
      <c r="L39" s="527"/>
      <c r="M39" s="527"/>
      <c r="N39" s="527"/>
      <c r="O39" s="527"/>
      <c r="P39" s="527"/>
      <c r="Q39" s="527"/>
      <c r="R39" s="527"/>
      <c r="S39" s="527"/>
      <c r="T39" s="527"/>
      <c r="U39" s="532"/>
      <c r="V39" s="548"/>
      <c r="W39" s="549"/>
      <c r="X39" s="549"/>
      <c r="Y39" s="549"/>
      <c r="Z39" s="550"/>
      <c r="AA39" s="550"/>
      <c r="AB39" s="550"/>
      <c r="AC39" s="551"/>
    </row>
    <row r="40" spans="1:29" ht="17.100000000000001" customHeight="1">
      <c r="A40" s="555"/>
      <c r="B40" s="540"/>
      <c r="C40" s="540"/>
      <c r="D40" s="540"/>
      <c r="E40" s="540"/>
      <c r="F40" s="540"/>
      <c r="G40" s="540"/>
      <c r="H40" s="540"/>
      <c r="I40" s="541"/>
      <c r="J40" s="533"/>
      <c r="K40" s="528"/>
      <c r="L40" s="528"/>
      <c r="M40" s="528"/>
      <c r="N40" s="528"/>
      <c r="O40" s="528"/>
      <c r="P40" s="528"/>
      <c r="Q40" s="528"/>
      <c r="R40" s="528"/>
      <c r="S40" s="528"/>
      <c r="T40" s="528"/>
      <c r="U40" s="534"/>
      <c r="V40" s="552"/>
      <c r="W40" s="550"/>
      <c r="X40" s="550"/>
      <c r="Y40" s="550"/>
      <c r="Z40" s="550"/>
      <c r="AA40" s="550"/>
      <c r="AB40" s="550"/>
      <c r="AC40" s="551"/>
    </row>
    <row r="41" spans="1:29" ht="17.100000000000001" customHeight="1">
      <c r="A41" s="556" t="s">
        <v>572</v>
      </c>
      <c r="B41" s="557"/>
      <c r="C41" s="526" t="str">
        <f>IF(AO1="","",TEXT(AO1,"e"))</f>
        <v/>
      </c>
      <c r="D41" s="526"/>
      <c r="E41" s="536" t="s">
        <v>6</v>
      </c>
      <c r="F41" s="526" t="str">
        <f>IF(AO1="","",TEXT(AO1,"m"))</f>
        <v/>
      </c>
      <c r="G41" s="536" t="s">
        <v>5</v>
      </c>
      <c r="H41" s="526" t="str">
        <f>IF(AO1="","",TEXT(AO1,"d"))</f>
        <v/>
      </c>
      <c r="I41" s="536" t="s">
        <v>4</v>
      </c>
      <c r="J41" s="529"/>
      <c r="K41" s="526"/>
      <c r="L41" s="526"/>
      <c r="M41" s="526"/>
      <c r="N41" s="526"/>
      <c r="O41" s="526"/>
      <c r="P41" s="526"/>
      <c r="Q41" s="526"/>
      <c r="R41" s="526"/>
      <c r="S41" s="526"/>
      <c r="T41" s="526"/>
      <c r="U41" s="530"/>
      <c r="V41" s="529" t="s">
        <v>572</v>
      </c>
      <c r="W41" s="526"/>
      <c r="X41" s="526" t="str">
        <f>IF(AO2="","",TEXT(AO2,"e"))</f>
        <v/>
      </c>
      <c r="Y41" s="536" t="s">
        <v>6</v>
      </c>
      <c r="Z41" s="526" t="str">
        <f>IF(AO2="","",TEXT(AO2,"m"))</f>
        <v/>
      </c>
      <c r="AA41" s="536" t="s">
        <v>5</v>
      </c>
      <c r="AB41" s="526" t="str">
        <f>IF(AO2="","",TEXT(AO2,"d"))</f>
        <v/>
      </c>
      <c r="AC41" s="537" t="s">
        <v>4</v>
      </c>
    </row>
    <row r="42" spans="1:29" ht="17.100000000000001" customHeight="1">
      <c r="A42" s="558"/>
      <c r="B42" s="559"/>
      <c r="C42" s="527"/>
      <c r="D42" s="527"/>
      <c r="E42" s="538"/>
      <c r="F42" s="527"/>
      <c r="G42" s="538"/>
      <c r="H42" s="527"/>
      <c r="I42" s="538"/>
      <c r="J42" s="531"/>
      <c r="K42" s="527"/>
      <c r="L42" s="527"/>
      <c r="M42" s="527"/>
      <c r="N42" s="527"/>
      <c r="O42" s="527"/>
      <c r="P42" s="527"/>
      <c r="Q42" s="527"/>
      <c r="R42" s="527"/>
      <c r="S42" s="527"/>
      <c r="T42" s="527"/>
      <c r="U42" s="532"/>
      <c r="V42" s="531"/>
      <c r="W42" s="527"/>
      <c r="X42" s="527"/>
      <c r="Y42" s="538"/>
      <c r="Z42" s="527"/>
      <c r="AA42" s="538"/>
      <c r="AB42" s="527"/>
      <c r="AC42" s="539"/>
    </row>
    <row r="43" spans="1:29" ht="17.100000000000001" customHeight="1">
      <c r="A43" s="560"/>
      <c r="B43" s="561"/>
      <c r="C43" s="528"/>
      <c r="D43" s="528"/>
      <c r="E43" s="540"/>
      <c r="F43" s="528"/>
      <c r="G43" s="540"/>
      <c r="H43" s="528"/>
      <c r="I43" s="540"/>
      <c r="J43" s="531"/>
      <c r="K43" s="527"/>
      <c r="L43" s="527"/>
      <c r="M43" s="527"/>
      <c r="N43" s="527"/>
      <c r="O43" s="527"/>
      <c r="P43" s="527"/>
      <c r="Q43" s="527"/>
      <c r="R43" s="527"/>
      <c r="S43" s="527"/>
      <c r="T43" s="527"/>
      <c r="U43" s="532"/>
      <c r="V43" s="533"/>
      <c r="W43" s="528"/>
      <c r="X43" s="528"/>
      <c r="Y43" s="540"/>
      <c r="Z43" s="528"/>
      <c r="AA43" s="540"/>
      <c r="AB43" s="528"/>
      <c r="AC43" s="541"/>
    </row>
    <row r="44" spans="1:29" ht="17.100000000000001" customHeight="1">
      <c r="A44" s="529" t="s">
        <v>64</v>
      </c>
      <c r="B44" s="545" t="str">
        <f>IF(AO1&lt;&gt;"","TKC"&amp;TEXT(AO1,"yy")&amp;"工確"&amp;IF(LEFT(第二面!K68,1)="山","梨",LEFT(第二面!K68,1))&amp;AQ1,"TKC"&amp;"  　"&amp;"工確"&amp;IF(LEFT(第二面!K68,1)="山","梨",LEFT(第二面!K68,1)))</f>
        <v>TKC  　工確</v>
      </c>
      <c r="C44" s="545"/>
      <c r="D44" s="545"/>
      <c r="E44" s="545"/>
      <c r="F44" s="545"/>
      <c r="G44" s="545"/>
      <c r="H44" s="545"/>
      <c r="I44" s="537" t="s">
        <v>7</v>
      </c>
      <c r="J44" s="531"/>
      <c r="K44" s="527"/>
      <c r="L44" s="527"/>
      <c r="M44" s="527"/>
      <c r="N44" s="527"/>
      <c r="O44" s="527"/>
      <c r="P44" s="527"/>
      <c r="Q44" s="527"/>
      <c r="R44" s="527"/>
      <c r="S44" s="527"/>
      <c r="T44" s="527"/>
      <c r="U44" s="532"/>
      <c r="V44" s="529" t="s">
        <v>65</v>
      </c>
      <c r="W44" s="545" t="str">
        <f>IF(AO2="","TKC"&amp;"  　"&amp;"工確"&amp;IF(LEFT(第二面!K68,1)="山","梨",LEFT(第二面!K68,1)),B44)</f>
        <v>TKC  　工確</v>
      </c>
      <c r="X44" s="545"/>
      <c r="Y44" s="545"/>
      <c r="Z44" s="545"/>
      <c r="AA44" s="545"/>
      <c r="AB44" s="545"/>
      <c r="AC44" s="537" t="s">
        <v>7</v>
      </c>
    </row>
    <row r="45" spans="1:29" ht="17.100000000000001" customHeight="1">
      <c r="A45" s="531"/>
      <c r="B45" s="546"/>
      <c r="C45" s="546"/>
      <c r="D45" s="546"/>
      <c r="E45" s="546"/>
      <c r="F45" s="546"/>
      <c r="G45" s="546"/>
      <c r="H45" s="546"/>
      <c r="I45" s="539"/>
      <c r="J45" s="531"/>
      <c r="K45" s="527"/>
      <c r="L45" s="527"/>
      <c r="M45" s="527"/>
      <c r="N45" s="527"/>
      <c r="O45" s="527"/>
      <c r="P45" s="527"/>
      <c r="Q45" s="527"/>
      <c r="R45" s="527"/>
      <c r="S45" s="527"/>
      <c r="T45" s="527"/>
      <c r="U45" s="532"/>
      <c r="V45" s="531"/>
      <c r="W45" s="546"/>
      <c r="X45" s="546"/>
      <c r="Y45" s="546"/>
      <c r="Z45" s="546"/>
      <c r="AA45" s="546"/>
      <c r="AB45" s="546"/>
      <c r="AC45" s="539"/>
    </row>
    <row r="46" spans="1:29" ht="17.100000000000001" customHeight="1">
      <c r="A46" s="533"/>
      <c r="B46" s="547"/>
      <c r="C46" s="547"/>
      <c r="D46" s="547"/>
      <c r="E46" s="547"/>
      <c r="F46" s="547"/>
      <c r="G46" s="547"/>
      <c r="H46" s="547"/>
      <c r="I46" s="541"/>
      <c r="J46" s="531"/>
      <c r="K46" s="527"/>
      <c r="L46" s="527"/>
      <c r="M46" s="527"/>
      <c r="N46" s="527"/>
      <c r="O46" s="527"/>
      <c r="P46" s="527"/>
      <c r="Q46" s="527"/>
      <c r="R46" s="527"/>
      <c r="S46" s="527"/>
      <c r="T46" s="527"/>
      <c r="U46" s="532"/>
      <c r="V46" s="533"/>
      <c r="W46" s="547"/>
      <c r="X46" s="547"/>
      <c r="Y46" s="547"/>
      <c r="Z46" s="547"/>
      <c r="AA46" s="547"/>
      <c r="AB46" s="547"/>
      <c r="AC46" s="541"/>
    </row>
    <row r="47" spans="1:29" ht="17.100000000000001" customHeight="1">
      <c r="A47" s="529" t="s">
        <v>700</v>
      </c>
      <c r="B47" s="526"/>
      <c r="C47" s="526"/>
      <c r="D47" s="526"/>
      <c r="E47" s="526" t="str">
        <f>IF(AO3="","",AO3)</f>
        <v/>
      </c>
      <c r="F47" s="526"/>
      <c r="G47" s="526"/>
      <c r="H47" s="526"/>
      <c r="I47" s="530"/>
      <c r="J47" s="531"/>
      <c r="K47" s="527"/>
      <c r="L47" s="527"/>
      <c r="M47" s="527"/>
      <c r="N47" s="527"/>
      <c r="O47" s="527"/>
      <c r="P47" s="527"/>
      <c r="Q47" s="527"/>
      <c r="R47" s="527"/>
      <c r="S47" s="527"/>
      <c r="T47" s="527"/>
      <c r="U47" s="532"/>
      <c r="V47" s="529" t="s">
        <v>700</v>
      </c>
      <c r="W47" s="526"/>
      <c r="X47" s="526"/>
      <c r="Y47" s="526" t="str">
        <f>IF(AO2="","",E47)</f>
        <v/>
      </c>
      <c r="Z47" s="526"/>
      <c r="AA47" s="526"/>
      <c r="AB47" s="526"/>
      <c r="AC47" s="530"/>
    </row>
    <row r="48" spans="1:29" ht="17.100000000000001" customHeight="1">
      <c r="A48" s="531"/>
      <c r="B48" s="527"/>
      <c r="C48" s="527"/>
      <c r="D48" s="527"/>
      <c r="E48" s="527"/>
      <c r="F48" s="527"/>
      <c r="G48" s="527"/>
      <c r="H48" s="527"/>
      <c r="I48" s="532"/>
      <c r="J48" s="531"/>
      <c r="K48" s="527"/>
      <c r="L48" s="527"/>
      <c r="M48" s="527"/>
      <c r="N48" s="527"/>
      <c r="O48" s="527"/>
      <c r="P48" s="527"/>
      <c r="Q48" s="527"/>
      <c r="R48" s="527"/>
      <c r="S48" s="527"/>
      <c r="T48" s="527"/>
      <c r="U48" s="532"/>
      <c r="V48" s="531"/>
      <c r="W48" s="527"/>
      <c r="X48" s="527"/>
      <c r="Y48" s="527"/>
      <c r="Z48" s="527"/>
      <c r="AA48" s="527"/>
      <c r="AB48" s="527"/>
      <c r="AC48" s="532"/>
    </row>
    <row r="49" spans="1:29" ht="17.100000000000001" customHeight="1">
      <c r="A49" s="533"/>
      <c r="B49" s="528"/>
      <c r="C49" s="528"/>
      <c r="D49" s="528"/>
      <c r="E49" s="528"/>
      <c r="F49" s="528"/>
      <c r="G49" s="528"/>
      <c r="H49" s="528"/>
      <c r="I49" s="534"/>
      <c r="J49" s="533"/>
      <c r="K49" s="528"/>
      <c r="L49" s="528"/>
      <c r="M49" s="528"/>
      <c r="N49" s="528"/>
      <c r="O49" s="528"/>
      <c r="P49" s="528"/>
      <c r="Q49" s="528"/>
      <c r="R49" s="528"/>
      <c r="S49" s="528"/>
      <c r="T49" s="528"/>
      <c r="U49" s="534"/>
      <c r="V49" s="533"/>
      <c r="W49" s="528"/>
      <c r="X49" s="528"/>
      <c r="Y49" s="528"/>
      <c r="Z49" s="528"/>
      <c r="AA49" s="528"/>
      <c r="AB49" s="528"/>
      <c r="AC49" s="534"/>
    </row>
    <row r="50" spans="1:29">
      <c r="A50" s="29"/>
      <c r="B50" s="29"/>
      <c r="C50" s="29"/>
      <c r="D50" s="29"/>
      <c r="E50" s="29"/>
      <c r="F50" s="29"/>
      <c r="G50" s="29"/>
      <c r="H50" s="29"/>
      <c r="I50" s="29"/>
    </row>
    <row r="51" spans="1:29">
      <c r="A51" s="29"/>
      <c r="B51" s="29"/>
      <c r="C51" s="29"/>
      <c r="D51" s="29"/>
      <c r="E51" s="29"/>
      <c r="F51" s="29"/>
      <c r="G51" s="29"/>
      <c r="H51" s="29"/>
      <c r="I51" s="29"/>
    </row>
  </sheetData>
  <mergeCells count="47">
    <mergeCell ref="AE18:AF18"/>
    <mergeCell ref="AC41:AC43"/>
    <mergeCell ref="V41:W43"/>
    <mergeCell ref="A1:AC1"/>
    <mergeCell ref="A5:AC5"/>
    <mergeCell ref="A8:AC8"/>
    <mergeCell ref="A16:AC16"/>
    <mergeCell ref="A15:AC15"/>
    <mergeCell ref="A11:AC13"/>
    <mergeCell ref="V18:W18"/>
    <mergeCell ref="Z41:Z43"/>
    <mergeCell ref="Q19:AB19"/>
    <mergeCell ref="M25:O25"/>
    <mergeCell ref="Q20:AB20"/>
    <mergeCell ref="A35:AC37"/>
    <mergeCell ref="G41:G43"/>
    <mergeCell ref="Y47:AC49"/>
    <mergeCell ref="X41:X43"/>
    <mergeCell ref="AC44:AC46"/>
    <mergeCell ref="W44:AB46"/>
    <mergeCell ref="V38:AC40"/>
    <mergeCell ref="AA41:AA43"/>
    <mergeCell ref="AB41:AB43"/>
    <mergeCell ref="Y41:Y43"/>
    <mergeCell ref="M19:O19"/>
    <mergeCell ref="V44:V46"/>
    <mergeCell ref="F38:I40"/>
    <mergeCell ref="E41:E43"/>
    <mergeCell ref="A34:E34"/>
    <mergeCell ref="Q22:AB22"/>
    <mergeCell ref="Q23:AB23"/>
    <mergeCell ref="A38:E40"/>
    <mergeCell ref="A41:B43"/>
    <mergeCell ref="H41:H43"/>
    <mergeCell ref="I44:I46"/>
    <mergeCell ref="A44:A46"/>
    <mergeCell ref="B44:H46"/>
    <mergeCell ref="I41:I43"/>
    <mergeCell ref="Q25:AC25"/>
    <mergeCell ref="Q26:AC26"/>
    <mergeCell ref="F41:F43"/>
    <mergeCell ref="J38:U40"/>
    <mergeCell ref="J41:U49"/>
    <mergeCell ref="C41:D43"/>
    <mergeCell ref="V47:X49"/>
    <mergeCell ref="A47:D49"/>
    <mergeCell ref="E47:I49"/>
  </mergeCells>
  <phoneticPr fontId="2"/>
  <dataValidations count="1">
    <dataValidation imeMode="hiragana" allowBlank="1" showInputMessage="1" showErrorMessage="1" sqref="Q22:AB23 Q19:AB20" xr:uid="{00000000-0002-0000-01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52"/>
  <sheetViews>
    <sheetView view="pageBreakPreview" zoomScaleNormal="100" workbookViewId="0">
      <selection activeCell="AE18" sqref="AE18:AF18"/>
    </sheetView>
  </sheetViews>
  <sheetFormatPr defaultRowHeight="12"/>
  <cols>
    <col min="1" max="23" width="3" style="4" customWidth="1"/>
    <col min="24" max="24" width="3.25" style="4" customWidth="1"/>
    <col min="25" max="29" width="3" style="4" customWidth="1"/>
    <col min="30" max="40" width="9" style="4"/>
    <col min="41" max="41" width="15.625" style="4" customWidth="1"/>
    <col min="42" max="42" width="9" style="4"/>
    <col min="43" max="43" width="15.625" style="4" customWidth="1"/>
    <col min="44" max="16384" width="9" style="4"/>
  </cols>
  <sheetData>
    <row r="1" spans="1:43" ht="17.100000000000001" customHeight="1" thickBot="1">
      <c r="A1" s="564" t="s">
        <v>924</v>
      </c>
      <c r="B1" s="564"/>
      <c r="C1" s="564"/>
      <c r="D1" s="564"/>
      <c r="E1" s="564"/>
      <c r="F1" s="564"/>
      <c r="G1" s="564"/>
      <c r="H1" s="564"/>
      <c r="I1" s="564"/>
      <c r="J1" s="565"/>
      <c r="K1" s="565"/>
      <c r="L1" s="565"/>
      <c r="M1" s="565"/>
      <c r="N1" s="565"/>
      <c r="O1" s="565"/>
      <c r="P1" s="565"/>
      <c r="Q1" s="565"/>
      <c r="R1" s="565"/>
      <c r="S1" s="565"/>
      <c r="T1" s="565"/>
      <c r="U1" s="565"/>
      <c r="V1" s="565"/>
      <c r="W1" s="565"/>
      <c r="X1" s="565"/>
      <c r="Y1" s="565"/>
      <c r="Z1" s="565"/>
      <c r="AA1" s="565"/>
      <c r="AB1" s="565"/>
      <c r="AC1" s="565"/>
      <c r="AN1" s="145" t="s">
        <v>844</v>
      </c>
      <c r="AO1" s="244"/>
      <c r="AP1" s="145" t="s">
        <v>845</v>
      </c>
      <c r="AQ1" s="243"/>
    </row>
    <row r="2" spans="1:43" ht="17.100000000000001" customHeight="1" thickBot="1">
      <c r="A2" s="23"/>
      <c r="B2" s="23"/>
      <c r="C2" s="23"/>
      <c r="D2" s="23"/>
      <c r="E2" s="23"/>
      <c r="F2" s="23"/>
      <c r="G2" s="23"/>
      <c r="H2" s="23"/>
      <c r="I2" s="23"/>
      <c r="J2" s="24"/>
      <c r="K2" s="24"/>
      <c r="L2" s="24"/>
      <c r="M2" s="24"/>
      <c r="N2" s="24"/>
      <c r="O2" s="24"/>
      <c r="P2" s="24"/>
      <c r="Q2" s="24"/>
      <c r="R2" s="24"/>
      <c r="S2" s="24"/>
      <c r="T2" s="24"/>
      <c r="U2" s="24"/>
      <c r="V2" s="24"/>
      <c r="W2" s="24"/>
      <c r="X2" s="24"/>
      <c r="Y2" s="24"/>
      <c r="Z2" s="24"/>
      <c r="AA2" s="24"/>
      <c r="AB2" s="24"/>
      <c r="AC2" s="24"/>
      <c r="AN2" s="145" t="s">
        <v>846</v>
      </c>
      <c r="AO2" s="244"/>
    </row>
    <row r="3" spans="1:43" ht="17.100000000000001" customHeight="1" thickBot="1">
      <c r="A3" s="23"/>
      <c r="B3" s="23"/>
      <c r="C3" s="23"/>
      <c r="D3" s="23"/>
      <c r="E3" s="23"/>
      <c r="F3" s="23"/>
      <c r="G3" s="23"/>
      <c r="H3" s="23"/>
      <c r="I3" s="23"/>
      <c r="J3" s="24"/>
      <c r="K3" s="24"/>
      <c r="L3" s="24"/>
      <c r="M3" s="24"/>
      <c r="N3" s="24"/>
      <c r="O3" s="24"/>
      <c r="P3" s="24"/>
      <c r="Q3" s="24"/>
      <c r="R3" s="24"/>
      <c r="S3" s="24"/>
      <c r="T3" s="24"/>
      <c r="U3" s="24"/>
      <c r="V3" s="24"/>
      <c r="W3" s="24"/>
      <c r="X3" s="24"/>
      <c r="Y3" s="24"/>
      <c r="Z3" s="24"/>
      <c r="AA3" s="24"/>
      <c r="AB3" s="24"/>
      <c r="AC3" s="24"/>
      <c r="AN3" s="145" t="s">
        <v>847</v>
      </c>
      <c r="AO3" s="243"/>
    </row>
    <row r="4" spans="1:43" ht="17.100000000000001" customHeight="1">
      <c r="A4" s="21"/>
      <c r="B4" s="21"/>
      <c r="C4" s="21"/>
      <c r="D4" s="21"/>
      <c r="E4" s="21"/>
      <c r="F4" s="21"/>
      <c r="G4" s="21"/>
      <c r="H4" s="21"/>
      <c r="I4" s="21"/>
      <c r="J4" s="20"/>
      <c r="K4" s="20"/>
      <c r="L4" s="20"/>
      <c r="M4" s="20"/>
      <c r="N4" s="20"/>
      <c r="O4" s="20"/>
      <c r="P4" s="20"/>
      <c r="Q4" s="20"/>
      <c r="R4" s="20"/>
      <c r="S4" s="20"/>
      <c r="T4" s="20"/>
      <c r="U4" s="20"/>
      <c r="V4" s="20"/>
      <c r="W4" s="20"/>
      <c r="X4" s="20"/>
      <c r="Y4" s="20"/>
      <c r="Z4" s="20"/>
      <c r="AA4" s="20"/>
      <c r="AB4" s="20"/>
      <c r="AC4" s="20"/>
    </row>
    <row r="5" spans="1:43" ht="33.950000000000003" customHeight="1">
      <c r="A5" s="566" t="s">
        <v>922</v>
      </c>
      <c r="B5" s="566"/>
      <c r="C5" s="566"/>
      <c r="D5" s="566"/>
      <c r="E5" s="566"/>
      <c r="F5" s="566"/>
      <c r="G5" s="566"/>
      <c r="H5" s="566"/>
      <c r="I5" s="566"/>
      <c r="J5" s="567"/>
      <c r="K5" s="567"/>
      <c r="L5" s="567"/>
      <c r="M5" s="567"/>
      <c r="N5" s="567"/>
      <c r="O5" s="567"/>
      <c r="P5" s="567"/>
      <c r="Q5" s="567"/>
      <c r="R5" s="567"/>
      <c r="S5" s="567"/>
      <c r="T5" s="567"/>
      <c r="U5" s="567"/>
      <c r="V5" s="567"/>
      <c r="W5" s="567"/>
      <c r="X5" s="567"/>
      <c r="Y5" s="567"/>
      <c r="Z5" s="567"/>
      <c r="AA5" s="567"/>
      <c r="AB5" s="567"/>
      <c r="AC5" s="567"/>
    </row>
    <row r="6" spans="1:43" ht="17.100000000000001" customHeight="1">
      <c r="A6" s="25"/>
      <c r="B6" s="25"/>
      <c r="C6" s="25"/>
      <c r="D6" s="25"/>
      <c r="E6" s="25"/>
      <c r="F6" s="25"/>
      <c r="G6" s="25"/>
      <c r="H6" s="25"/>
      <c r="I6" s="25"/>
      <c r="J6" s="20"/>
      <c r="K6" s="20"/>
      <c r="L6" s="20"/>
      <c r="M6" s="20"/>
      <c r="N6" s="20"/>
      <c r="O6" s="20"/>
      <c r="P6" s="20"/>
      <c r="Q6" s="20"/>
      <c r="R6" s="20"/>
      <c r="S6" s="20"/>
      <c r="T6" s="20"/>
      <c r="U6" s="20"/>
      <c r="V6" s="20"/>
      <c r="W6" s="20"/>
      <c r="X6" s="20"/>
      <c r="Y6" s="20"/>
      <c r="Z6" s="20"/>
      <c r="AA6" s="20"/>
      <c r="AB6" s="20"/>
      <c r="AC6" s="20"/>
    </row>
    <row r="7" spans="1:43" ht="17.100000000000001" customHeight="1">
      <c r="A7" s="25"/>
      <c r="B7" s="25"/>
      <c r="C7" s="25"/>
      <c r="D7" s="25"/>
      <c r="E7" s="25"/>
      <c r="F7" s="25"/>
      <c r="G7" s="25"/>
      <c r="H7" s="25"/>
      <c r="I7" s="25"/>
      <c r="J7" s="20"/>
      <c r="K7" s="20"/>
      <c r="L7" s="20"/>
      <c r="M7" s="20"/>
      <c r="N7" s="20"/>
      <c r="O7" s="20"/>
      <c r="P7" s="20"/>
      <c r="Q7" s="20"/>
      <c r="R7" s="20"/>
      <c r="S7" s="20"/>
      <c r="T7" s="20"/>
      <c r="U7" s="20"/>
      <c r="V7" s="20"/>
      <c r="W7" s="20"/>
      <c r="X7" s="20"/>
      <c r="Y7" s="20"/>
      <c r="Z7" s="20"/>
      <c r="AA7" s="20"/>
      <c r="AB7" s="20"/>
      <c r="AC7" s="20"/>
    </row>
    <row r="8" spans="1:43" ht="17.100000000000001" customHeight="1">
      <c r="A8" s="535" t="s">
        <v>62</v>
      </c>
      <c r="B8" s="535"/>
      <c r="C8" s="535"/>
      <c r="D8" s="535"/>
      <c r="E8" s="535"/>
      <c r="F8" s="535"/>
      <c r="G8" s="535"/>
      <c r="H8" s="535"/>
      <c r="I8" s="535"/>
      <c r="J8" s="568"/>
      <c r="K8" s="568"/>
      <c r="L8" s="568"/>
      <c r="M8" s="568"/>
      <c r="N8" s="568"/>
      <c r="O8" s="568"/>
      <c r="P8" s="568"/>
      <c r="Q8" s="568"/>
      <c r="R8" s="568"/>
      <c r="S8" s="568"/>
      <c r="T8" s="568"/>
      <c r="U8" s="568"/>
      <c r="V8" s="568"/>
      <c r="W8" s="568"/>
      <c r="X8" s="568"/>
      <c r="Y8" s="568"/>
      <c r="Z8" s="568"/>
      <c r="AA8" s="568"/>
      <c r="AB8" s="568"/>
      <c r="AC8" s="568"/>
    </row>
    <row r="9" spans="1:43" ht="17.100000000000001" customHeight="1">
      <c r="A9" s="21"/>
      <c r="B9" s="21"/>
      <c r="C9" s="21"/>
      <c r="D9" s="21"/>
      <c r="E9" s="21"/>
      <c r="F9" s="21"/>
      <c r="G9" s="21"/>
      <c r="H9" s="21"/>
      <c r="I9" s="21"/>
      <c r="J9" s="20"/>
      <c r="K9" s="20"/>
      <c r="L9" s="20"/>
      <c r="M9" s="20"/>
      <c r="N9" s="20"/>
      <c r="O9" s="20"/>
      <c r="P9" s="20"/>
      <c r="Q9" s="20"/>
      <c r="R9" s="20"/>
      <c r="S9" s="20"/>
      <c r="T9" s="20"/>
      <c r="U9" s="20"/>
      <c r="V9" s="20"/>
      <c r="W9" s="20"/>
      <c r="X9" s="20"/>
      <c r="Y9" s="20"/>
      <c r="Z9" s="20"/>
      <c r="AA9" s="20"/>
      <c r="AB9" s="20"/>
      <c r="AC9" s="20"/>
    </row>
    <row r="10" spans="1:43" ht="17.100000000000001" customHeight="1">
      <c r="A10" s="21"/>
      <c r="B10" s="21"/>
      <c r="C10" s="21"/>
      <c r="D10" s="21"/>
      <c r="E10" s="21"/>
      <c r="F10" s="21"/>
      <c r="G10" s="21"/>
      <c r="H10" s="21"/>
      <c r="I10" s="21"/>
      <c r="J10" s="20"/>
      <c r="K10" s="20"/>
      <c r="L10" s="20"/>
      <c r="M10" s="20"/>
      <c r="N10" s="20"/>
      <c r="O10" s="20"/>
      <c r="P10" s="20"/>
      <c r="Q10" s="20"/>
      <c r="R10" s="20"/>
      <c r="S10" s="20"/>
      <c r="T10" s="20"/>
      <c r="U10" s="20"/>
      <c r="V10" s="20"/>
      <c r="W10" s="20"/>
      <c r="X10" s="20"/>
      <c r="Y10" s="20"/>
      <c r="Z10" s="20"/>
      <c r="AA10" s="20"/>
      <c r="AB10" s="20"/>
      <c r="AC10" s="20"/>
    </row>
    <row r="11" spans="1:43" ht="17.100000000000001" customHeight="1">
      <c r="A11" s="570" t="s">
        <v>925</v>
      </c>
      <c r="B11" s="570"/>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row>
    <row r="12" spans="1:43" ht="17.100000000000001" customHeight="1">
      <c r="A12" s="570"/>
      <c r="B12" s="570"/>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row>
    <row r="13" spans="1:43" ht="17.100000000000001" customHeight="1">
      <c r="A13" s="570"/>
      <c r="B13" s="570"/>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0"/>
      <c r="AB13" s="570"/>
      <c r="AC13" s="570"/>
    </row>
    <row r="14" spans="1:43" ht="17.100000000000001" customHeight="1">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row>
    <row r="15" spans="1:43" ht="17.100000000000001" customHeight="1">
      <c r="A15" s="538" t="s">
        <v>1031</v>
      </c>
      <c r="B15" s="569"/>
      <c r="C15" s="569"/>
      <c r="D15" s="569"/>
      <c r="E15" s="569"/>
      <c r="F15" s="569"/>
      <c r="G15" s="569"/>
      <c r="H15" s="569"/>
      <c r="I15" s="569"/>
      <c r="J15" s="568"/>
      <c r="K15" s="568"/>
      <c r="L15" s="568"/>
      <c r="M15" s="568"/>
      <c r="N15" s="568"/>
      <c r="O15" s="568"/>
      <c r="P15" s="568"/>
      <c r="Q15" s="568"/>
      <c r="R15" s="568"/>
      <c r="S15" s="568"/>
      <c r="T15" s="568"/>
      <c r="U15" s="568"/>
      <c r="V15" s="568"/>
      <c r="W15" s="568"/>
      <c r="X15" s="568"/>
      <c r="Y15" s="568"/>
      <c r="Z15" s="568"/>
      <c r="AA15" s="568"/>
      <c r="AB15" s="568"/>
      <c r="AC15" s="568"/>
    </row>
    <row r="16" spans="1:43" ht="17.100000000000001" customHeight="1">
      <c r="A16" s="538"/>
      <c r="B16" s="569"/>
      <c r="C16" s="569"/>
      <c r="D16" s="569"/>
      <c r="E16" s="569"/>
      <c r="F16" s="569"/>
      <c r="G16" s="569"/>
      <c r="H16" s="569"/>
      <c r="I16" s="569"/>
      <c r="J16" s="568"/>
      <c r="K16" s="568"/>
      <c r="L16" s="568"/>
      <c r="M16" s="568"/>
      <c r="N16" s="568"/>
      <c r="O16" s="568"/>
      <c r="P16" s="568"/>
      <c r="Q16" s="568"/>
      <c r="R16" s="568"/>
      <c r="S16" s="568"/>
      <c r="T16" s="568"/>
      <c r="U16" s="568"/>
      <c r="V16" s="568"/>
      <c r="W16" s="568"/>
      <c r="X16" s="568"/>
      <c r="Y16" s="568"/>
      <c r="Z16" s="568"/>
      <c r="AA16" s="568"/>
      <c r="AB16" s="568"/>
      <c r="AC16" s="568"/>
    </row>
    <row r="17" spans="1:37" ht="17.100000000000001" customHeight="1" thickBot="1">
      <c r="A17" s="21"/>
      <c r="B17" s="21"/>
      <c r="C17" s="21"/>
      <c r="D17" s="21"/>
      <c r="E17" s="21"/>
      <c r="F17" s="21"/>
      <c r="G17" s="21"/>
      <c r="H17" s="21"/>
      <c r="I17" s="21"/>
      <c r="J17" s="20"/>
      <c r="K17" s="20"/>
      <c r="L17" s="20"/>
      <c r="M17" s="20"/>
      <c r="N17" s="20"/>
      <c r="O17" s="20"/>
      <c r="P17" s="20"/>
      <c r="Q17" s="20"/>
      <c r="R17" s="20"/>
      <c r="S17" s="20"/>
      <c r="T17" s="20"/>
      <c r="U17" s="20"/>
      <c r="V17" s="20"/>
      <c r="W17" s="20"/>
      <c r="X17" s="20"/>
      <c r="Y17" s="20"/>
      <c r="Z17" s="20"/>
      <c r="AA17" s="20"/>
      <c r="AB17" s="20"/>
      <c r="AC17" s="20"/>
    </row>
    <row r="18" spans="1:37" ht="17.100000000000001" customHeight="1" thickBot="1">
      <c r="A18" s="8"/>
      <c r="B18" s="8"/>
      <c r="C18" s="8"/>
      <c r="D18" s="8"/>
      <c r="E18" s="8"/>
      <c r="F18" s="8"/>
      <c r="G18" s="8"/>
      <c r="H18" s="8"/>
      <c r="I18" s="8"/>
      <c r="J18" s="8"/>
      <c r="K18" s="8"/>
      <c r="L18" s="8"/>
      <c r="M18" s="8"/>
      <c r="N18" s="8"/>
      <c r="O18" s="8"/>
      <c r="P18" s="8"/>
      <c r="Q18" s="8"/>
      <c r="R18" s="8"/>
      <c r="S18" s="8"/>
      <c r="T18" s="8"/>
      <c r="U18" s="10"/>
      <c r="V18" s="535" t="s">
        <v>573</v>
      </c>
      <c r="W18" s="535"/>
      <c r="X18" s="33" t="str">
        <f>IF(AE18="","",(YEAR(AE18)-2018))</f>
        <v/>
      </c>
      <c r="Y18" s="10" t="s">
        <v>6</v>
      </c>
      <c r="Z18" s="33" t="str">
        <f>IF(AE18="","",MONTH(AE18))</f>
        <v/>
      </c>
      <c r="AA18" s="10" t="s">
        <v>5</v>
      </c>
      <c r="AB18" s="33" t="str">
        <f>IF(AE18="","",DAY(AE18))</f>
        <v/>
      </c>
      <c r="AC18" s="10" t="s">
        <v>4</v>
      </c>
      <c r="AE18" s="581"/>
      <c r="AF18" s="582"/>
      <c r="AG18" s="32"/>
    </row>
    <row r="19" spans="1:37" ht="17.100000000000001" customHeight="1">
      <c r="A19" s="21"/>
      <c r="B19" s="21"/>
      <c r="C19" s="21"/>
      <c r="D19" s="21"/>
      <c r="E19" s="21"/>
      <c r="F19" s="21"/>
      <c r="G19" s="21"/>
      <c r="H19" s="21"/>
      <c r="I19" s="21"/>
      <c r="J19" s="20"/>
      <c r="K19" s="20"/>
      <c r="L19" s="20"/>
      <c r="M19" s="535" t="s">
        <v>63</v>
      </c>
      <c r="N19" s="535"/>
      <c r="O19" s="535"/>
      <c r="P19" s="60"/>
      <c r="Q19" s="571"/>
      <c r="R19" s="571"/>
      <c r="S19" s="571"/>
      <c r="T19" s="571"/>
      <c r="U19" s="571"/>
      <c r="V19" s="571"/>
      <c r="W19" s="571"/>
      <c r="X19" s="571"/>
      <c r="Y19" s="571"/>
      <c r="Z19" s="571"/>
      <c r="AA19" s="571"/>
      <c r="AB19" s="571"/>
      <c r="AC19" s="20"/>
    </row>
    <row r="20" spans="1:37" ht="16.5" customHeight="1">
      <c r="A20" s="16"/>
      <c r="B20" s="16"/>
      <c r="C20" s="16"/>
      <c r="D20" s="16"/>
      <c r="E20" s="16"/>
      <c r="F20" s="16"/>
      <c r="G20" s="16"/>
      <c r="H20" s="16"/>
      <c r="I20" s="16"/>
      <c r="J20" s="8"/>
      <c r="K20" s="8"/>
      <c r="L20" s="8"/>
      <c r="M20" s="20"/>
      <c r="N20" s="20"/>
      <c r="O20" s="20"/>
      <c r="P20" s="60"/>
      <c r="Q20" s="571"/>
      <c r="R20" s="571"/>
      <c r="S20" s="571"/>
      <c r="T20" s="571"/>
      <c r="U20" s="571"/>
      <c r="V20" s="571"/>
      <c r="W20" s="571"/>
      <c r="X20" s="571"/>
      <c r="Y20" s="571"/>
      <c r="Z20" s="571"/>
      <c r="AA20" s="571"/>
      <c r="AB20" s="571"/>
      <c r="AC20" s="10"/>
    </row>
    <row r="21" spans="1:37" ht="5.0999999999999996" customHeight="1">
      <c r="A21" s="16"/>
      <c r="B21" s="16"/>
      <c r="C21" s="16"/>
      <c r="D21" s="16"/>
      <c r="E21" s="16"/>
      <c r="F21" s="16"/>
      <c r="G21" s="16"/>
      <c r="H21" s="16"/>
      <c r="I21" s="16"/>
      <c r="J21" s="8"/>
      <c r="K21" s="8"/>
      <c r="L21" s="8"/>
      <c r="M21" s="20"/>
      <c r="N21" s="20"/>
      <c r="O21" s="20"/>
      <c r="P21" s="60"/>
      <c r="Q21" s="56"/>
      <c r="R21" s="56"/>
      <c r="S21" s="56"/>
      <c r="T21" s="56"/>
      <c r="U21" s="56"/>
      <c r="V21" s="56"/>
      <c r="W21" s="56"/>
      <c r="X21" s="56"/>
      <c r="Y21" s="56"/>
      <c r="Z21" s="56"/>
      <c r="AA21" s="56"/>
      <c r="AB21" s="56"/>
      <c r="AC21" s="10"/>
    </row>
    <row r="22" spans="1:37" ht="16.5" customHeight="1">
      <c r="A22" s="21"/>
      <c r="B22" s="21"/>
      <c r="C22" s="21"/>
      <c r="D22" s="21"/>
      <c r="E22" s="21"/>
      <c r="F22" s="21"/>
      <c r="G22" s="21"/>
      <c r="H22" s="21"/>
      <c r="I22" s="21"/>
      <c r="J22" s="20"/>
      <c r="K22" s="20"/>
      <c r="L22" s="20"/>
      <c r="M22" s="20"/>
      <c r="N22" s="20"/>
      <c r="O22" s="20"/>
      <c r="P22" s="20"/>
      <c r="Q22" s="544"/>
      <c r="R22" s="544"/>
      <c r="S22" s="544"/>
      <c r="T22" s="544"/>
      <c r="U22" s="544"/>
      <c r="V22" s="544"/>
      <c r="W22" s="544"/>
      <c r="X22" s="544"/>
      <c r="Y22" s="544"/>
      <c r="Z22" s="544"/>
      <c r="AA22" s="544"/>
      <c r="AB22" s="544"/>
      <c r="AC22" s="20"/>
    </row>
    <row r="23" spans="1:37" ht="16.5" customHeight="1">
      <c r="A23" s="20"/>
      <c r="B23" s="20"/>
      <c r="C23" s="20"/>
      <c r="D23" s="20"/>
      <c r="E23" s="20"/>
      <c r="F23" s="20"/>
      <c r="G23" s="20"/>
      <c r="H23" s="20"/>
      <c r="I23" s="20"/>
      <c r="J23" s="20"/>
      <c r="K23" s="20"/>
      <c r="L23" s="20"/>
      <c r="M23" s="20"/>
      <c r="N23" s="20"/>
      <c r="O23" s="20"/>
      <c r="P23" s="20"/>
      <c r="Q23" s="544"/>
      <c r="R23" s="544"/>
      <c r="S23" s="544"/>
      <c r="T23" s="544"/>
      <c r="U23" s="544"/>
      <c r="V23" s="544"/>
      <c r="W23" s="544"/>
      <c r="X23" s="544"/>
      <c r="Y23" s="544"/>
      <c r="Z23" s="544"/>
      <c r="AA23" s="544"/>
      <c r="AB23" s="544"/>
      <c r="AC23" s="20"/>
    </row>
    <row r="24" spans="1:37" ht="5.0999999999999996" customHeight="1">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row>
    <row r="25" spans="1:37" ht="17.100000000000001" customHeight="1">
      <c r="A25" s="20"/>
      <c r="B25" s="20"/>
      <c r="C25" s="20"/>
      <c r="D25" s="20"/>
      <c r="E25" s="20"/>
      <c r="F25" s="20"/>
      <c r="G25" s="20"/>
      <c r="H25" s="20"/>
      <c r="I25" s="20"/>
      <c r="J25" s="20"/>
      <c r="K25" s="20"/>
      <c r="L25" s="20"/>
      <c r="M25" s="535"/>
      <c r="N25" s="535"/>
      <c r="O25" s="535"/>
      <c r="P25" s="60"/>
      <c r="Q25" s="580"/>
      <c r="R25" s="580"/>
      <c r="S25" s="580"/>
      <c r="T25" s="580"/>
      <c r="U25" s="580"/>
      <c r="V25" s="580"/>
      <c r="W25" s="580"/>
      <c r="X25" s="580"/>
      <c r="Y25" s="580"/>
      <c r="Z25" s="580"/>
      <c r="AA25" s="580"/>
      <c r="AB25" s="580"/>
      <c r="AC25" s="20"/>
    </row>
    <row r="26" spans="1:37" ht="17.100000000000001" customHeight="1">
      <c r="A26" s="16"/>
      <c r="B26" s="16"/>
      <c r="C26" s="16"/>
      <c r="D26" s="16"/>
      <c r="E26" s="16"/>
      <c r="F26" s="16"/>
      <c r="G26" s="16"/>
      <c r="H26" s="16"/>
      <c r="I26" s="16"/>
      <c r="J26" s="8"/>
      <c r="K26" s="8"/>
      <c r="L26" s="8"/>
      <c r="M26" s="20"/>
      <c r="N26" s="20"/>
      <c r="O26" s="20"/>
      <c r="P26" s="60"/>
      <c r="Q26" s="580"/>
      <c r="R26" s="580"/>
      <c r="S26" s="580"/>
      <c r="T26" s="580"/>
      <c r="U26" s="580"/>
      <c r="V26" s="580"/>
      <c r="W26" s="580"/>
      <c r="X26" s="580"/>
      <c r="Y26" s="580"/>
      <c r="Z26" s="580"/>
      <c r="AA26" s="580"/>
      <c r="AB26" s="580"/>
      <c r="AC26" s="10"/>
    </row>
    <row r="27" spans="1:37" ht="17.100000000000001" customHeight="1">
      <c r="A27" s="21"/>
      <c r="B27" s="21"/>
      <c r="C27" s="21"/>
      <c r="D27" s="21"/>
      <c r="E27" s="21"/>
      <c r="F27" s="21"/>
      <c r="G27" s="21"/>
      <c r="H27" s="21"/>
      <c r="I27" s="21"/>
      <c r="J27" s="20"/>
      <c r="K27" s="20"/>
      <c r="L27" s="20"/>
      <c r="M27" s="20"/>
      <c r="N27" s="20"/>
      <c r="O27" s="20"/>
      <c r="P27" s="20"/>
      <c r="Q27" s="20"/>
      <c r="R27" s="20"/>
      <c r="S27" s="20"/>
      <c r="T27" s="20"/>
      <c r="U27" s="20"/>
      <c r="V27" s="20"/>
      <c r="W27" s="20"/>
      <c r="X27" s="20"/>
      <c r="Y27" s="20"/>
      <c r="Z27" s="20"/>
      <c r="AA27" s="20"/>
      <c r="AB27" s="20"/>
      <c r="AC27" s="20"/>
    </row>
    <row r="28" spans="1:37" ht="17.100000000000001" customHeight="1">
      <c r="A28" s="21"/>
      <c r="B28" s="12" t="s">
        <v>923</v>
      </c>
      <c r="C28" s="21"/>
      <c r="D28" s="21"/>
      <c r="E28" s="21"/>
      <c r="F28" s="21"/>
      <c r="G28" s="21"/>
      <c r="H28" s="21"/>
      <c r="I28" s="21"/>
      <c r="J28" s="20"/>
      <c r="K28" s="20"/>
      <c r="L28" s="20"/>
      <c r="M28" s="20"/>
      <c r="N28" s="20"/>
      <c r="O28" s="20"/>
      <c r="P28" s="20"/>
      <c r="Q28" s="20"/>
      <c r="R28" s="20"/>
      <c r="S28" s="20"/>
      <c r="T28" s="20"/>
      <c r="U28" s="20"/>
      <c r="V28" s="20"/>
      <c r="W28" s="20"/>
      <c r="X28" s="20"/>
      <c r="Y28" s="20"/>
      <c r="Z28" s="20"/>
      <c r="AA28" s="20"/>
      <c r="AB28" s="20"/>
      <c r="AC28" s="20"/>
    </row>
    <row r="29" spans="1:37" ht="17.100000000000001" customHeight="1" thickBot="1">
      <c r="A29" s="21"/>
      <c r="B29" s="132"/>
      <c r="C29" s="12" t="s">
        <v>556</v>
      </c>
      <c r="D29" s="21"/>
      <c r="E29" s="21"/>
      <c r="F29" s="21"/>
      <c r="G29" s="21"/>
      <c r="H29" s="21"/>
      <c r="I29" s="21"/>
      <c r="J29" s="544"/>
      <c r="K29" s="544"/>
      <c r="L29" s="544"/>
      <c r="M29" s="544"/>
      <c r="N29" s="544"/>
      <c r="O29" s="544"/>
      <c r="P29" s="544"/>
      <c r="Q29" s="544"/>
      <c r="R29" s="544"/>
      <c r="S29" s="544"/>
      <c r="T29" s="544"/>
      <c r="U29" s="544"/>
      <c r="V29" s="544"/>
      <c r="W29" s="544"/>
      <c r="X29" s="544"/>
      <c r="Y29" s="544"/>
      <c r="Z29" s="544"/>
      <c r="AA29" s="544"/>
      <c r="AB29" s="544"/>
      <c r="AC29" s="544"/>
    </row>
    <row r="30" spans="1:37" ht="17.100000000000001" customHeight="1" thickBot="1">
      <c r="A30" s="21"/>
      <c r="B30" s="132"/>
      <c r="C30" s="12" t="s">
        <v>557</v>
      </c>
      <c r="D30" s="21"/>
      <c r="E30" s="21"/>
      <c r="F30" s="21"/>
      <c r="G30" s="21"/>
      <c r="H30" s="21"/>
      <c r="I30" s="21"/>
      <c r="J30" s="583" t="str">
        <f>IF(AK30&lt;43586,"平成","令和")</f>
        <v>平成</v>
      </c>
      <c r="K30" s="583"/>
      <c r="L30" s="10" t="str">
        <f>IF(AE30="","",IF(AK30&lt;43586,YEAR(AE30)-1988,IF(YEAR(AE30)-2018=1,"元",YEAR(AE30)-2018)))</f>
        <v/>
      </c>
      <c r="M30" s="10" t="s">
        <v>6</v>
      </c>
      <c r="N30" s="10" t="str">
        <f>IF(AE30="","",MONTH(AE30))</f>
        <v/>
      </c>
      <c r="O30" s="10" t="s">
        <v>5</v>
      </c>
      <c r="P30" s="10" t="str">
        <f>IF(AE30="","",DAY(AE30))</f>
        <v/>
      </c>
      <c r="Q30" s="10" t="s">
        <v>28</v>
      </c>
      <c r="R30" s="20"/>
      <c r="S30" s="20"/>
      <c r="T30" s="20"/>
      <c r="U30" s="20"/>
      <c r="V30" s="20"/>
      <c r="W30" s="20"/>
      <c r="X30" s="20"/>
      <c r="Y30" s="20"/>
      <c r="Z30" s="20"/>
      <c r="AA30" s="20"/>
      <c r="AB30" s="20"/>
      <c r="AC30" s="20"/>
      <c r="AE30" s="581"/>
      <c r="AF30" s="582"/>
      <c r="AK30" s="4">
        <f>AE30</f>
        <v>0</v>
      </c>
    </row>
    <row r="31" spans="1:37" ht="16.5" customHeight="1">
      <c r="A31" s="21"/>
      <c r="B31" s="132"/>
      <c r="C31" s="12" t="s">
        <v>558</v>
      </c>
      <c r="D31" s="21"/>
      <c r="E31" s="21"/>
      <c r="F31" s="21"/>
      <c r="G31" s="21"/>
      <c r="H31" s="21"/>
      <c r="I31" s="21"/>
      <c r="J31" s="544"/>
      <c r="K31" s="544"/>
      <c r="L31" s="544"/>
      <c r="M31" s="544"/>
      <c r="N31" s="544"/>
      <c r="O31" s="544"/>
      <c r="P31" s="544"/>
      <c r="Q31" s="544"/>
      <c r="R31" s="544"/>
      <c r="S31" s="544"/>
      <c r="T31" s="544"/>
      <c r="U31" s="544"/>
      <c r="V31" s="544"/>
      <c r="W31" s="544"/>
      <c r="X31" s="544"/>
      <c r="Y31" s="544"/>
      <c r="Z31" s="544"/>
      <c r="AA31" s="544"/>
      <c r="AB31" s="544"/>
      <c r="AC31" s="544"/>
    </row>
    <row r="32" spans="1:37" ht="2.1" customHeight="1">
      <c r="A32" s="21"/>
      <c r="B32" s="132"/>
      <c r="C32" s="12"/>
      <c r="D32" s="21"/>
      <c r="E32" s="21"/>
      <c r="F32" s="21"/>
      <c r="G32" s="21"/>
      <c r="H32" s="133"/>
      <c r="I32" s="133"/>
      <c r="J32" s="134"/>
      <c r="K32" s="134"/>
      <c r="L32" s="134"/>
      <c r="M32" s="134"/>
      <c r="N32" s="134"/>
      <c r="O32" s="134"/>
      <c r="P32" s="134"/>
      <c r="Q32" s="134"/>
      <c r="R32" s="134"/>
      <c r="S32" s="134"/>
      <c r="T32" s="134"/>
      <c r="U32" s="134"/>
      <c r="V32" s="134"/>
      <c r="W32" s="134"/>
      <c r="X32" s="134"/>
      <c r="Y32" s="134"/>
      <c r="Z32" s="134"/>
      <c r="AA32" s="134"/>
      <c r="AB32" s="134"/>
      <c r="AC32" s="134"/>
      <c r="AD32" s="135"/>
    </row>
    <row r="33" spans="1:29" ht="17.100000000000001" customHeight="1">
      <c r="A33" s="21"/>
      <c r="B33" s="132"/>
      <c r="C33" s="12" t="s">
        <v>559</v>
      </c>
      <c r="D33" s="21"/>
      <c r="E33" s="21"/>
      <c r="F33" s="21"/>
      <c r="G33" s="21"/>
      <c r="H33" s="21"/>
      <c r="I33" s="21"/>
      <c r="J33" s="584"/>
      <c r="K33" s="584"/>
      <c r="L33" s="584"/>
      <c r="M33" s="584"/>
      <c r="N33" s="584"/>
      <c r="O33" s="584"/>
      <c r="P33" s="584"/>
      <c r="Q33" s="584"/>
      <c r="R33" s="584"/>
      <c r="S33" s="584"/>
      <c r="T33" s="584"/>
      <c r="U33" s="584"/>
      <c r="V33" s="584"/>
      <c r="W33" s="584"/>
      <c r="X33" s="584"/>
      <c r="Y33" s="584"/>
      <c r="Z33" s="584"/>
      <c r="AA33" s="584"/>
      <c r="AB33" s="584"/>
      <c r="AC33" s="584"/>
    </row>
    <row r="34" spans="1:29" ht="17.100000000000001" customHeight="1">
      <c r="A34" s="21"/>
      <c r="B34" s="21"/>
      <c r="C34" s="21"/>
      <c r="D34" s="21"/>
      <c r="E34" s="21"/>
      <c r="F34" s="21"/>
      <c r="G34" s="21"/>
      <c r="H34" s="21"/>
      <c r="I34" s="21"/>
      <c r="J34" s="585"/>
      <c r="K34" s="585"/>
      <c r="L34" s="585"/>
      <c r="M34" s="585"/>
      <c r="N34" s="585"/>
      <c r="O34" s="585"/>
      <c r="P34" s="585"/>
      <c r="Q34" s="585"/>
      <c r="R34" s="585"/>
      <c r="S34" s="585"/>
      <c r="T34" s="585"/>
      <c r="U34" s="585"/>
      <c r="V34" s="585"/>
      <c r="W34" s="585"/>
      <c r="X34" s="585"/>
      <c r="Y34" s="585"/>
      <c r="Z34" s="585"/>
      <c r="AA34" s="585"/>
      <c r="AB34" s="585"/>
      <c r="AC34" s="585"/>
    </row>
    <row r="35" spans="1:29" ht="17.100000000000001" customHeight="1">
      <c r="A35" s="542" t="s">
        <v>0</v>
      </c>
      <c r="B35" s="543"/>
      <c r="C35" s="543"/>
      <c r="D35" s="543"/>
      <c r="E35" s="543"/>
      <c r="F35" s="26"/>
      <c r="G35" s="26"/>
      <c r="H35" s="26"/>
      <c r="I35" s="26"/>
      <c r="J35" s="27"/>
      <c r="K35" s="27"/>
      <c r="L35" s="27"/>
      <c r="M35" s="27"/>
      <c r="N35" s="27"/>
      <c r="O35" s="27"/>
      <c r="P35" s="27"/>
      <c r="Q35" s="27"/>
      <c r="R35" s="27"/>
      <c r="S35" s="27"/>
      <c r="T35" s="27"/>
      <c r="U35" s="27"/>
      <c r="V35" s="27"/>
      <c r="W35" s="27"/>
      <c r="X35" s="27"/>
      <c r="Y35" s="27"/>
      <c r="Z35" s="27"/>
      <c r="AA35" s="27"/>
      <c r="AB35" s="27"/>
      <c r="AC35" s="28"/>
    </row>
    <row r="36" spans="1:29" ht="17.100000000000001" customHeight="1">
      <c r="A36" s="572"/>
      <c r="B36" s="573"/>
      <c r="C36" s="573"/>
      <c r="D36" s="574"/>
      <c r="E36" s="574"/>
      <c r="F36" s="574"/>
      <c r="G36" s="574"/>
      <c r="H36" s="574"/>
      <c r="I36" s="574"/>
      <c r="J36" s="574"/>
      <c r="K36" s="574"/>
      <c r="L36" s="574"/>
      <c r="M36" s="574"/>
      <c r="N36" s="574"/>
      <c r="O36" s="574"/>
      <c r="P36" s="574"/>
      <c r="Q36" s="574"/>
      <c r="R36" s="574"/>
      <c r="S36" s="574"/>
      <c r="T36" s="574"/>
      <c r="U36" s="574"/>
      <c r="V36" s="574"/>
      <c r="W36" s="574"/>
      <c r="X36" s="574"/>
      <c r="Y36" s="574"/>
      <c r="Z36" s="574"/>
      <c r="AA36" s="574"/>
      <c r="AB36" s="574"/>
      <c r="AC36" s="575"/>
    </row>
    <row r="37" spans="1:29" ht="17.100000000000001" customHeight="1">
      <c r="A37" s="572"/>
      <c r="B37" s="573"/>
      <c r="C37" s="573"/>
      <c r="D37" s="574"/>
      <c r="E37" s="574"/>
      <c r="F37" s="574"/>
      <c r="G37" s="574"/>
      <c r="H37" s="574"/>
      <c r="I37" s="574"/>
      <c r="J37" s="574"/>
      <c r="K37" s="574"/>
      <c r="L37" s="574"/>
      <c r="M37" s="574"/>
      <c r="N37" s="574"/>
      <c r="O37" s="574"/>
      <c r="P37" s="574"/>
      <c r="Q37" s="574"/>
      <c r="R37" s="574"/>
      <c r="S37" s="574"/>
      <c r="T37" s="574"/>
      <c r="U37" s="574"/>
      <c r="V37" s="574"/>
      <c r="W37" s="574"/>
      <c r="X37" s="574"/>
      <c r="Y37" s="574"/>
      <c r="Z37" s="574"/>
      <c r="AA37" s="574"/>
      <c r="AB37" s="574"/>
      <c r="AC37" s="575"/>
    </row>
    <row r="38" spans="1:29" ht="17.100000000000001" customHeight="1">
      <c r="A38" s="576"/>
      <c r="B38" s="577"/>
      <c r="C38" s="577"/>
      <c r="D38" s="577"/>
      <c r="E38" s="577"/>
      <c r="F38" s="577"/>
      <c r="G38" s="577"/>
      <c r="H38" s="577"/>
      <c r="I38" s="577"/>
      <c r="J38" s="577"/>
      <c r="K38" s="577"/>
      <c r="L38" s="577"/>
      <c r="M38" s="577"/>
      <c r="N38" s="577"/>
      <c r="O38" s="577"/>
      <c r="P38" s="577"/>
      <c r="Q38" s="577"/>
      <c r="R38" s="577"/>
      <c r="S38" s="577"/>
      <c r="T38" s="577"/>
      <c r="U38" s="577"/>
      <c r="V38" s="577"/>
      <c r="W38" s="577"/>
      <c r="X38" s="577"/>
      <c r="Y38" s="577"/>
      <c r="Z38" s="577"/>
      <c r="AA38" s="577"/>
      <c r="AB38" s="577"/>
      <c r="AC38" s="578"/>
    </row>
    <row r="39" spans="1:29" ht="17.100000000000001" customHeight="1">
      <c r="A39" s="553" t="s">
        <v>1</v>
      </c>
      <c r="B39" s="536"/>
      <c r="C39" s="536"/>
      <c r="D39" s="536"/>
      <c r="E39" s="536"/>
      <c r="F39" s="536"/>
      <c r="G39" s="536"/>
      <c r="H39" s="536"/>
      <c r="I39" s="537"/>
      <c r="J39" s="529" t="s">
        <v>2</v>
      </c>
      <c r="K39" s="526"/>
      <c r="L39" s="526"/>
      <c r="M39" s="526"/>
      <c r="N39" s="526"/>
      <c r="O39" s="526"/>
      <c r="P39" s="526"/>
      <c r="Q39" s="526"/>
      <c r="R39" s="526"/>
      <c r="S39" s="526"/>
      <c r="T39" s="526"/>
      <c r="U39" s="530"/>
      <c r="V39" s="548" t="s">
        <v>3</v>
      </c>
      <c r="W39" s="549"/>
      <c r="X39" s="549"/>
      <c r="Y39" s="549"/>
      <c r="Z39" s="550"/>
      <c r="AA39" s="550"/>
      <c r="AB39" s="550"/>
      <c r="AC39" s="551"/>
    </row>
    <row r="40" spans="1:29" ht="17.100000000000001" customHeight="1">
      <c r="A40" s="554"/>
      <c r="B40" s="538"/>
      <c r="C40" s="538"/>
      <c r="D40" s="538"/>
      <c r="E40" s="538"/>
      <c r="F40" s="538"/>
      <c r="G40" s="538"/>
      <c r="H40" s="538"/>
      <c r="I40" s="539"/>
      <c r="J40" s="531"/>
      <c r="K40" s="527"/>
      <c r="L40" s="527"/>
      <c r="M40" s="527"/>
      <c r="N40" s="527"/>
      <c r="O40" s="527"/>
      <c r="P40" s="527"/>
      <c r="Q40" s="527"/>
      <c r="R40" s="527"/>
      <c r="S40" s="527"/>
      <c r="T40" s="527"/>
      <c r="U40" s="532"/>
      <c r="V40" s="548"/>
      <c r="W40" s="549"/>
      <c r="X40" s="549"/>
      <c r="Y40" s="549"/>
      <c r="Z40" s="550"/>
      <c r="AA40" s="550"/>
      <c r="AB40" s="550"/>
      <c r="AC40" s="551"/>
    </row>
    <row r="41" spans="1:29" ht="17.100000000000001" customHeight="1">
      <c r="A41" s="555"/>
      <c r="B41" s="540"/>
      <c r="C41" s="540"/>
      <c r="D41" s="540"/>
      <c r="E41" s="540"/>
      <c r="F41" s="540"/>
      <c r="G41" s="540"/>
      <c r="H41" s="540"/>
      <c r="I41" s="541"/>
      <c r="J41" s="533"/>
      <c r="K41" s="528"/>
      <c r="L41" s="528"/>
      <c r="M41" s="528"/>
      <c r="N41" s="528"/>
      <c r="O41" s="528"/>
      <c r="P41" s="528"/>
      <c r="Q41" s="528"/>
      <c r="R41" s="528"/>
      <c r="S41" s="528"/>
      <c r="T41" s="528"/>
      <c r="U41" s="534"/>
      <c r="V41" s="552"/>
      <c r="W41" s="550"/>
      <c r="X41" s="550"/>
      <c r="Y41" s="550"/>
      <c r="Z41" s="550"/>
      <c r="AA41" s="550"/>
      <c r="AB41" s="550"/>
      <c r="AC41" s="551"/>
    </row>
    <row r="42" spans="1:29" ht="17.100000000000001" customHeight="1">
      <c r="A42" s="529" t="s">
        <v>572</v>
      </c>
      <c r="B42" s="526"/>
      <c r="C42" s="526" t="str">
        <f>IF(AO1="","",TEXT(AO1,"e"))</f>
        <v/>
      </c>
      <c r="D42" s="526"/>
      <c r="E42" s="536" t="s">
        <v>6</v>
      </c>
      <c r="F42" s="526" t="str">
        <f>IF(AO1="","",TEXT(AO1,"m"))</f>
        <v/>
      </c>
      <c r="G42" s="536" t="s">
        <v>5</v>
      </c>
      <c r="H42" s="526" t="str">
        <f>IF(AO1="","",TEXT(AO1,"d"))</f>
        <v/>
      </c>
      <c r="I42" s="536" t="s">
        <v>4</v>
      </c>
      <c r="J42" s="529"/>
      <c r="K42" s="526"/>
      <c r="L42" s="526"/>
      <c r="M42" s="526"/>
      <c r="N42" s="526"/>
      <c r="O42" s="526"/>
      <c r="P42" s="526"/>
      <c r="Q42" s="526"/>
      <c r="R42" s="526"/>
      <c r="S42" s="526"/>
      <c r="T42" s="526"/>
      <c r="U42" s="530"/>
      <c r="V42" s="529" t="s">
        <v>572</v>
      </c>
      <c r="W42" s="526"/>
      <c r="X42" s="526" t="str">
        <f>IF(AO2="","",TEXT(AO2,"e"))</f>
        <v/>
      </c>
      <c r="Y42" s="536" t="s">
        <v>6</v>
      </c>
      <c r="Z42" s="526" t="str">
        <f>IF(AO2="","",TEXT(AO2,"m"))</f>
        <v/>
      </c>
      <c r="AA42" s="536" t="s">
        <v>5</v>
      </c>
      <c r="AB42" s="526" t="str">
        <f>IF(AO2="","",TEXT(AO2,"d"))</f>
        <v/>
      </c>
      <c r="AC42" s="537" t="s">
        <v>4</v>
      </c>
    </row>
    <row r="43" spans="1:29" ht="17.100000000000001" customHeight="1">
      <c r="A43" s="531"/>
      <c r="B43" s="527"/>
      <c r="C43" s="527"/>
      <c r="D43" s="527"/>
      <c r="E43" s="538"/>
      <c r="F43" s="527"/>
      <c r="G43" s="538"/>
      <c r="H43" s="527"/>
      <c r="I43" s="538"/>
      <c r="J43" s="531"/>
      <c r="K43" s="527"/>
      <c r="L43" s="527"/>
      <c r="M43" s="527"/>
      <c r="N43" s="527"/>
      <c r="O43" s="527"/>
      <c r="P43" s="527"/>
      <c r="Q43" s="527"/>
      <c r="R43" s="527"/>
      <c r="S43" s="527"/>
      <c r="T43" s="527"/>
      <c r="U43" s="532"/>
      <c r="V43" s="531"/>
      <c r="W43" s="527"/>
      <c r="X43" s="527"/>
      <c r="Y43" s="538"/>
      <c r="Z43" s="527"/>
      <c r="AA43" s="538"/>
      <c r="AB43" s="527"/>
      <c r="AC43" s="539"/>
    </row>
    <row r="44" spans="1:29" ht="17.100000000000001" customHeight="1">
      <c r="A44" s="533"/>
      <c r="B44" s="528"/>
      <c r="C44" s="528"/>
      <c r="D44" s="528"/>
      <c r="E44" s="540"/>
      <c r="F44" s="528"/>
      <c r="G44" s="540"/>
      <c r="H44" s="528"/>
      <c r="I44" s="540"/>
      <c r="J44" s="531"/>
      <c r="K44" s="527"/>
      <c r="L44" s="527"/>
      <c r="M44" s="527"/>
      <c r="N44" s="527"/>
      <c r="O44" s="527"/>
      <c r="P44" s="527"/>
      <c r="Q44" s="527"/>
      <c r="R44" s="527"/>
      <c r="S44" s="527"/>
      <c r="T44" s="527"/>
      <c r="U44" s="532"/>
      <c r="V44" s="533"/>
      <c r="W44" s="528"/>
      <c r="X44" s="528"/>
      <c r="Y44" s="540"/>
      <c r="Z44" s="528"/>
      <c r="AA44" s="540"/>
      <c r="AB44" s="528"/>
      <c r="AC44" s="541"/>
    </row>
    <row r="45" spans="1:29" ht="17.100000000000001" customHeight="1">
      <c r="A45" s="529" t="s">
        <v>64</v>
      </c>
      <c r="B45" s="545" t="str">
        <f>IF(AO1&lt;&gt;"","TKC"&amp;TEXT(AO1,"yy")&amp;"工更"&amp;IF(LEFT(第二面!K68,1)="山","梨",LEFT(第二面!K68,1))&amp;AQ1,"TKC"&amp;"  　"&amp;"工更"&amp;IF(LEFT(第二面!K68,1)="山","梨",LEFT(第二面!K68,1)))</f>
        <v>TKC  　工更</v>
      </c>
      <c r="C45" s="545"/>
      <c r="D45" s="545"/>
      <c r="E45" s="545"/>
      <c r="F45" s="545"/>
      <c r="G45" s="545"/>
      <c r="H45" s="545"/>
      <c r="I45" s="537" t="s">
        <v>7</v>
      </c>
      <c r="J45" s="531"/>
      <c r="K45" s="527"/>
      <c r="L45" s="527"/>
      <c r="M45" s="527"/>
      <c r="N45" s="527"/>
      <c r="O45" s="527"/>
      <c r="P45" s="527"/>
      <c r="Q45" s="527"/>
      <c r="R45" s="527"/>
      <c r="S45" s="527"/>
      <c r="T45" s="527"/>
      <c r="U45" s="532"/>
      <c r="V45" s="529" t="s">
        <v>64</v>
      </c>
      <c r="W45" s="545" t="str">
        <f>IF(AO2="","TKC"&amp;"  　"&amp;"工更"&amp;IF(LEFT(第二面!K68,1)="山","梨",LEFT(第二面!K68,1)),B45)</f>
        <v>TKC  　工更</v>
      </c>
      <c r="X45" s="545"/>
      <c r="Y45" s="545"/>
      <c r="Z45" s="545"/>
      <c r="AA45" s="545"/>
      <c r="AB45" s="545"/>
      <c r="AC45" s="537" t="s">
        <v>7</v>
      </c>
    </row>
    <row r="46" spans="1:29" ht="17.100000000000001" customHeight="1">
      <c r="A46" s="531"/>
      <c r="B46" s="546"/>
      <c r="C46" s="546"/>
      <c r="D46" s="546"/>
      <c r="E46" s="546"/>
      <c r="F46" s="546"/>
      <c r="G46" s="546"/>
      <c r="H46" s="546"/>
      <c r="I46" s="539"/>
      <c r="J46" s="531"/>
      <c r="K46" s="527"/>
      <c r="L46" s="527"/>
      <c r="M46" s="527"/>
      <c r="N46" s="527"/>
      <c r="O46" s="527"/>
      <c r="P46" s="527"/>
      <c r="Q46" s="527"/>
      <c r="R46" s="527"/>
      <c r="S46" s="527"/>
      <c r="T46" s="527"/>
      <c r="U46" s="532"/>
      <c r="V46" s="531"/>
      <c r="W46" s="546"/>
      <c r="X46" s="546"/>
      <c r="Y46" s="546"/>
      <c r="Z46" s="546"/>
      <c r="AA46" s="546"/>
      <c r="AB46" s="546"/>
      <c r="AC46" s="539"/>
    </row>
    <row r="47" spans="1:29" ht="17.100000000000001" customHeight="1">
      <c r="A47" s="533"/>
      <c r="B47" s="547"/>
      <c r="C47" s="547"/>
      <c r="D47" s="547"/>
      <c r="E47" s="547"/>
      <c r="F47" s="547"/>
      <c r="G47" s="547"/>
      <c r="H47" s="547"/>
      <c r="I47" s="541"/>
      <c r="J47" s="531"/>
      <c r="K47" s="527"/>
      <c r="L47" s="527"/>
      <c r="M47" s="527"/>
      <c r="N47" s="527"/>
      <c r="O47" s="527"/>
      <c r="P47" s="527"/>
      <c r="Q47" s="527"/>
      <c r="R47" s="527"/>
      <c r="S47" s="527"/>
      <c r="T47" s="527"/>
      <c r="U47" s="532"/>
      <c r="V47" s="533"/>
      <c r="W47" s="547"/>
      <c r="X47" s="547"/>
      <c r="Y47" s="547"/>
      <c r="Z47" s="547"/>
      <c r="AA47" s="547"/>
      <c r="AB47" s="547"/>
      <c r="AC47" s="541"/>
    </row>
    <row r="48" spans="1:29" ht="17.100000000000001" customHeight="1">
      <c r="A48" s="529" t="s">
        <v>701</v>
      </c>
      <c r="B48" s="526"/>
      <c r="C48" s="526"/>
      <c r="D48" s="526"/>
      <c r="E48" s="526" t="str">
        <f>IF(AO3="","",AO3)</f>
        <v/>
      </c>
      <c r="F48" s="526"/>
      <c r="G48" s="526"/>
      <c r="H48" s="526"/>
      <c r="I48" s="530"/>
      <c r="J48" s="531"/>
      <c r="K48" s="527"/>
      <c r="L48" s="527"/>
      <c r="M48" s="527"/>
      <c r="N48" s="527"/>
      <c r="O48" s="527"/>
      <c r="P48" s="527"/>
      <c r="Q48" s="527"/>
      <c r="R48" s="527"/>
      <c r="S48" s="527"/>
      <c r="T48" s="527"/>
      <c r="U48" s="532"/>
      <c r="V48" s="529" t="s">
        <v>700</v>
      </c>
      <c r="W48" s="526"/>
      <c r="X48" s="526"/>
      <c r="Y48" s="526" t="str">
        <f>IF(AO2="","",E48)</f>
        <v/>
      </c>
      <c r="Z48" s="526"/>
      <c r="AA48" s="526"/>
      <c r="AB48" s="526"/>
      <c r="AC48" s="530"/>
    </row>
    <row r="49" spans="1:29" ht="17.100000000000001" customHeight="1">
      <c r="A49" s="531"/>
      <c r="B49" s="527"/>
      <c r="C49" s="527"/>
      <c r="D49" s="527"/>
      <c r="E49" s="527"/>
      <c r="F49" s="527"/>
      <c r="G49" s="527"/>
      <c r="H49" s="527"/>
      <c r="I49" s="532"/>
      <c r="J49" s="531"/>
      <c r="K49" s="527"/>
      <c r="L49" s="527"/>
      <c r="M49" s="527"/>
      <c r="N49" s="527"/>
      <c r="O49" s="527"/>
      <c r="P49" s="527"/>
      <c r="Q49" s="527"/>
      <c r="R49" s="527"/>
      <c r="S49" s="527"/>
      <c r="T49" s="527"/>
      <c r="U49" s="532"/>
      <c r="V49" s="531"/>
      <c r="W49" s="527"/>
      <c r="X49" s="527"/>
      <c r="Y49" s="527"/>
      <c r="Z49" s="527"/>
      <c r="AA49" s="527"/>
      <c r="AB49" s="527"/>
      <c r="AC49" s="532"/>
    </row>
    <row r="50" spans="1:29" ht="17.100000000000001" customHeight="1">
      <c r="A50" s="533"/>
      <c r="B50" s="528"/>
      <c r="C50" s="528"/>
      <c r="D50" s="528"/>
      <c r="E50" s="528"/>
      <c r="F50" s="528"/>
      <c r="G50" s="528"/>
      <c r="H50" s="528"/>
      <c r="I50" s="534"/>
      <c r="J50" s="533"/>
      <c r="K50" s="528"/>
      <c r="L50" s="528"/>
      <c r="M50" s="528"/>
      <c r="N50" s="528"/>
      <c r="O50" s="528"/>
      <c r="P50" s="528"/>
      <c r="Q50" s="528"/>
      <c r="R50" s="528"/>
      <c r="S50" s="528"/>
      <c r="T50" s="528"/>
      <c r="U50" s="534"/>
      <c r="V50" s="533"/>
      <c r="W50" s="528"/>
      <c r="X50" s="528"/>
      <c r="Y50" s="528"/>
      <c r="Z50" s="528"/>
      <c r="AA50" s="528"/>
      <c r="AB50" s="528"/>
      <c r="AC50" s="534"/>
    </row>
    <row r="51" spans="1:29">
      <c r="A51" s="29"/>
      <c r="B51" s="29"/>
      <c r="C51" s="29"/>
      <c r="D51" s="29"/>
      <c r="E51" s="29"/>
      <c r="F51" s="29"/>
      <c r="G51" s="29"/>
      <c r="H51" s="29"/>
      <c r="I51" s="29"/>
    </row>
    <row r="52" spans="1:29">
      <c r="A52" s="29"/>
      <c r="B52" s="29"/>
      <c r="C52" s="29"/>
      <c r="D52" s="29"/>
      <c r="E52" s="29"/>
      <c r="F52" s="29"/>
      <c r="G52" s="29"/>
      <c r="H52" s="29"/>
      <c r="I52" s="29"/>
    </row>
  </sheetData>
  <mergeCells count="52">
    <mergeCell ref="Q23:AB23"/>
    <mergeCell ref="A42:B44"/>
    <mergeCell ref="C42:D44"/>
    <mergeCell ref="A1:AC1"/>
    <mergeCell ref="A5:AC5"/>
    <mergeCell ref="A8:AC8"/>
    <mergeCell ref="A11:AC13"/>
    <mergeCell ref="A15:AC15"/>
    <mergeCell ref="A16:AC16"/>
    <mergeCell ref="V18:W18"/>
    <mergeCell ref="A35:E35"/>
    <mergeCell ref="A36:AC38"/>
    <mergeCell ref="J29:AC29"/>
    <mergeCell ref="J31:AC31"/>
    <mergeCell ref="J33:AC34"/>
    <mergeCell ref="Q25:AB25"/>
    <mergeCell ref="AE18:AF18"/>
    <mergeCell ref="M19:O19"/>
    <mergeCell ref="Q19:AB19"/>
    <mergeCell ref="Q20:AB20"/>
    <mergeCell ref="Q22:AB22"/>
    <mergeCell ref="Q26:AB26"/>
    <mergeCell ref="M25:O25"/>
    <mergeCell ref="V42:W44"/>
    <mergeCell ref="X42:X44"/>
    <mergeCell ref="AA42:AA44"/>
    <mergeCell ref="J39:U41"/>
    <mergeCell ref="J42:U50"/>
    <mergeCell ref="A39:E41"/>
    <mergeCell ref="F39:I41"/>
    <mergeCell ref="V39:AC41"/>
    <mergeCell ref="E42:E44"/>
    <mergeCell ref="AC42:AC44"/>
    <mergeCell ref="F42:F44"/>
    <mergeCell ref="G42:G44"/>
    <mergeCell ref="H42:H44"/>
    <mergeCell ref="I42:I44"/>
    <mergeCell ref="AE30:AF30"/>
    <mergeCell ref="J30:K30"/>
    <mergeCell ref="AC45:AC47"/>
    <mergeCell ref="V45:V47"/>
    <mergeCell ref="W45:AB47"/>
    <mergeCell ref="Y42:Y44"/>
    <mergeCell ref="Z42:Z44"/>
    <mergeCell ref="AB42:AB44"/>
    <mergeCell ref="A48:D50"/>
    <mergeCell ref="E48:I50"/>
    <mergeCell ref="V48:X50"/>
    <mergeCell ref="Y48:AC50"/>
    <mergeCell ref="A45:A47"/>
    <mergeCell ref="B45:H47"/>
    <mergeCell ref="I45:I47"/>
  </mergeCells>
  <phoneticPr fontId="2"/>
  <dataValidations count="1">
    <dataValidation imeMode="hiragana" allowBlank="1" showInputMessage="1" showErrorMessage="1" sqref="Q19:AB20 Q22:AB23" xr:uid="{00000000-0002-0000-0200-000000000000}"/>
  </dataValidations>
  <pageMargins left="0.78740157480314965" right="0" top="0.51181102362204722" bottom="0.51181102362204722" header="0.51181102362204722" footer="0.51181102362204722"/>
  <pageSetup paperSize="9"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G174"/>
  <sheetViews>
    <sheetView view="pageBreakPreview" zoomScaleNormal="70" zoomScaleSheetLayoutView="100" workbookViewId="0">
      <selection activeCell="L2" sqref="L2:O2"/>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16384" width="9" style="1"/>
  </cols>
  <sheetData>
    <row r="1" spans="1:33" s="2" customFormat="1" ht="15.75" customHeight="1">
      <c r="A1" s="103" t="s">
        <v>439</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5"/>
      <c r="AG1" s="3"/>
    </row>
    <row r="2" spans="1:33" s="2" customFormat="1" ht="15.75" customHeight="1">
      <c r="A2" s="106" t="s">
        <v>460</v>
      </c>
      <c r="B2" s="8"/>
      <c r="C2" s="8"/>
      <c r="D2" s="8"/>
      <c r="E2" s="8"/>
      <c r="F2" s="14"/>
      <c r="G2" s="14"/>
      <c r="H2" s="14"/>
      <c r="I2" s="14"/>
      <c r="J2" s="14"/>
      <c r="K2" s="14" t="s">
        <v>42</v>
      </c>
      <c r="L2" s="599"/>
      <c r="M2" s="599"/>
      <c r="N2" s="599"/>
      <c r="O2" s="599"/>
      <c r="P2" s="535" t="s">
        <v>43</v>
      </c>
      <c r="Q2" s="535"/>
      <c r="R2" s="535"/>
      <c r="S2" s="599"/>
      <c r="T2" s="599"/>
      <c r="U2" s="599"/>
      <c r="V2" s="599"/>
      <c r="W2" s="535" t="s">
        <v>44</v>
      </c>
      <c r="X2" s="535"/>
      <c r="Y2" s="535"/>
      <c r="Z2" s="591"/>
      <c r="AA2" s="591"/>
      <c r="AB2" s="591"/>
      <c r="AC2" s="591"/>
      <c r="AD2" s="591"/>
      <c r="AE2" s="591"/>
      <c r="AF2" s="107" t="s">
        <v>7</v>
      </c>
      <c r="AG2" s="3"/>
    </row>
    <row r="3" spans="1:33" s="2" customFormat="1" ht="15.75" customHeight="1">
      <c r="A3" s="106" t="s">
        <v>461</v>
      </c>
      <c r="B3" s="8"/>
      <c r="C3" s="8"/>
      <c r="D3" s="8"/>
      <c r="E3" s="8"/>
      <c r="F3" s="15"/>
      <c r="G3" s="15"/>
      <c r="H3" s="15"/>
      <c r="I3" s="15"/>
      <c r="J3" s="15"/>
      <c r="K3" s="600"/>
      <c r="L3" s="600"/>
      <c r="M3" s="600"/>
      <c r="N3" s="600"/>
      <c r="O3" s="600"/>
      <c r="P3" s="600"/>
      <c r="Q3" s="600"/>
      <c r="R3" s="600"/>
      <c r="S3" s="600"/>
      <c r="T3" s="600"/>
      <c r="U3" s="600"/>
      <c r="V3" s="600"/>
      <c r="W3" s="600"/>
      <c r="X3" s="600"/>
      <c r="Y3" s="600"/>
      <c r="Z3" s="600"/>
      <c r="AA3" s="600"/>
      <c r="AB3" s="600"/>
      <c r="AC3" s="600"/>
      <c r="AD3" s="600"/>
      <c r="AE3" s="600"/>
      <c r="AF3" s="601"/>
      <c r="AG3" s="3"/>
    </row>
    <row r="4" spans="1:33" s="2" customFormat="1" ht="15.75" customHeight="1">
      <c r="A4" s="106" t="s">
        <v>462</v>
      </c>
      <c r="B4" s="8"/>
      <c r="C4" s="8"/>
      <c r="D4" s="8"/>
      <c r="E4" s="8"/>
      <c r="F4" s="8"/>
      <c r="G4" s="8"/>
      <c r="H4" s="8"/>
      <c r="I4" s="8"/>
      <c r="J4" s="8"/>
      <c r="K4" s="14" t="s">
        <v>42</v>
      </c>
      <c r="L4" s="590"/>
      <c r="M4" s="590"/>
      <c r="N4" s="590"/>
      <c r="O4" s="535" t="s">
        <v>49</v>
      </c>
      <c r="P4" s="535"/>
      <c r="Q4" s="535"/>
      <c r="R4" s="535"/>
      <c r="S4" s="535"/>
      <c r="T4" s="590"/>
      <c r="U4" s="590"/>
      <c r="V4" s="590"/>
      <c r="W4" s="535" t="s">
        <v>50</v>
      </c>
      <c r="X4" s="535"/>
      <c r="Y4" s="535"/>
      <c r="Z4" s="535"/>
      <c r="AA4" s="591"/>
      <c r="AB4" s="591"/>
      <c r="AC4" s="591"/>
      <c r="AD4" s="591"/>
      <c r="AE4" s="591"/>
      <c r="AF4" s="107" t="s">
        <v>7</v>
      </c>
      <c r="AG4" s="3"/>
    </row>
    <row r="5" spans="1:33" s="2" customFormat="1" ht="15.75" customHeight="1">
      <c r="A5" s="106"/>
      <c r="B5" s="8"/>
      <c r="C5" s="8"/>
      <c r="D5" s="8"/>
      <c r="E5" s="8"/>
      <c r="F5" s="8"/>
      <c r="G5" s="8"/>
      <c r="H5" s="8"/>
      <c r="I5" s="8"/>
      <c r="J5" s="8"/>
      <c r="K5" s="595"/>
      <c r="L5" s="595"/>
      <c r="M5" s="595"/>
      <c r="N5" s="595"/>
      <c r="O5" s="595"/>
      <c r="P5" s="595"/>
      <c r="Q5" s="595"/>
      <c r="R5" s="595"/>
      <c r="S5" s="595"/>
      <c r="T5" s="595"/>
      <c r="U5" s="595"/>
      <c r="V5" s="595"/>
      <c r="W5" s="595"/>
      <c r="X5" s="595"/>
      <c r="Y5" s="595"/>
      <c r="Z5" s="595"/>
      <c r="AA5" s="595"/>
      <c r="AB5" s="595"/>
      <c r="AC5" s="595"/>
      <c r="AD5" s="595"/>
      <c r="AE5" s="595"/>
      <c r="AF5" s="596"/>
      <c r="AG5" s="3"/>
    </row>
    <row r="6" spans="1:33" s="2" customFormat="1" ht="15.75" customHeight="1">
      <c r="A6" s="106" t="s">
        <v>463</v>
      </c>
      <c r="B6" s="8"/>
      <c r="C6" s="8"/>
      <c r="D6" s="8"/>
      <c r="E6" s="8"/>
      <c r="F6" s="8"/>
      <c r="G6" s="8"/>
      <c r="H6" s="8"/>
      <c r="I6" s="8"/>
      <c r="J6" s="8"/>
      <c r="K6" s="592"/>
      <c r="L6" s="592"/>
      <c r="M6" s="592"/>
      <c r="N6" s="9"/>
      <c r="O6" s="10"/>
      <c r="P6" s="10"/>
      <c r="Q6" s="10"/>
      <c r="R6" s="8"/>
      <c r="S6" s="8"/>
      <c r="T6" s="8"/>
      <c r="U6" s="8"/>
      <c r="V6" s="8"/>
      <c r="W6" s="8"/>
      <c r="X6" s="8"/>
      <c r="Y6" s="8"/>
      <c r="Z6" s="8"/>
      <c r="AA6" s="8"/>
      <c r="AB6" s="8"/>
      <c r="AC6" s="8"/>
      <c r="AD6" s="8"/>
      <c r="AE6" s="8"/>
      <c r="AF6" s="107"/>
      <c r="AG6" s="3"/>
    </row>
    <row r="7" spans="1:33" s="2" customFormat="1" ht="15.75" customHeight="1">
      <c r="A7" s="106" t="s">
        <v>464</v>
      </c>
      <c r="B7" s="8"/>
      <c r="C7" s="8"/>
      <c r="D7" s="8"/>
      <c r="E7" s="8"/>
      <c r="F7" s="8"/>
      <c r="G7" s="8"/>
      <c r="H7" s="8"/>
      <c r="I7" s="8"/>
      <c r="J7" s="8"/>
      <c r="K7" s="586"/>
      <c r="L7" s="586"/>
      <c r="M7" s="586"/>
      <c r="N7" s="586"/>
      <c r="O7" s="586"/>
      <c r="P7" s="586"/>
      <c r="Q7" s="586"/>
      <c r="R7" s="586"/>
      <c r="S7" s="586"/>
      <c r="T7" s="586"/>
      <c r="U7" s="586"/>
      <c r="V7" s="586"/>
      <c r="W7" s="586"/>
      <c r="X7" s="586"/>
      <c r="Y7" s="586"/>
      <c r="Z7" s="586"/>
      <c r="AA7" s="586"/>
      <c r="AB7" s="586"/>
      <c r="AC7" s="586"/>
      <c r="AD7" s="586"/>
      <c r="AE7" s="586"/>
      <c r="AF7" s="587"/>
      <c r="AG7" s="3"/>
    </row>
    <row r="8" spans="1:33" s="2" customFormat="1" ht="15.75" customHeight="1">
      <c r="A8" s="106" t="s">
        <v>465</v>
      </c>
      <c r="B8" s="8"/>
      <c r="C8" s="8"/>
      <c r="D8" s="8"/>
      <c r="E8" s="8"/>
      <c r="F8" s="8"/>
      <c r="G8" s="8"/>
      <c r="H8" s="8"/>
      <c r="I8" s="8"/>
      <c r="J8" s="8"/>
      <c r="K8" s="588"/>
      <c r="L8" s="588"/>
      <c r="M8" s="588"/>
      <c r="N8" s="588"/>
      <c r="O8" s="588"/>
      <c r="P8" s="588"/>
      <c r="Q8" s="588"/>
      <c r="R8" s="588"/>
      <c r="S8" s="588"/>
      <c r="T8" s="588"/>
      <c r="U8" s="588"/>
      <c r="V8" s="588"/>
      <c r="W8" s="588"/>
      <c r="X8" s="588"/>
      <c r="Y8" s="588"/>
      <c r="Z8" s="588"/>
      <c r="AA8" s="588"/>
      <c r="AB8" s="588"/>
      <c r="AC8" s="588"/>
      <c r="AD8" s="588"/>
      <c r="AE8" s="588"/>
      <c r="AF8" s="589"/>
      <c r="AG8" s="3"/>
    </row>
    <row r="9" spans="1:33" s="2" customFormat="1" ht="15.75" customHeight="1">
      <c r="A9" s="106" t="s">
        <v>466</v>
      </c>
      <c r="B9" s="8"/>
      <c r="C9" s="8"/>
      <c r="D9" s="8"/>
      <c r="E9" s="8"/>
      <c r="F9" s="8"/>
      <c r="G9" s="8"/>
      <c r="H9" s="8"/>
      <c r="I9" s="8"/>
      <c r="J9" s="8"/>
      <c r="K9" s="588"/>
      <c r="L9" s="588"/>
      <c r="M9" s="588"/>
      <c r="N9" s="588"/>
      <c r="O9" s="588"/>
      <c r="P9" s="588"/>
      <c r="Q9" s="588"/>
      <c r="R9" s="588"/>
      <c r="S9" s="588"/>
      <c r="T9" s="588"/>
      <c r="U9" s="588"/>
      <c r="V9" s="588"/>
      <c r="W9" s="588"/>
      <c r="X9" s="588"/>
      <c r="Y9" s="588"/>
      <c r="Z9" s="588"/>
      <c r="AA9" s="588"/>
      <c r="AB9" s="588"/>
      <c r="AC9" s="588"/>
      <c r="AD9" s="588"/>
      <c r="AE9" s="588"/>
      <c r="AF9" s="589"/>
      <c r="AG9" s="3"/>
    </row>
    <row r="10" spans="1:33" s="2" customFormat="1" ht="15.75" customHeight="1" thickBot="1">
      <c r="A10" s="108" t="s">
        <v>467</v>
      </c>
      <c r="B10" s="118"/>
      <c r="C10" s="118"/>
      <c r="D10" s="118"/>
      <c r="E10" s="118"/>
      <c r="F10" s="118"/>
      <c r="G10" s="118"/>
      <c r="H10" s="118"/>
      <c r="I10" s="118"/>
      <c r="J10" s="118"/>
      <c r="K10" s="597"/>
      <c r="L10" s="597"/>
      <c r="M10" s="597"/>
      <c r="N10" s="597"/>
      <c r="O10" s="597"/>
      <c r="P10" s="597"/>
      <c r="Q10" s="597"/>
      <c r="R10" s="597"/>
      <c r="S10" s="597"/>
      <c r="T10" s="597"/>
      <c r="U10" s="597"/>
      <c r="V10" s="597"/>
      <c r="W10" s="597"/>
      <c r="X10" s="597"/>
      <c r="Y10" s="597"/>
      <c r="Z10" s="597"/>
      <c r="AA10" s="597"/>
      <c r="AB10" s="597"/>
      <c r="AC10" s="597"/>
      <c r="AD10" s="597"/>
      <c r="AE10" s="597"/>
      <c r="AF10" s="598"/>
      <c r="AG10" s="3"/>
    </row>
    <row r="11" spans="1:33" s="2" customFormat="1" ht="15.75" customHeight="1">
      <c r="A11" s="103" t="s">
        <v>440</v>
      </c>
      <c r="B11" s="104"/>
      <c r="C11" s="104"/>
      <c r="D11" s="104"/>
      <c r="E11" s="104"/>
      <c r="F11" s="104"/>
      <c r="G11" s="104"/>
      <c r="H11" s="104"/>
      <c r="I11" s="104"/>
      <c r="J11" s="104"/>
      <c r="K11" s="104"/>
      <c r="L11" s="104"/>
      <c r="M11" s="104"/>
      <c r="N11" s="104"/>
      <c r="O11" s="104"/>
      <c r="P11" s="104"/>
      <c r="Q11" s="104"/>
      <c r="R11" s="104"/>
      <c r="S11" s="104"/>
      <c r="T11" s="104"/>
      <c r="U11" s="104"/>
      <c r="V11" s="104"/>
      <c r="W11" s="104"/>
      <c r="X11" s="104"/>
      <c r="Y11" s="104"/>
      <c r="Z11" s="104"/>
      <c r="AA11" s="104"/>
      <c r="AB11" s="104"/>
      <c r="AC11" s="104"/>
      <c r="AD11" s="104"/>
      <c r="AE11" s="104"/>
      <c r="AF11" s="105"/>
      <c r="AG11" s="3"/>
    </row>
    <row r="12" spans="1:33" s="2" customFormat="1" ht="15.75" customHeight="1">
      <c r="A12" s="106" t="s">
        <v>460</v>
      </c>
      <c r="B12" s="8"/>
      <c r="C12" s="8"/>
      <c r="D12" s="8"/>
      <c r="E12" s="8"/>
      <c r="F12" s="14"/>
      <c r="G12" s="14"/>
      <c r="H12" s="14"/>
      <c r="I12" s="14"/>
      <c r="J12" s="14"/>
      <c r="K12" s="14" t="s">
        <v>42</v>
      </c>
      <c r="L12" s="599"/>
      <c r="M12" s="599"/>
      <c r="N12" s="599"/>
      <c r="O12" s="599"/>
      <c r="P12" s="535" t="s">
        <v>43</v>
      </c>
      <c r="Q12" s="535"/>
      <c r="R12" s="535"/>
      <c r="S12" s="599"/>
      <c r="T12" s="599"/>
      <c r="U12" s="599"/>
      <c r="V12" s="599"/>
      <c r="W12" s="535" t="s">
        <v>44</v>
      </c>
      <c r="X12" s="535"/>
      <c r="Y12" s="535"/>
      <c r="Z12" s="591"/>
      <c r="AA12" s="591"/>
      <c r="AB12" s="591"/>
      <c r="AC12" s="591"/>
      <c r="AD12" s="591"/>
      <c r="AE12" s="591"/>
      <c r="AF12" s="107" t="s">
        <v>7</v>
      </c>
      <c r="AG12" s="3"/>
    </row>
    <row r="13" spans="1:33" s="2" customFormat="1" ht="15.75" customHeight="1">
      <c r="A13" s="106" t="s">
        <v>461</v>
      </c>
      <c r="B13" s="8"/>
      <c r="C13" s="8"/>
      <c r="D13" s="8"/>
      <c r="E13" s="8"/>
      <c r="F13" s="15"/>
      <c r="G13" s="15"/>
      <c r="H13" s="15"/>
      <c r="I13" s="15"/>
      <c r="J13" s="15"/>
      <c r="K13" s="600"/>
      <c r="L13" s="600"/>
      <c r="M13" s="600"/>
      <c r="N13" s="600"/>
      <c r="O13" s="600"/>
      <c r="P13" s="600"/>
      <c r="Q13" s="600"/>
      <c r="R13" s="600"/>
      <c r="S13" s="600"/>
      <c r="T13" s="600"/>
      <c r="U13" s="600"/>
      <c r="V13" s="600"/>
      <c r="W13" s="600"/>
      <c r="X13" s="600"/>
      <c r="Y13" s="600"/>
      <c r="Z13" s="600"/>
      <c r="AA13" s="600"/>
      <c r="AB13" s="600"/>
      <c r="AC13" s="600"/>
      <c r="AD13" s="600"/>
      <c r="AE13" s="600"/>
      <c r="AF13" s="601"/>
      <c r="AG13" s="3"/>
    </row>
    <row r="14" spans="1:33" s="2" customFormat="1" ht="15.75" customHeight="1">
      <c r="A14" s="106" t="s">
        <v>462</v>
      </c>
      <c r="B14" s="8"/>
      <c r="C14" s="8"/>
      <c r="D14" s="8"/>
      <c r="E14" s="8"/>
      <c r="F14" s="8"/>
      <c r="G14" s="8"/>
      <c r="H14" s="8"/>
      <c r="I14" s="8"/>
      <c r="J14" s="8"/>
      <c r="K14" s="14" t="s">
        <v>42</v>
      </c>
      <c r="L14" s="590"/>
      <c r="M14" s="590"/>
      <c r="N14" s="590"/>
      <c r="O14" s="535" t="s">
        <v>49</v>
      </c>
      <c r="P14" s="535"/>
      <c r="Q14" s="535"/>
      <c r="R14" s="535"/>
      <c r="S14" s="535"/>
      <c r="T14" s="590"/>
      <c r="U14" s="590"/>
      <c r="V14" s="590"/>
      <c r="W14" s="535" t="s">
        <v>50</v>
      </c>
      <c r="X14" s="535"/>
      <c r="Y14" s="535"/>
      <c r="Z14" s="535"/>
      <c r="AA14" s="591"/>
      <c r="AB14" s="591"/>
      <c r="AC14" s="591"/>
      <c r="AD14" s="591"/>
      <c r="AE14" s="591"/>
      <c r="AF14" s="107" t="s">
        <v>7</v>
      </c>
      <c r="AG14" s="3"/>
    </row>
    <row r="15" spans="1:33" s="2" customFormat="1" ht="15.75" customHeight="1">
      <c r="A15" s="106"/>
      <c r="B15" s="602"/>
      <c r="C15" s="602"/>
      <c r="D15" s="602"/>
      <c r="E15" s="602"/>
      <c r="F15" s="602"/>
      <c r="G15" s="602"/>
      <c r="H15" s="602"/>
      <c r="I15" s="602"/>
      <c r="J15" s="602"/>
      <c r="K15" s="595"/>
      <c r="L15" s="595"/>
      <c r="M15" s="595"/>
      <c r="N15" s="595"/>
      <c r="O15" s="595"/>
      <c r="P15" s="595"/>
      <c r="Q15" s="595"/>
      <c r="R15" s="595"/>
      <c r="S15" s="595"/>
      <c r="T15" s="595"/>
      <c r="U15" s="595"/>
      <c r="V15" s="595"/>
      <c r="W15" s="595"/>
      <c r="X15" s="595"/>
      <c r="Y15" s="595"/>
      <c r="Z15" s="595"/>
      <c r="AA15" s="595"/>
      <c r="AB15" s="595"/>
      <c r="AC15" s="595"/>
      <c r="AD15" s="595"/>
      <c r="AE15" s="595"/>
      <c r="AF15" s="596"/>
      <c r="AG15" s="3"/>
    </row>
    <row r="16" spans="1:33" s="2" customFormat="1" ht="15.75" customHeight="1">
      <c r="A16" s="106" t="s">
        <v>463</v>
      </c>
      <c r="B16" s="8"/>
      <c r="C16" s="8"/>
      <c r="D16" s="8"/>
      <c r="E16" s="8"/>
      <c r="F16" s="8"/>
      <c r="G16" s="8"/>
      <c r="H16" s="8"/>
      <c r="I16" s="8"/>
      <c r="J16" s="8"/>
      <c r="K16" s="592"/>
      <c r="L16" s="592"/>
      <c r="M16" s="592"/>
      <c r="N16" s="9"/>
      <c r="O16" s="10"/>
      <c r="P16" s="10"/>
      <c r="Q16" s="10"/>
      <c r="R16" s="8"/>
      <c r="S16" s="8"/>
      <c r="T16" s="8"/>
      <c r="U16" s="8"/>
      <c r="V16" s="8"/>
      <c r="W16" s="8"/>
      <c r="X16" s="8"/>
      <c r="Y16" s="8"/>
      <c r="Z16" s="8"/>
      <c r="AA16" s="8"/>
      <c r="AB16" s="8"/>
      <c r="AC16" s="8"/>
      <c r="AD16" s="8"/>
      <c r="AE16" s="8"/>
      <c r="AF16" s="107"/>
      <c r="AG16" s="3"/>
    </row>
    <row r="17" spans="1:33" s="2" customFormat="1" ht="15.75" customHeight="1">
      <c r="A17" s="106" t="s">
        <v>464</v>
      </c>
      <c r="B17" s="8"/>
      <c r="C17" s="8"/>
      <c r="D17" s="8"/>
      <c r="E17" s="8"/>
      <c r="F17" s="8"/>
      <c r="G17" s="8"/>
      <c r="H17" s="8"/>
      <c r="I17" s="8"/>
      <c r="J17" s="8"/>
      <c r="K17" s="586"/>
      <c r="L17" s="586"/>
      <c r="M17" s="586"/>
      <c r="N17" s="586"/>
      <c r="O17" s="586"/>
      <c r="P17" s="586"/>
      <c r="Q17" s="586"/>
      <c r="R17" s="586"/>
      <c r="S17" s="586"/>
      <c r="T17" s="586"/>
      <c r="U17" s="586"/>
      <c r="V17" s="586"/>
      <c r="W17" s="586"/>
      <c r="X17" s="586"/>
      <c r="Y17" s="586"/>
      <c r="Z17" s="586"/>
      <c r="AA17" s="586"/>
      <c r="AB17" s="586"/>
      <c r="AC17" s="586"/>
      <c r="AD17" s="586"/>
      <c r="AE17" s="586"/>
      <c r="AF17" s="587"/>
      <c r="AG17" s="3"/>
    </row>
    <row r="18" spans="1:33" s="2" customFormat="1" ht="15.75" customHeight="1">
      <c r="A18" s="106" t="s">
        <v>465</v>
      </c>
      <c r="B18" s="8"/>
      <c r="C18" s="8"/>
      <c r="D18" s="8"/>
      <c r="E18" s="8"/>
      <c r="F18" s="8"/>
      <c r="G18" s="8"/>
      <c r="H18" s="8"/>
      <c r="I18" s="8"/>
      <c r="J18" s="8"/>
      <c r="K18" s="588"/>
      <c r="L18" s="588"/>
      <c r="M18" s="588"/>
      <c r="N18" s="588"/>
      <c r="O18" s="588"/>
      <c r="P18" s="588"/>
      <c r="Q18" s="588"/>
      <c r="R18" s="588"/>
      <c r="S18" s="588"/>
      <c r="T18" s="588"/>
      <c r="U18" s="588"/>
      <c r="V18" s="588"/>
      <c r="W18" s="588"/>
      <c r="X18" s="588"/>
      <c r="Y18" s="588"/>
      <c r="Z18" s="588"/>
      <c r="AA18" s="588"/>
      <c r="AB18" s="588"/>
      <c r="AC18" s="588"/>
      <c r="AD18" s="588"/>
      <c r="AE18" s="588"/>
      <c r="AF18" s="589"/>
      <c r="AG18" s="3"/>
    </row>
    <row r="19" spans="1:33" s="2" customFormat="1" ht="15.75" customHeight="1">
      <c r="A19" s="106" t="s">
        <v>466</v>
      </c>
      <c r="B19" s="8"/>
      <c r="C19" s="8"/>
      <c r="D19" s="8"/>
      <c r="E19" s="8"/>
      <c r="F19" s="8"/>
      <c r="G19" s="8"/>
      <c r="H19" s="8"/>
      <c r="I19" s="8"/>
      <c r="J19" s="8"/>
      <c r="K19" s="588"/>
      <c r="L19" s="588"/>
      <c r="M19" s="588"/>
      <c r="N19" s="588"/>
      <c r="O19" s="588"/>
      <c r="P19" s="588"/>
      <c r="Q19" s="588"/>
      <c r="R19" s="588"/>
      <c r="S19" s="588"/>
      <c r="T19" s="588"/>
      <c r="U19" s="588"/>
      <c r="V19" s="588"/>
      <c r="W19" s="588"/>
      <c r="X19" s="588"/>
      <c r="Y19" s="588"/>
      <c r="Z19" s="588"/>
      <c r="AA19" s="588"/>
      <c r="AB19" s="588"/>
      <c r="AC19" s="588"/>
      <c r="AD19" s="588"/>
      <c r="AE19" s="588"/>
      <c r="AF19" s="589"/>
      <c r="AG19" s="3"/>
    </row>
    <row r="20" spans="1:33" s="2" customFormat="1" ht="15.75" customHeight="1" thickBot="1">
      <c r="A20" s="108" t="s">
        <v>467</v>
      </c>
      <c r="B20" s="109"/>
      <c r="C20" s="109"/>
      <c r="D20" s="109"/>
      <c r="E20" s="109"/>
      <c r="F20" s="109"/>
      <c r="G20" s="109"/>
      <c r="H20" s="109"/>
      <c r="I20" s="109"/>
      <c r="J20" s="109"/>
      <c r="K20" s="597"/>
      <c r="L20" s="597"/>
      <c r="M20" s="597"/>
      <c r="N20" s="597"/>
      <c r="O20" s="597"/>
      <c r="P20" s="597"/>
      <c r="Q20" s="597"/>
      <c r="R20" s="597"/>
      <c r="S20" s="597"/>
      <c r="T20" s="597"/>
      <c r="U20" s="597"/>
      <c r="V20" s="597"/>
      <c r="W20" s="597"/>
      <c r="X20" s="597"/>
      <c r="Y20" s="597"/>
      <c r="Z20" s="597"/>
      <c r="AA20" s="597"/>
      <c r="AB20" s="597"/>
      <c r="AC20" s="597"/>
      <c r="AD20" s="597"/>
      <c r="AE20" s="597"/>
      <c r="AF20" s="598"/>
      <c r="AG20" s="3"/>
    </row>
    <row r="21" spans="1:33" s="2" customFormat="1" ht="15.75" customHeight="1">
      <c r="A21" s="103" t="s">
        <v>441</v>
      </c>
      <c r="B21" s="110"/>
      <c r="C21" s="110"/>
      <c r="D21" s="110"/>
      <c r="E21" s="110"/>
      <c r="F21" s="110"/>
      <c r="G21" s="110"/>
      <c r="H21" s="110"/>
      <c r="I21" s="110"/>
      <c r="J21" s="110"/>
      <c r="K21" s="593"/>
      <c r="L21" s="593"/>
      <c r="M21" s="593"/>
      <c r="N21" s="593"/>
      <c r="O21" s="593"/>
      <c r="P21" s="593"/>
      <c r="Q21" s="593"/>
      <c r="R21" s="593"/>
      <c r="S21" s="593"/>
      <c r="T21" s="593"/>
      <c r="U21" s="593"/>
      <c r="V21" s="593"/>
      <c r="W21" s="593"/>
      <c r="X21" s="593"/>
      <c r="Y21" s="593"/>
      <c r="Z21" s="593"/>
      <c r="AA21" s="593"/>
      <c r="AB21" s="593"/>
      <c r="AC21" s="593"/>
      <c r="AD21" s="593"/>
      <c r="AE21" s="593"/>
      <c r="AF21" s="594"/>
      <c r="AG21" s="3"/>
    </row>
    <row r="22" spans="1:33" s="2" customFormat="1" ht="15.75" customHeight="1">
      <c r="A22" s="106" t="s">
        <v>460</v>
      </c>
      <c r="B22" s="8"/>
      <c r="C22" s="8"/>
      <c r="D22" s="8"/>
      <c r="E22" s="8"/>
      <c r="F22" s="14"/>
      <c r="G22" s="14"/>
      <c r="H22" s="14"/>
      <c r="I22" s="14"/>
      <c r="J22" s="14"/>
      <c r="K22" s="14" t="s">
        <v>42</v>
      </c>
      <c r="L22" s="599"/>
      <c r="M22" s="599"/>
      <c r="N22" s="599"/>
      <c r="O22" s="599"/>
      <c r="P22" s="535" t="s">
        <v>43</v>
      </c>
      <c r="Q22" s="535"/>
      <c r="R22" s="535"/>
      <c r="S22" s="599"/>
      <c r="T22" s="599"/>
      <c r="U22" s="599"/>
      <c r="V22" s="599"/>
      <c r="W22" s="535" t="s">
        <v>44</v>
      </c>
      <c r="X22" s="535"/>
      <c r="Y22" s="535"/>
      <c r="Z22" s="591"/>
      <c r="AA22" s="591"/>
      <c r="AB22" s="591"/>
      <c r="AC22" s="591"/>
      <c r="AD22" s="591"/>
      <c r="AE22" s="591"/>
      <c r="AF22" s="107" t="s">
        <v>7</v>
      </c>
      <c r="AG22" s="3"/>
    </row>
    <row r="23" spans="1:33" s="2" customFormat="1" ht="15.75" customHeight="1">
      <c r="A23" s="106" t="s">
        <v>461</v>
      </c>
      <c r="B23" s="8"/>
      <c r="C23" s="8"/>
      <c r="D23" s="8"/>
      <c r="E23" s="8"/>
      <c r="F23" s="15"/>
      <c r="G23" s="15"/>
      <c r="H23" s="15"/>
      <c r="I23" s="15"/>
      <c r="J23" s="15"/>
      <c r="K23" s="600"/>
      <c r="L23" s="600"/>
      <c r="M23" s="600"/>
      <c r="N23" s="600"/>
      <c r="O23" s="600"/>
      <c r="P23" s="600"/>
      <c r="Q23" s="600"/>
      <c r="R23" s="600"/>
      <c r="S23" s="600"/>
      <c r="T23" s="600"/>
      <c r="U23" s="600"/>
      <c r="V23" s="600"/>
      <c r="W23" s="600"/>
      <c r="X23" s="600"/>
      <c r="Y23" s="600"/>
      <c r="Z23" s="600"/>
      <c r="AA23" s="600"/>
      <c r="AB23" s="600"/>
      <c r="AC23" s="600"/>
      <c r="AD23" s="600"/>
      <c r="AE23" s="600"/>
      <c r="AF23" s="601"/>
      <c r="AG23" s="3"/>
    </row>
    <row r="24" spans="1:33" s="2" customFormat="1" ht="15.75" customHeight="1">
      <c r="A24" s="106" t="s">
        <v>462</v>
      </c>
      <c r="B24" s="8"/>
      <c r="C24" s="8"/>
      <c r="D24" s="8"/>
      <c r="E24" s="8"/>
      <c r="F24" s="8"/>
      <c r="G24" s="8"/>
      <c r="H24" s="8"/>
      <c r="I24" s="8"/>
      <c r="J24" s="8"/>
      <c r="K24" s="14" t="s">
        <v>42</v>
      </c>
      <c r="L24" s="590"/>
      <c r="M24" s="590"/>
      <c r="N24" s="590"/>
      <c r="O24" s="535" t="s">
        <v>49</v>
      </c>
      <c r="P24" s="535"/>
      <c r="Q24" s="535"/>
      <c r="R24" s="535"/>
      <c r="S24" s="535"/>
      <c r="T24" s="590"/>
      <c r="U24" s="590"/>
      <c r="V24" s="590"/>
      <c r="W24" s="535" t="s">
        <v>50</v>
      </c>
      <c r="X24" s="535"/>
      <c r="Y24" s="535"/>
      <c r="Z24" s="535"/>
      <c r="AA24" s="591"/>
      <c r="AB24" s="591"/>
      <c r="AC24" s="591"/>
      <c r="AD24" s="591"/>
      <c r="AE24" s="591"/>
      <c r="AF24" s="107" t="s">
        <v>7</v>
      </c>
      <c r="AG24" s="3"/>
    </row>
    <row r="25" spans="1:33" s="2" customFormat="1" ht="15.75" customHeight="1">
      <c r="A25" s="106"/>
      <c r="B25" s="8"/>
      <c r="C25" s="8"/>
      <c r="D25" s="8"/>
      <c r="E25" s="8"/>
      <c r="F25" s="8"/>
      <c r="G25" s="8"/>
      <c r="H25" s="8"/>
      <c r="I25" s="8"/>
      <c r="J25" s="8"/>
      <c r="K25" s="595"/>
      <c r="L25" s="595"/>
      <c r="M25" s="595"/>
      <c r="N25" s="595"/>
      <c r="O25" s="595"/>
      <c r="P25" s="595"/>
      <c r="Q25" s="595"/>
      <c r="R25" s="595"/>
      <c r="S25" s="595"/>
      <c r="T25" s="595"/>
      <c r="U25" s="595"/>
      <c r="V25" s="595"/>
      <c r="W25" s="595"/>
      <c r="X25" s="595"/>
      <c r="Y25" s="595"/>
      <c r="Z25" s="595"/>
      <c r="AA25" s="595"/>
      <c r="AB25" s="595"/>
      <c r="AC25" s="595"/>
      <c r="AD25" s="595"/>
      <c r="AE25" s="595"/>
      <c r="AF25" s="596"/>
      <c r="AG25" s="3"/>
    </row>
    <row r="26" spans="1:33" s="2" customFormat="1" ht="15.75" customHeight="1">
      <c r="A26" s="106" t="s">
        <v>463</v>
      </c>
      <c r="B26" s="8"/>
      <c r="C26" s="8"/>
      <c r="D26" s="8"/>
      <c r="E26" s="8"/>
      <c r="F26" s="8"/>
      <c r="G26" s="8"/>
      <c r="H26" s="8"/>
      <c r="I26" s="8"/>
      <c r="J26" s="8"/>
      <c r="K26" s="592"/>
      <c r="L26" s="592"/>
      <c r="M26" s="592"/>
      <c r="N26" s="9"/>
      <c r="O26" s="10"/>
      <c r="P26" s="10"/>
      <c r="Q26" s="10"/>
      <c r="R26" s="8"/>
      <c r="S26" s="8"/>
      <c r="T26" s="8"/>
      <c r="U26" s="8"/>
      <c r="V26" s="8"/>
      <c r="W26" s="8"/>
      <c r="X26" s="8"/>
      <c r="Y26" s="8"/>
      <c r="Z26" s="8"/>
      <c r="AA26" s="8"/>
      <c r="AB26" s="8"/>
      <c r="AC26" s="8"/>
      <c r="AD26" s="8"/>
      <c r="AE26" s="8"/>
      <c r="AF26" s="107"/>
      <c r="AG26" s="3"/>
    </row>
    <row r="27" spans="1:33" s="2" customFormat="1" ht="15.75" customHeight="1">
      <c r="A27" s="106" t="s">
        <v>464</v>
      </c>
      <c r="B27" s="8"/>
      <c r="C27" s="8"/>
      <c r="D27" s="8"/>
      <c r="E27" s="8"/>
      <c r="F27" s="8"/>
      <c r="G27" s="8"/>
      <c r="H27" s="8"/>
      <c r="I27" s="8"/>
      <c r="J27" s="8"/>
      <c r="K27" s="586"/>
      <c r="L27" s="586"/>
      <c r="M27" s="586"/>
      <c r="N27" s="586"/>
      <c r="O27" s="586"/>
      <c r="P27" s="586"/>
      <c r="Q27" s="586"/>
      <c r="R27" s="586"/>
      <c r="S27" s="586"/>
      <c r="T27" s="586"/>
      <c r="U27" s="586"/>
      <c r="V27" s="586"/>
      <c r="W27" s="586"/>
      <c r="X27" s="586"/>
      <c r="Y27" s="586"/>
      <c r="Z27" s="586"/>
      <c r="AA27" s="586"/>
      <c r="AB27" s="586"/>
      <c r="AC27" s="586"/>
      <c r="AD27" s="586"/>
      <c r="AE27" s="586"/>
      <c r="AF27" s="587"/>
      <c r="AG27" s="3"/>
    </row>
    <row r="28" spans="1:33" s="2" customFormat="1" ht="15.75" customHeight="1">
      <c r="A28" s="106" t="s">
        <v>465</v>
      </c>
      <c r="B28" s="8"/>
      <c r="C28" s="8"/>
      <c r="D28" s="8"/>
      <c r="E28" s="8"/>
      <c r="F28" s="8"/>
      <c r="G28" s="8"/>
      <c r="H28" s="8"/>
      <c r="I28" s="8"/>
      <c r="J28" s="8"/>
      <c r="K28" s="588"/>
      <c r="L28" s="588"/>
      <c r="M28" s="588"/>
      <c r="N28" s="588"/>
      <c r="O28" s="588"/>
      <c r="P28" s="588"/>
      <c r="Q28" s="588"/>
      <c r="R28" s="588"/>
      <c r="S28" s="588"/>
      <c r="T28" s="588"/>
      <c r="U28" s="588"/>
      <c r="V28" s="588"/>
      <c r="W28" s="588"/>
      <c r="X28" s="588"/>
      <c r="Y28" s="588"/>
      <c r="Z28" s="588"/>
      <c r="AA28" s="588"/>
      <c r="AB28" s="588"/>
      <c r="AC28" s="588"/>
      <c r="AD28" s="588"/>
      <c r="AE28" s="588"/>
      <c r="AF28" s="589"/>
      <c r="AG28" s="3"/>
    </row>
    <row r="29" spans="1:33" s="2" customFormat="1" ht="15.75" customHeight="1">
      <c r="A29" s="106" t="s">
        <v>466</v>
      </c>
      <c r="B29" s="8"/>
      <c r="C29" s="8"/>
      <c r="D29" s="8"/>
      <c r="E29" s="8"/>
      <c r="F29" s="8"/>
      <c r="G29" s="8"/>
      <c r="H29" s="8"/>
      <c r="I29" s="8"/>
      <c r="J29" s="8"/>
      <c r="K29" s="588"/>
      <c r="L29" s="588"/>
      <c r="M29" s="588"/>
      <c r="N29" s="588"/>
      <c r="O29" s="588"/>
      <c r="P29" s="588"/>
      <c r="Q29" s="588"/>
      <c r="R29" s="588"/>
      <c r="S29" s="588"/>
      <c r="T29" s="588"/>
      <c r="U29" s="588"/>
      <c r="V29" s="588"/>
      <c r="W29" s="588"/>
      <c r="X29" s="588"/>
      <c r="Y29" s="588"/>
      <c r="Z29" s="588"/>
      <c r="AA29" s="588"/>
      <c r="AB29" s="588"/>
      <c r="AC29" s="588"/>
      <c r="AD29" s="588"/>
      <c r="AE29" s="588"/>
      <c r="AF29" s="589"/>
      <c r="AG29" s="3"/>
    </row>
    <row r="30" spans="1:33" s="2" customFormat="1" ht="15.75" customHeight="1" thickBot="1">
      <c r="A30" s="108" t="s">
        <v>467</v>
      </c>
      <c r="B30" s="118"/>
      <c r="C30" s="118"/>
      <c r="D30" s="118"/>
      <c r="E30" s="118"/>
      <c r="F30" s="118"/>
      <c r="G30" s="118"/>
      <c r="H30" s="118"/>
      <c r="I30" s="118"/>
      <c r="J30" s="118"/>
      <c r="K30" s="597"/>
      <c r="L30" s="597"/>
      <c r="M30" s="597"/>
      <c r="N30" s="597"/>
      <c r="O30" s="597"/>
      <c r="P30" s="597"/>
      <c r="Q30" s="597"/>
      <c r="R30" s="597"/>
      <c r="S30" s="597"/>
      <c r="T30" s="597"/>
      <c r="U30" s="597"/>
      <c r="V30" s="597"/>
      <c r="W30" s="597"/>
      <c r="X30" s="597"/>
      <c r="Y30" s="597"/>
      <c r="Z30" s="597"/>
      <c r="AA30" s="597"/>
      <c r="AB30" s="597"/>
      <c r="AC30" s="597"/>
      <c r="AD30" s="597"/>
      <c r="AE30" s="597"/>
      <c r="AF30" s="598"/>
      <c r="AG30" s="3"/>
    </row>
    <row r="31" spans="1:33" s="2" customFormat="1" ht="15.75" customHeight="1">
      <c r="A31" s="103" t="s">
        <v>442</v>
      </c>
      <c r="B31" s="110"/>
      <c r="C31" s="110"/>
      <c r="D31" s="110"/>
      <c r="E31" s="110"/>
      <c r="F31" s="110"/>
      <c r="G31" s="110"/>
      <c r="H31" s="110"/>
      <c r="I31" s="110"/>
      <c r="J31" s="110"/>
      <c r="K31" s="593"/>
      <c r="L31" s="593"/>
      <c r="M31" s="593"/>
      <c r="N31" s="593"/>
      <c r="O31" s="593"/>
      <c r="P31" s="593"/>
      <c r="Q31" s="593"/>
      <c r="R31" s="593"/>
      <c r="S31" s="593"/>
      <c r="T31" s="593"/>
      <c r="U31" s="593"/>
      <c r="V31" s="593"/>
      <c r="W31" s="593"/>
      <c r="X31" s="593"/>
      <c r="Y31" s="593"/>
      <c r="Z31" s="593"/>
      <c r="AA31" s="593"/>
      <c r="AB31" s="593"/>
      <c r="AC31" s="593"/>
      <c r="AD31" s="593"/>
      <c r="AE31" s="593"/>
      <c r="AF31" s="594"/>
      <c r="AG31" s="3"/>
    </row>
    <row r="32" spans="1:33" s="2" customFormat="1" ht="15.75" customHeight="1">
      <c r="A32" s="106" t="s">
        <v>460</v>
      </c>
      <c r="B32" s="8"/>
      <c r="C32" s="8"/>
      <c r="D32" s="8"/>
      <c r="E32" s="8"/>
      <c r="F32" s="14"/>
      <c r="G32" s="14"/>
      <c r="H32" s="14"/>
      <c r="I32" s="14"/>
      <c r="J32" s="14"/>
      <c r="K32" s="14" t="s">
        <v>42</v>
      </c>
      <c r="L32" s="599"/>
      <c r="M32" s="599"/>
      <c r="N32" s="599"/>
      <c r="O32" s="599"/>
      <c r="P32" s="535" t="s">
        <v>43</v>
      </c>
      <c r="Q32" s="535"/>
      <c r="R32" s="535"/>
      <c r="S32" s="599"/>
      <c r="T32" s="599"/>
      <c r="U32" s="599"/>
      <c r="V32" s="599"/>
      <c r="W32" s="535" t="s">
        <v>44</v>
      </c>
      <c r="X32" s="535"/>
      <c r="Y32" s="535"/>
      <c r="Z32" s="591"/>
      <c r="AA32" s="591"/>
      <c r="AB32" s="591"/>
      <c r="AC32" s="591"/>
      <c r="AD32" s="591"/>
      <c r="AE32" s="591"/>
      <c r="AF32" s="107" t="s">
        <v>7</v>
      </c>
      <c r="AG32" s="3"/>
    </row>
    <row r="33" spans="1:33" s="2" customFormat="1" ht="15.75" customHeight="1">
      <c r="A33" s="106" t="s">
        <v>461</v>
      </c>
      <c r="B33" s="8"/>
      <c r="C33" s="8"/>
      <c r="D33" s="8"/>
      <c r="E33" s="8"/>
      <c r="F33" s="15"/>
      <c r="G33" s="15"/>
      <c r="H33" s="15"/>
      <c r="I33" s="15"/>
      <c r="J33" s="15"/>
      <c r="K33" s="600"/>
      <c r="L33" s="600"/>
      <c r="M33" s="600"/>
      <c r="N33" s="600"/>
      <c r="O33" s="600"/>
      <c r="P33" s="600"/>
      <c r="Q33" s="600"/>
      <c r="R33" s="600"/>
      <c r="S33" s="600"/>
      <c r="T33" s="600"/>
      <c r="U33" s="600"/>
      <c r="V33" s="600"/>
      <c r="W33" s="600"/>
      <c r="X33" s="600"/>
      <c r="Y33" s="600"/>
      <c r="Z33" s="600"/>
      <c r="AA33" s="600"/>
      <c r="AB33" s="600"/>
      <c r="AC33" s="600"/>
      <c r="AD33" s="600"/>
      <c r="AE33" s="600"/>
      <c r="AF33" s="601"/>
      <c r="AG33" s="3"/>
    </row>
    <row r="34" spans="1:33" s="2" customFormat="1" ht="15.75" customHeight="1">
      <c r="A34" s="106" t="s">
        <v>462</v>
      </c>
      <c r="B34" s="8"/>
      <c r="C34" s="8"/>
      <c r="D34" s="8"/>
      <c r="E34" s="8"/>
      <c r="F34" s="8"/>
      <c r="G34" s="8"/>
      <c r="H34" s="8"/>
      <c r="I34" s="8"/>
      <c r="J34" s="8"/>
      <c r="K34" s="14" t="s">
        <v>42</v>
      </c>
      <c r="L34" s="590"/>
      <c r="M34" s="590"/>
      <c r="N34" s="590"/>
      <c r="O34" s="535" t="s">
        <v>49</v>
      </c>
      <c r="P34" s="535"/>
      <c r="Q34" s="535"/>
      <c r="R34" s="535"/>
      <c r="S34" s="535"/>
      <c r="T34" s="590"/>
      <c r="U34" s="590"/>
      <c r="V34" s="590"/>
      <c r="W34" s="535" t="s">
        <v>50</v>
      </c>
      <c r="X34" s="535"/>
      <c r="Y34" s="535"/>
      <c r="Z34" s="535"/>
      <c r="AA34" s="591"/>
      <c r="AB34" s="591"/>
      <c r="AC34" s="591"/>
      <c r="AD34" s="591"/>
      <c r="AE34" s="591"/>
      <c r="AF34" s="107" t="s">
        <v>7</v>
      </c>
      <c r="AG34" s="3"/>
    </row>
    <row r="35" spans="1:33" s="2" customFormat="1" ht="15.75" customHeight="1">
      <c r="A35" s="106"/>
      <c r="B35" s="8"/>
      <c r="C35" s="8"/>
      <c r="D35" s="8"/>
      <c r="E35" s="8"/>
      <c r="F35" s="8"/>
      <c r="G35" s="8"/>
      <c r="H35" s="8"/>
      <c r="I35" s="8"/>
      <c r="J35" s="8"/>
      <c r="K35" s="595"/>
      <c r="L35" s="595"/>
      <c r="M35" s="595"/>
      <c r="N35" s="595"/>
      <c r="O35" s="595"/>
      <c r="P35" s="595"/>
      <c r="Q35" s="595"/>
      <c r="R35" s="595"/>
      <c r="S35" s="595"/>
      <c r="T35" s="595"/>
      <c r="U35" s="595"/>
      <c r="V35" s="595"/>
      <c r="W35" s="595"/>
      <c r="X35" s="595"/>
      <c r="Y35" s="595"/>
      <c r="Z35" s="595"/>
      <c r="AA35" s="595"/>
      <c r="AB35" s="595"/>
      <c r="AC35" s="595"/>
      <c r="AD35" s="595"/>
      <c r="AE35" s="595"/>
      <c r="AF35" s="596"/>
      <c r="AG35" s="3"/>
    </row>
    <row r="36" spans="1:33" s="2" customFormat="1" ht="15.75" customHeight="1">
      <c r="A36" s="106" t="s">
        <v>463</v>
      </c>
      <c r="B36" s="8"/>
      <c r="C36" s="8"/>
      <c r="D36" s="8"/>
      <c r="E36" s="8"/>
      <c r="F36" s="8"/>
      <c r="G36" s="8"/>
      <c r="H36" s="8"/>
      <c r="I36" s="8"/>
      <c r="J36" s="8"/>
      <c r="K36" s="592"/>
      <c r="L36" s="592"/>
      <c r="M36" s="592"/>
      <c r="N36" s="9"/>
      <c r="O36" s="10"/>
      <c r="P36" s="10"/>
      <c r="Q36" s="10"/>
      <c r="R36" s="8"/>
      <c r="S36" s="8"/>
      <c r="T36" s="8"/>
      <c r="U36" s="8"/>
      <c r="V36" s="8"/>
      <c r="W36" s="8"/>
      <c r="X36" s="8"/>
      <c r="Y36" s="8"/>
      <c r="Z36" s="8"/>
      <c r="AA36" s="8"/>
      <c r="AB36" s="8"/>
      <c r="AC36" s="8"/>
      <c r="AD36" s="8"/>
      <c r="AE36" s="8"/>
      <c r="AF36" s="107"/>
      <c r="AG36" s="3"/>
    </row>
    <row r="37" spans="1:33" s="2" customFormat="1" ht="15.75" customHeight="1">
      <c r="A37" s="106" t="s">
        <v>464</v>
      </c>
      <c r="B37" s="8"/>
      <c r="C37" s="8"/>
      <c r="D37" s="8"/>
      <c r="E37" s="8"/>
      <c r="F37" s="8"/>
      <c r="G37" s="8"/>
      <c r="H37" s="8"/>
      <c r="I37" s="8"/>
      <c r="J37" s="8"/>
      <c r="K37" s="586"/>
      <c r="L37" s="586"/>
      <c r="M37" s="586"/>
      <c r="N37" s="586"/>
      <c r="O37" s="586"/>
      <c r="P37" s="586"/>
      <c r="Q37" s="586"/>
      <c r="R37" s="586"/>
      <c r="S37" s="586"/>
      <c r="T37" s="586"/>
      <c r="U37" s="586"/>
      <c r="V37" s="586"/>
      <c r="W37" s="586"/>
      <c r="X37" s="586"/>
      <c r="Y37" s="586"/>
      <c r="Z37" s="586"/>
      <c r="AA37" s="586"/>
      <c r="AB37" s="586"/>
      <c r="AC37" s="586"/>
      <c r="AD37" s="586"/>
      <c r="AE37" s="586"/>
      <c r="AF37" s="587"/>
      <c r="AG37" s="3"/>
    </row>
    <row r="38" spans="1:33" s="2" customFormat="1" ht="15.75" customHeight="1">
      <c r="A38" s="106" t="s">
        <v>465</v>
      </c>
      <c r="B38" s="8"/>
      <c r="C38" s="8"/>
      <c r="D38" s="8"/>
      <c r="E38" s="8"/>
      <c r="F38" s="8"/>
      <c r="G38" s="8"/>
      <c r="H38" s="8"/>
      <c r="I38" s="8"/>
      <c r="J38" s="8"/>
      <c r="K38" s="588"/>
      <c r="L38" s="588"/>
      <c r="M38" s="588"/>
      <c r="N38" s="588"/>
      <c r="O38" s="588"/>
      <c r="P38" s="588"/>
      <c r="Q38" s="588"/>
      <c r="R38" s="588"/>
      <c r="S38" s="588"/>
      <c r="T38" s="588"/>
      <c r="U38" s="588"/>
      <c r="V38" s="588"/>
      <c r="W38" s="588"/>
      <c r="X38" s="588"/>
      <c r="Y38" s="588"/>
      <c r="Z38" s="588"/>
      <c r="AA38" s="588"/>
      <c r="AB38" s="588"/>
      <c r="AC38" s="588"/>
      <c r="AD38" s="588"/>
      <c r="AE38" s="588"/>
      <c r="AF38" s="589"/>
      <c r="AG38" s="3"/>
    </row>
    <row r="39" spans="1:33" s="2" customFormat="1" ht="15.75" customHeight="1">
      <c r="A39" s="106" t="s">
        <v>466</v>
      </c>
      <c r="B39" s="8"/>
      <c r="C39" s="8"/>
      <c r="D39" s="8"/>
      <c r="E39" s="8"/>
      <c r="F39" s="8"/>
      <c r="G39" s="8"/>
      <c r="H39" s="8"/>
      <c r="I39" s="8"/>
      <c r="J39" s="8"/>
      <c r="K39" s="588"/>
      <c r="L39" s="588"/>
      <c r="M39" s="588"/>
      <c r="N39" s="588"/>
      <c r="O39" s="588"/>
      <c r="P39" s="588"/>
      <c r="Q39" s="588"/>
      <c r="R39" s="588"/>
      <c r="S39" s="588"/>
      <c r="T39" s="588"/>
      <c r="U39" s="588"/>
      <c r="V39" s="588"/>
      <c r="W39" s="588"/>
      <c r="X39" s="588"/>
      <c r="Y39" s="588"/>
      <c r="Z39" s="588"/>
      <c r="AA39" s="588"/>
      <c r="AB39" s="588"/>
      <c r="AC39" s="588"/>
      <c r="AD39" s="588"/>
      <c r="AE39" s="588"/>
      <c r="AF39" s="589"/>
      <c r="AG39" s="3"/>
    </row>
    <row r="40" spans="1:33" s="2" customFormat="1" ht="15.75" customHeight="1" thickBot="1">
      <c r="A40" s="108" t="s">
        <v>467</v>
      </c>
      <c r="B40" s="118"/>
      <c r="C40" s="118"/>
      <c r="D40" s="118"/>
      <c r="E40" s="118"/>
      <c r="F40" s="118"/>
      <c r="G40" s="118"/>
      <c r="H40" s="118"/>
      <c r="I40" s="118"/>
      <c r="J40" s="118"/>
      <c r="K40" s="597"/>
      <c r="L40" s="597"/>
      <c r="M40" s="597"/>
      <c r="N40" s="597"/>
      <c r="O40" s="597"/>
      <c r="P40" s="597"/>
      <c r="Q40" s="597"/>
      <c r="R40" s="597"/>
      <c r="S40" s="597"/>
      <c r="T40" s="597"/>
      <c r="U40" s="597"/>
      <c r="V40" s="597"/>
      <c r="W40" s="597"/>
      <c r="X40" s="597"/>
      <c r="Y40" s="597"/>
      <c r="Z40" s="597"/>
      <c r="AA40" s="597"/>
      <c r="AB40" s="597"/>
      <c r="AC40" s="597"/>
      <c r="AD40" s="597"/>
      <c r="AE40" s="597"/>
      <c r="AF40" s="598"/>
      <c r="AG40" s="3"/>
    </row>
    <row r="41" spans="1:33" s="2" customFormat="1" ht="15.75" customHeight="1">
      <c r="A41" s="103" t="s">
        <v>443</v>
      </c>
      <c r="B41" s="110"/>
      <c r="C41" s="110"/>
      <c r="D41" s="110"/>
      <c r="E41" s="110"/>
      <c r="F41" s="110"/>
      <c r="G41" s="110"/>
      <c r="H41" s="110"/>
      <c r="I41" s="110"/>
      <c r="J41" s="110"/>
      <c r="K41" s="593"/>
      <c r="L41" s="593"/>
      <c r="M41" s="593"/>
      <c r="N41" s="593"/>
      <c r="O41" s="593"/>
      <c r="P41" s="593"/>
      <c r="Q41" s="593"/>
      <c r="R41" s="593"/>
      <c r="S41" s="593"/>
      <c r="T41" s="593"/>
      <c r="U41" s="593"/>
      <c r="V41" s="593"/>
      <c r="W41" s="593"/>
      <c r="X41" s="593"/>
      <c r="Y41" s="593"/>
      <c r="Z41" s="593"/>
      <c r="AA41" s="593"/>
      <c r="AB41" s="593"/>
      <c r="AC41" s="593"/>
      <c r="AD41" s="593"/>
      <c r="AE41" s="593"/>
      <c r="AF41" s="594"/>
      <c r="AG41" s="3"/>
    </row>
    <row r="42" spans="1:33" s="2" customFormat="1" ht="15.75" customHeight="1">
      <c r="A42" s="106" t="s">
        <v>460</v>
      </c>
      <c r="B42" s="8"/>
      <c r="C42" s="8"/>
      <c r="D42" s="8"/>
      <c r="E42" s="8"/>
      <c r="F42" s="14"/>
      <c r="G42" s="14"/>
      <c r="H42" s="14"/>
      <c r="I42" s="14"/>
      <c r="J42" s="14"/>
      <c r="K42" s="14" t="s">
        <v>42</v>
      </c>
      <c r="L42" s="599"/>
      <c r="M42" s="599"/>
      <c r="N42" s="599"/>
      <c r="O42" s="599"/>
      <c r="P42" s="535" t="s">
        <v>43</v>
      </c>
      <c r="Q42" s="535"/>
      <c r="R42" s="535"/>
      <c r="S42" s="599"/>
      <c r="T42" s="599"/>
      <c r="U42" s="599"/>
      <c r="V42" s="599"/>
      <c r="W42" s="535" t="s">
        <v>44</v>
      </c>
      <c r="X42" s="535"/>
      <c r="Y42" s="535"/>
      <c r="Z42" s="591"/>
      <c r="AA42" s="591"/>
      <c r="AB42" s="591"/>
      <c r="AC42" s="591"/>
      <c r="AD42" s="591"/>
      <c r="AE42" s="591"/>
      <c r="AF42" s="107" t="s">
        <v>7</v>
      </c>
      <c r="AG42" s="3"/>
    </row>
    <row r="43" spans="1:33" s="2" customFormat="1" ht="15.75" customHeight="1">
      <c r="A43" s="106" t="s">
        <v>461</v>
      </c>
      <c r="B43" s="8"/>
      <c r="C43" s="8"/>
      <c r="D43" s="8"/>
      <c r="E43" s="8"/>
      <c r="F43" s="15"/>
      <c r="G43" s="15"/>
      <c r="H43" s="15"/>
      <c r="I43" s="15"/>
      <c r="J43" s="15"/>
      <c r="K43" s="600"/>
      <c r="L43" s="600"/>
      <c r="M43" s="600"/>
      <c r="N43" s="600"/>
      <c r="O43" s="600"/>
      <c r="P43" s="600"/>
      <c r="Q43" s="600"/>
      <c r="R43" s="600"/>
      <c r="S43" s="600"/>
      <c r="T43" s="600"/>
      <c r="U43" s="600"/>
      <c r="V43" s="600"/>
      <c r="W43" s="600"/>
      <c r="X43" s="600"/>
      <c r="Y43" s="600"/>
      <c r="Z43" s="600"/>
      <c r="AA43" s="600"/>
      <c r="AB43" s="600"/>
      <c r="AC43" s="600"/>
      <c r="AD43" s="600"/>
      <c r="AE43" s="600"/>
      <c r="AF43" s="601"/>
      <c r="AG43" s="3"/>
    </row>
    <row r="44" spans="1:33" s="2" customFormat="1" ht="15.75" customHeight="1">
      <c r="A44" s="106" t="s">
        <v>462</v>
      </c>
      <c r="B44" s="8"/>
      <c r="C44" s="8"/>
      <c r="D44" s="8"/>
      <c r="E44" s="8"/>
      <c r="F44" s="8"/>
      <c r="G44" s="8"/>
      <c r="H44" s="8"/>
      <c r="I44" s="8"/>
      <c r="J44" s="8"/>
      <c r="K44" s="14" t="s">
        <v>42</v>
      </c>
      <c r="L44" s="590"/>
      <c r="M44" s="590"/>
      <c r="N44" s="590"/>
      <c r="O44" s="535" t="s">
        <v>49</v>
      </c>
      <c r="P44" s="535"/>
      <c r="Q44" s="535"/>
      <c r="R44" s="535"/>
      <c r="S44" s="535"/>
      <c r="T44" s="590"/>
      <c r="U44" s="590"/>
      <c r="V44" s="590"/>
      <c r="W44" s="535" t="s">
        <v>50</v>
      </c>
      <c r="X44" s="535"/>
      <c r="Y44" s="535"/>
      <c r="Z44" s="535"/>
      <c r="AA44" s="591"/>
      <c r="AB44" s="591"/>
      <c r="AC44" s="591"/>
      <c r="AD44" s="591"/>
      <c r="AE44" s="591"/>
      <c r="AF44" s="107" t="s">
        <v>7</v>
      </c>
      <c r="AG44" s="3"/>
    </row>
    <row r="45" spans="1:33" s="2" customFormat="1" ht="15.75" customHeight="1">
      <c r="A45" s="106"/>
      <c r="B45" s="8"/>
      <c r="C45" s="8"/>
      <c r="D45" s="8"/>
      <c r="E45" s="8"/>
      <c r="F45" s="8"/>
      <c r="G45" s="8"/>
      <c r="H45" s="8"/>
      <c r="I45" s="8"/>
      <c r="J45" s="8"/>
      <c r="K45" s="595"/>
      <c r="L45" s="595"/>
      <c r="M45" s="595"/>
      <c r="N45" s="595"/>
      <c r="O45" s="595"/>
      <c r="P45" s="595"/>
      <c r="Q45" s="595"/>
      <c r="R45" s="595"/>
      <c r="S45" s="595"/>
      <c r="T45" s="595"/>
      <c r="U45" s="595"/>
      <c r="V45" s="595"/>
      <c r="W45" s="595"/>
      <c r="X45" s="595"/>
      <c r="Y45" s="595"/>
      <c r="Z45" s="595"/>
      <c r="AA45" s="595"/>
      <c r="AB45" s="595"/>
      <c r="AC45" s="595"/>
      <c r="AD45" s="595"/>
      <c r="AE45" s="595"/>
      <c r="AF45" s="596"/>
      <c r="AG45" s="3"/>
    </row>
    <row r="46" spans="1:33" s="2" customFormat="1" ht="15.75" customHeight="1">
      <c r="A46" s="106" t="s">
        <v>463</v>
      </c>
      <c r="B46" s="8"/>
      <c r="C46" s="8"/>
      <c r="D46" s="8"/>
      <c r="E46" s="8"/>
      <c r="F46" s="8"/>
      <c r="G46" s="8"/>
      <c r="H46" s="8"/>
      <c r="I46" s="8"/>
      <c r="J46" s="8"/>
      <c r="K46" s="592"/>
      <c r="L46" s="592"/>
      <c r="M46" s="592"/>
      <c r="N46" s="9"/>
      <c r="O46" s="10"/>
      <c r="P46" s="10"/>
      <c r="Q46" s="10"/>
      <c r="R46" s="8"/>
      <c r="S46" s="8"/>
      <c r="T46" s="8"/>
      <c r="U46" s="8"/>
      <c r="V46" s="8"/>
      <c r="W46" s="8"/>
      <c r="X46" s="8"/>
      <c r="Y46" s="8"/>
      <c r="Z46" s="8"/>
      <c r="AA46" s="8"/>
      <c r="AB46" s="8"/>
      <c r="AC46" s="8"/>
      <c r="AD46" s="8"/>
      <c r="AE46" s="8"/>
      <c r="AF46" s="107"/>
      <c r="AG46" s="3"/>
    </row>
    <row r="47" spans="1:33" s="2" customFormat="1" ht="15.75" customHeight="1">
      <c r="A47" s="106" t="s">
        <v>464</v>
      </c>
      <c r="B47" s="8"/>
      <c r="C47" s="8"/>
      <c r="D47" s="8"/>
      <c r="E47" s="8"/>
      <c r="F47" s="8"/>
      <c r="G47" s="8"/>
      <c r="H47" s="8"/>
      <c r="I47" s="8"/>
      <c r="J47" s="8"/>
      <c r="K47" s="586"/>
      <c r="L47" s="586"/>
      <c r="M47" s="586"/>
      <c r="N47" s="586"/>
      <c r="O47" s="586"/>
      <c r="P47" s="586"/>
      <c r="Q47" s="586"/>
      <c r="R47" s="586"/>
      <c r="S47" s="586"/>
      <c r="T47" s="586"/>
      <c r="U47" s="586"/>
      <c r="V47" s="586"/>
      <c r="W47" s="586"/>
      <c r="X47" s="586"/>
      <c r="Y47" s="586"/>
      <c r="Z47" s="586"/>
      <c r="AA47" s="586"/>
      <c r="AB47" s="586"/>
      <c r="AC47" s="586"/>
      <c r="AD47" s="586"/>
      <c r="AE47" s="586"/>
      <c r="AF47" s="587"/>
      <c r="AG47" s="3"/>
    </row>
    <row r="48" spans="1:33" s="2" customFormat="1" ht="15.75" customHeight="1">
      <c r="A48" s="106" t="s">
        <v>465</v>
      </c>
      <c r="B48" s="8"/>
      <c r="C48" s="8"/>
      <c r="D48" s="8"/>
      <c r="E48" s="8"/>
      <c r="F48" s="8"/>
      <c r="G48" s="8"/>
      <c r="H48" s="8"/>
      <c r="I48" s="8"/>
      <c r="J48" s="8"/>
      <c r="K48" s="588"/>
      <c r="L48" s="588"/>
      <c r="M48" s="588"/>
      <c r="N48" s="588"/>
      <c r="O48" s="588"/>
      <c r="P48" s="588"/>
      <c r="Q48" s="588"/>
      <c r="R48" s="588"/>
      <c r="S48" s="588"/>
      <c r="T48" s="588"/>
      <c r="U48" s="588"/>
      <c r="V48" s="588"/>
      <c r="W48" s="588"/>
      <c r="X48" s="588"/>
      <c r="Y48" s="588"/>
      <c r="Z48" s="588"/>
      <c r="AA48" s="588"/>
      <c r="AB48" s="588"/>
      <c r="AC48" s="588"/>
      <c r="AD48" s="588"/>
      <c r="AE48" s="588"/>
      <c r="AF48" s="589"/>
      <c r="AG48" s="3"/>
    </row>
    <row r="49" spans="1:33" s="2" customFormat="1" ht="15.75" customHeight="1">
      <c r="A49" s="106" t="s">
        <v>466</v>
      </c>
      <c r="B49" s="8"/>
      <c r="C49" s="8"/>
      <c r="D49" s="8"/>
      <c r="E49" s="8"/>
      <c r="F49" s="8"/>
      <c r="G49" s="8"/>
      <c r="H49" s="8"/>
      <c r="I49" s="8"/>
      <c r="J49" s="8"/>
      <c r="K49" s="588"/>
      <c r="L49" s="588"/>
      <c r="M49" s="588"/>
      <c r="N49" s="588"/>
      <c r="O49" s="588"/>
      <c r="P49" s="588"/>
      <c r="Q49" s="588"/>
      <c r="R49" s="588"/>
      <c r="S49" s="588"/>
      <c r="T49" s="588"/>
      <c r="U49" s="588"/>
      <c r="V49" s="588"/>
      <c r="W49" s="588"/>
      <c r="X49" s="588"/>
      <c r="Y49" s="588"/>
      <c r="Z49" s="588"/>
      <c r="AA49" s="588"/>
      <c r="AB49" s="588"/>
      <c r="AC49" s="588"/>
      <c r="AD49" s="588"/>
      <c r="AE49" s="588"/>
      <c r="AF49" s="589"/>
      <c r="AG49" s="3"/>
    </row>
    <row r="50" spans="1:33" s="2" customFormat="1" ht="15.75" customHeight="1" thickBot="1">
      <c r="A50" s="108" t="s">
        <v>467</v>
      </c>
      <c r="B50" s="118"/>
      <c r="C50" s="118"/>
      <c r="D50" s="118"/>
      <c r="E50" s="118"/>
      <c r="F50" s="118"/>
      <c r="G50" s="118"/>
      <c r="H50" s="118"/>
      <c r="I50" s="118"/>
      <c r="J50" s="118"/>
      <c r="K50" s="597"/>
      <c r="L50" s="597"/>
      <c r="M50" s="597"/>
      <c r="N50" s="597"/>
      <c r="O50" s="597"/>
      <c r="P50" s="597"/>
      <c r="Q50" s="597"/>
      <c r="R50" s="597"/>
      <c r="S50" s="597"/>
      <c r="T50" s="597"/>
      <c r="U50" s="597"/>
      <c r="V50" s="597"/>
      <c r="W50" s="597"/>
      <c r="X50" s="597"/>
      <c r="Y50" s="597"/>
      <c r="Z50" s="597"/>
      <c r="AA50" s="597"/>
      <c r="AB50" s="597"/>
      <c r="AC50" s="597"/>
      <c r="AD50" s="597"/>
      <c r="AE50" s="597"/>
      <c r="AF50" s="598"/>
      <c r="AG50" s="3"/>
    </row>
    <row r="51" spans="1:33" s="2" customFormat="1" ht="15.75" customHeight="1">
      <c r="A51" s="103" t="s">
        <v>444</v>
      </c>
      <c r="B51" s="110"/>
      <c r="C51" s="110"/>
      <c r="D51" s="110"/>
      <c r="E51" s="110"/>
      <c r="F51" s="110"/>
      <c r="G51" s="110"/>
      <c r="H51" s="110"/>
      <c r="I51" s="110"/>
      <c r="J51" s="110"/>
      <c r="K51" s="593"/>
      <c r="L51" s="593"/>
      <c r="M51" s="593"/>
      <c r="N51" s="593"/>
      <c r="O51" s="593"/>
      <c r="P51" s="593"/>
      <c r="Q51" s="593"/>
      <c r="R51" s="593"/>
      <c r="S51" s="593"/>
      <c r="T51" s="593"/>
      <c r="U51" s="593"/>
      <c r="V51" s="593"/>
      <c r="W51" s="593"/>
      <c r="X51" s="593"/>
      <c r="Y51" s="593"/>
      <c r="Z51" s="593"/>
      <c r="AA51" s="593"/>
      <c r="AB51" s="593"/>
      <c r="AC51" s="593"/>
      <c r="AD51" s="593"/>
      <c r="AE51" s="593"/>
      <c r="AF51" s="594"/>
      <c r="AG51" s="3"/>
    </row>
    <row r="52" spans="1:33" s="2" customFormat="1" ht="15.75" customHeight="1">
      <c r="A52" s="106" t="s">
        <v>460</v>
      </c>
      <c r="B52" s="8"/>
      <c r="C52" s="8"/>
      <c r="D52" s="8"/>
      <c r="E52" s="8"/>
      <c r="F52" s="14"/>
      <c r="G52" s="14"/>
      <c r="H52" s="14"/>
      <c r="I52" s="14"/>
      <c r="J52" s="14"/>
      <c r="K52" s="14" t="s">
        <v>42</v>
      </c>
      <c r="L52" s="590"/>
      <c r="M52" s="590"/>
      <c r="N52" s="590"/>
      <c r="O52" s="590"/>
      <c r="P52" s="535" t="s">
        <v>43</v>
      </c>
      <c r="Q52" s="535"/>
      <c r="R52" s="535"/>
      <c r="S52" s="590"/>
      <c r="T52" s="590"/>
      <c r="U52" s="590"/>
      <c r="V52" s="590"/>
      <c r="W52" s="535" t="s">
        <v>44</v>
      </c>
      <c r="X52" s="535"/>
      <c r="Y52" s="535"/>
      <c r="Z52" s="591"/>
      <c r="AA52" s="591"/>
      <c r="AB52" s="591"/>
      <c r="AC52" s="591"/>
      <c r="AD52" s="591"/>
      <c r="AE52" s="591"/>
      <c r="AF52" s="107" t="s">
        <v>7</v>
      </c>
      <c r="AG52" s="3"/>
    </row>
    <row r="53" spans="1:33" s="2" customFormat="1" ht="15.75" customHeight="1">
      <c r="A53" s="106" t="s">
        <v>461</v>
      </c>
      <c r="B53" s="8"/>
      <c r="C53" s="8"/>
      <c r="D53" s="8"/>
      <c r="E53" s="8"/>
      <c r="F53" s="15"/>
      <c r="G53" s="15"/>
      <c r="H53" s="15"/>
      <c r="I53" s="15"/>
      <c r="J53" s="15"/>
      <c r="K53" s="600"/>
      <c r="L53" s="600"/>
      <c r="M53" s="600"/>
      <c r="N53" s="600"/>
      <c r="O53" s="600"/>
      <c r="P53" s="600"/>
      <c r="Q53" s="600"/>
      <c r="R53" s="600"/>
      <c r="S53" s="600"/>
      <c r="T53" s="600"/>
      <c r="U53" s="600"/>
      <c r="V53" s="600"/>
      <c r="W53" s="600"/>
      <c r="X53" s="600"/>
      <c r="Y53" s="600"/>
      <c r="Z53" s="600"/>
      <c r="AA53" s="600"/>
      <c r="AB53" s="600"/>
      <c r="AC53" s="600"/>
      <c r="AD53" s="600"/>
      <c r="AE53" s="600"/>
      <c r="AF53" s="601"/>
      <c r="AG53" s="3"/>
    </row>
    <row r="54" spans="1:33" s="2" customFormat="1" ht="15.75" customHeight="1">
      <c r="A54" s="106" t="s">
        <v>462</v>
      </c>
      <c r="B54" s="8"/>
      <c r="C54" s="8"/>
      <c r="D54" s="8"/>
      <c r="E54" s="8"/>
      <c r="F54" s="8"/>
      <c r="G54" s="8"/>
      <c r="H54" s="8"/>
      <c r="I54" s="8"/>
      <c r="J54" s="8"/>
      <c r="K54" s="14" t="s">
        <v>42</v>
      </c>
      <c r="L54" s="590"/>
      <c r="M54" s="590"/>
      <c r="N54" s="590"/>
      <c r="O54" s="535" t="s">
        <v>49</v>
      </c>
      <c r="P54" s="535"/>
      <c r="Q54" s="535"/>
      <c r="R54" s="535"/>
      <c r="S54" s="535"/>
      <c r="T54" s="590"/>
      <c r="U54" s="590"/>
      <c r="V54" s="590"/>
      <c r="W54" s="535" t="s">
        <v>50</v>
      </c>
      <c r="X54" s="535"/>
      <c r="Y54" s="535"/>
      <c r="Z54" s="535"/>
      <c r="AA54" s="591"/>
      <c r="AB54" s="591"/>
      <c r="AC54" s="591"/>
      <c r="AD54" s="591"/>
      <c r="AE54" s="591"/>
      <c r="AF54" s="107" t="s">
        <v>7</v>
      </c>
      <c r="AG54" s="3"/>
    </row>
    <row r="55" spans="1:33" s="2" customFormat="1" ht="15.75" customHeight="1">
      <c r="A55" s="106"/>
      <c r="B55" s="8"/>
      <c r="C55" s="8"/>
      <c r="D55" s="8"/>
      <c r="E55" s="8"/>
      <c r="F55" s="8"/>
      <c r="G55" s="8"/>
      <c r="H55" s="8"/>
      <c r="I55" s="8"/>
      <c r="J55" s="8"/>
      <c r="K55" s="595"/>
      <c r="L55" s="595"/>
      <c r="M55" s="595"/>
      <c r="N55" s="595"/>
      <c r="O55" s="595"/>
      <c r="P55" s="595"/>
      <c r="Q55" s="595"/>
      <c r="R55" s="595"/>
      <c r="S55" s="595"/>
      <c r="T55" s="595"/>
      <c r="U55" s="595"/>
      <c r="V55" s="595"/>
      <c r="W55" s="595"/>
      <c r="X55" s="595"/>
      <c r="Y55" s="595"/>
      <c r="Z55" s="595"/>
      <c r="AA55" s="595"/>
      <c r="AB55" s="595"/>
      <c r="AC55" s="595"/>
      <c r="AD55" s="595"/>
      <c r="AE55" s="595"/>
      <c r="AF55" s="596"/>
      <c r="AG55" s="3"/>
    </row>
    <row r="56" spans="1:33" s="2" customFormat="1" ht="15.75" customHeight="1">
      <c r="A56" s="106" t="s">
        <v>463</v>
      </c>
      <c r="B56" s="8"/>
      <c r="C56" s="8"/>
      <c r="D56" s="8"/>
      <c r="E56" s="8"/>
      <c r="F56" s="8"/>
      <c r="G56" s="8"/>
      <c r="H56" s="8"/>
      <c r="I56" s="8"/>
      <c r="J56" s="8"/>
      <c r="K56" s="592"/>
      <c r="L56" s="592"/>
      <c r="M56" s="592"/>
      <c r="N56" s="9"/>
      <c r="O56" s="10"/>
      <c r="P56" s="10"/>
      <c r="Q56" s="10"/>
      <c r="R56" s="8"/>
      <c r="S56" s="8"/>
      <c r="T56" s="8"/>
      <c r="U56" s="8"/>
      <c r="V56" s="8"/>
      <c r="W56" s="8"/>
      <c r="X56" s="8"/>
      <c r="Y56" s="8"/>
      <c r="Z56" s="8"/>
      <c r="AA56" s="8"/>
      <c r="AB56" s="8"/>
      <c r="AC56" s="8"/>
      <c r="AD56" s="8"/>
      <c r="AE56" s="8"/>
      <c r="AF56" s="107"/>
      <c r="AG56" s="3"/>
    </row>
    <row r="57" spans="1:33" s="2" customFormat="1" ht="15.75" customHeight="1">
      <c r="A57" s="106" t="s">
        <v>464</v>
      </c>
      <c r="B57" s="8"/>
      <c r="C57" s="8"/>
      <c r="D57" s="8"/>
      <c r="E57" s="8"/>
      <c r="F57" s="8"/>
      <c r="G57" s="8"/>
      <c r="H57" s="8"/>
      <c r="I57" s="8"/>
      <c r="J57" s="8"/>
      <c r="K57" s="586"/>
      <c r="L57" s="586"/>
      <c r="M57" s="586"/>
      <c r="N57" s="586"/>
      <c r="O57" s="586"/>
      <c r="P57" s="586"/>
      <c r="Q57" s="586"/>
      <c r="R57" s="586"/>
      <c r="S57" s="586"/>
      <c r="T57" s="586"/>
      <c r="U57" s="586"/>
      <c r="V57" s="586"/>
      <c r="W57" s="586"/>
      <c r="X57" s="586"/>
      <c r="Y57" s="586"/>
      <c r="Z57" s="586"/>
      <c r="AA57" s="586"/>
      <c r="AB57" s="586"/>
      <c r="AC57" s="586"/>
      <c r="AD57" s="586"/>
      <c r="AE57" s="586"/>
      <c r="AF57" s="587"/>
      <c r="AG57" s="3"/>
    </row>
    <row r="58" spans="1:33" s="2" customFormat="1" ht="15.75" customHeight="1">
      <c r="A58" s="106" t="s">
        <v>465</v>
      </c>
      <c r="B58" s="8"/>
      <c r="C58" s="8"/>
      <c r="D58" s="8"/>
      <c r="E58" s="8"/>
      <c r="F58" s="8"/>
      <c r="G58" s="8"/>
      <c r="H58" s="8"/>
      <c r="I58" s="8"/>
      <c r="J58" s="8"/>
      <c r="K58" s="588"/>
      <c r="L58" s="588"/>
      <c r="M58" s="588"/>
      <c r="N58" s="588"/>
      <c r="O58" s="588"/>
      <c r="P58" s="588"/>
      <c r="Q58" s="588"/>
      <c r="R58" s="588"/>
      <c r="S58" s="588"/>
      <c r="T58" s="588"/>
      <c r="U58" s="588"/>
      <c r="V58" s="588"/>
      <c r="W58" s="588"/>
      <c r="X58" s="588"/>
      <c r="Y58" s="588"/>
      <c r="Z58" s="588"/>
      <c r="AA58" s="588"/>
      <c r="AB58" s="588"/>
      <c r="AC58" s="588"/>
      <c r="AD58" s="588"/>
      <c r="AE58" s="588"/>
      <c r="AF58" s="589"/>
      <c r="AG58" s="3"/>
    </row>
    <row r="59" spans="1:33" s="2" customFormat="1" ht="15.75" customHeight="1">
      <c r="A59" s="106" t="s">
        <v>466</v>
      </c>
      <c r="B59" s="8"/>
      <c r="C59" s="8"/>
      <c r="D59" s="8"/>
      <c r="E59" s="8"/>
      <c r="F59" s="8"/>
      <c r="G59" s="8"/>
      <c r="H59" s="8"/>
      <c r="I59" s="8"/>
      <c r="J59" s="8"/>
      <c r="K59" s="588"/>
      <c r="L59" s="588"/>
      <c r="M59" s="588"/>
      <c r="N59" s="588"/>
      <c r="O59" s="588"/>
      <c r="P59" s="588"/>
      <c r="Q59" s="588"/>
      <c r="R59" s="588"/>
      <c r="S59" s="588"/>
      <c r="T59" s="588"/>
      <c r="U59" s="588"/>
      <c r="V59" s="588"/>
      <c r="W59" s="588"/>
      <c r="X59" s="588"/>
      <c r="Y59" s="588"/>
      <c r="Z59" s="588"/>
      <c r="AA59" s="588"/>
      <c r="AB59" s="588"/>
      <c r="AC59" s="588"/>
      <c r="AD59" s="588"/>
      <c r="AE59" s="588"/>
      <c r="AF59" s="589"/>
      <c r="AG59" s="3"/>
    </row>
    <row r="60" spans="1:33" s="2" customFormat="1" ht="15.75" customHeight="1" thickBot="1">
      <c r="A60" s="108" t="s">
        <v>467</v>
      </c>
      <c r="B60" s="118"/>
      <c r="C60" s="118"/>
      <c r="D60" s="118"/>
      <c r="E60" s="118"/>
      <c r="F60" s="118"/>
      <c r="G60" s="118"/>
      <c r="H60" s="118"/>
      <c r="I60" s="118"/>
      <c r="J60" s="118"/>
      <c r="K60" s="597"/>
      <c r="L60" s="597"/>
      <c r="M60" s="597"/>
      <c r="N60" s="597"/>
      <c r="O60" s="597"/>
      <c r="P60" s="597"/>
      <c r="Q60" s="597"/>
      <c r="R60" s="597"/>
      <c r="S60" s="597"/>
      <c r="T60" s="597"/>
      <c r="U60" s="597"/>
      <c r="V60" s="597"/>
      <c r="W60" s="597"/>
      <c r="X60" s="597"/>
      <c r="Y60" s="597"/>
      <c r="Z60" s="597"/>
      <c r="AA60" s="597"/>
      <c r="AB60" s="597"/>
      <c r="AC60" s="597"/>
      <c r="AD60" s="597"/>
      <c r="AE60" s="597"/>
      <c r="AF60" s="598"/>
      <c r="AG60" s="3"/>
    </row>
    <row r="61" spans="1:33" s="2" customFormat="1" ht="15.75" customHeight="1">
      <c r="A61" s="103" t="s">
        <v>445</v>
      </c>
      <c r="B61" s="110"/>
      <c r="C61" s="110"/>
      <c r="D61" s="110"/>
      <c r="E61" s="110"/>
      <c r="F61" s="110"/>
      <c r="G61" s="110"/>
      <c r="H61" s="110"/>
      <c r="I61" s="110"/>
      <c r="J61" s="110"/>
      <c r="K61" s="593"/>
      <c r="L61" s="593"/>
      <c r="M61" s="593"/>
      <c r="N61" s="593"/>
      <c r="O61" s="593"/>
      <c r="P61" s="593"/>
      <c r="Q61" s="593"/>
      <c r="R61" s="593"/>
      <c r="S61" s="593"/>
      <c r="T61" s="593"/>
      <c r="U61" s="593"/>
      <c r="V61" s="593"/>
      <c r="W61" s="593"/>
      <c r="X61" s="593"/>
      <c r="Y61" s="593"/>
      <c r="Z61" s="593"/>
      <c r="AA61" s="593"/>
      <c r="AB61" s="593"/>
      <c r="AC61" s="593"/>
      <c r="AD61" s="593"/>
      <c r="AE61" s="593"/>
      <c r="AF61" s="594"/>
      <c r="AG61" s="3"/>
    </row>
    <row r="62" spans="1:33" s="2" customFormat="1" ht="15.75" customHeight="1">
      <c r="A62" s="106" t="s">
        <v>460</v>
      </c>
      <c r="B62" s="8"/>
      <c r="C62" s="8"/>
      <c r="D62" s="8"/>
      <c r="E62" s="8"/>
      <c r="F62" s="14"/>
      <c r="G62" s="14"/>
      <c r="H62" s="14"/>
      <c r="I62" s="14"/>
      <c r="J62" s="14"/>
      <c r="K62" s="14" t="s">
        <v>42</v>
      </c>
      <c r="L62" s="590"/>
      <c r="M62" s="590"/>
      <c r="N62" s="590"/>
      <c r="O62" s="590"/>
      <c r="P62" s="535" t="s">
        <v>43</v>
      </c>
      <c r="Q62" s="535"/>
      <c r="R62" s="535"/>
      <c r="S62" s="590"/>
      <c r="T62" s="590"/>
      <c r="U62" s="590"/>
      <c r="V62" s="590"/>
      <c r="W62" s="535" t="s">
        <v>44</v>
      </c>
      <c r="X62" s="535"/>
      <c r="Y62" s="535"/>
      <c r="Z62" s="591"/>
      <c r="AA62" s="591"/>
      <c r="AB62" s="591"/>
      <c r="AC62" s="591"/>
      <c r="AD62" s="591"/>
      <c r="AE62" s="591"/>
      <c r="AF62" s="107" t="s">
        <v>7</v>
      </c>
      <c r="AG62" s="3"/>
    </row>
    <row r="63" spans="1:33" s="2" customFormat="1" ht="15.75" customHeight="1">
      <c r="A63" s="106" t="s">
        <v>461</v>
      </c>
      <c r="B63" s="8"/>
      <c r="C63" s="8"/>
      <c r="D63" s="8"/>
      <c r="E63" s="8"/>
      <c r="F63" s="15"/>
      <c r="G63" s="15"/>
      <c r="H63" s="15"/>
      <c r="I63" s="15"/>
      <c r="J63" s="15"/>
      <c r="K63" s="600"/>
      <c r="L63" s="600"/>
      <c r="M63" s="600"/>
      <c r="N63" s="600"/>
      <c r="O63" s="600"/>
      <c r="P63" s="600"/>
      <c r="Q63" s="600"/>
      <c r="R63" s="600"/>
      <c r="S63" s="600"/>
      <c r="T63" s="600"/>
      <c r="U63" s="600"/>
      <c r="V63" s="600"/>
      <c r="W63" s="600"/>
      <c r="X63" s="600"/>
      <c r="Y63" s="600"/>
      <c r="Z63" s="600"/>
      <c r="AA63" s="600"/>
      <c r="AB63" s="600"/>
      <c r="AC63" s="600"/>
      <c r="AD63" s="600"/>
      <c r="AE63" s="600"/>
      <c r="AF63" s="601"/>
      <c r="AG63" s="3"/>
    </row>
    <row r="64" spans="1:33" s="2" customFormat="1" ht="15.75" customHeight="1">
      <c r="A64" s="106" t="s">
        <v>462</v>
      </c>
      <c r="B64" s="8"/>
      <c r="C64" s="8"/>
      <c r="D64" s="8"/>
      <c r="E64" s="8"/>
      <c r="F64" s="8"/>
      <c r="G64" s="8"/>
      <c r="H64" s="8"/>
      <c r="I64" s="8"/>
      <c r="J64" s="8"/>
      <c r="K64" s="14" t="s">
        <v>42</v>
      </c>
      <c r="L64" s="590"/>
      <c r="M64" s="590"/>
      <c r="N64" s="590"/>
      <c r="O64" s="535" t="s">
        <v>49</v>
      </c>
      <c r="P64" s="535"/>
      <c r="Q64" s="535"/>
      <c r="R64" s="535"/>
      <c r="S64" s="535"/>
      <c r="T64" s="590"/>
      <c r="U64" s="590"/>
      <c r="V64" s="590"/>
      <c r="W64" s="535" t="s">
        <v>50</v>
      </c>
      <c r="X64" s="535"/>
      <c r="Y64" s="535"/>
      <c r="Z64" s="535"/>
      <c r="AA64" s="591"/>
      <c r="AB64" s="591"/>
      <c r="AC64" s="591"/>
      <c r="AD64" s="591"/>
      <c r="AE64" s="591"/>
      <c r="AF64" s="107" t="s">
        <v>7</v>
      </c>
      <c r="AG64" s="3"/>
    </row>
    <row r="65" spans="1:33" s="2" customFormat="1" ht="15.75" customHeight="1">
      <c r="A65" s="106"/>
      <c r="B65" s="8"/>
      <c r="C65" s="8"/>
      <c r="D65" s="8"/>
      <c r="E65" s="8"/>
      <c r="F65" s="8"/>
      <c r="G65" s="8"/>
      <c r="H65" s="8"/>
      <c r="I65" s="8"/>
      <c r="J65" s="8"/>
      <c r="K65" s="595"/>
      <c r="L65" s="595"/>
      <c r="M65" s="595"/>
      <c r="N65" s="595"/>
      <c r="O65" s="595"/>
      <c r="P65" s="595"/>
      <c r="Q65" s="595"/>
      <c r="R65" s="595"/>
      <c r="S65" s="595"/>
      <c r="T65" s="595"/>
      <c r="U65" s="595"/>
      <c r="V65" s="595"/>
      <c r="W65" s="595"/>
      <c r="X65" s="595"/>
      <c r="Y65" s="595"/>
      <c r="Z65" s="595"/>
      <c r="AA65" s="595"/>
      <c r="AB65" s="595"/>
      <c r="AC65" s="595"/>
      <c r="AD65" s="595"/>
      <c r="AE65" s="595"/>
      <c r="AF65" s="596"/>
      <c r="AG65" s="3"/>
    </row>
    <row r="66" spans="1:33" s="2" customFormat="1" ht="15.75" customHeight="1">
      <c r="A66" s="106" t="s">
        <v>463</v>
      </c>
      <c r="B66" s="8"/>
      <c r="C66" s="8"/>
      <c r="D66" s="8"/>
      <c r="E66" s="8"/>
      <c r="F66" s="8"/>
      <c r="G66" s="8"/>
      <c r="H66" s="8"/>
      <c r="I66" s="8"/>
      <c r="J66" s="8"/>
      <c r="K66" s="592"/>
      <c r="L66" s="592"/>
      <c r="M66" s="592"/>
      <c r="N66" s="9"/>
      <c r="O66" s="10"/>
      <c r="P66" s="10"/>
      <c r="Q66" s="10"/>
      <c r="R66" s="8"/>
      <c r="S66" s="8"/>
      <c r="T66" s="8"/>
      <c r="U66" s="8"/>
      <c r="V66" s="8"/>
      <c r="W66" s="8"/>
      <c r="X66" s="8"/>
      <c r="Y66" s="8"/>
      <c r="Z66" s="8"/>
      <c r="AA66" s="8"/>
      <c r="AB66" s="8"/>
      <c r="AC66" s="8"/>
      <c r="AD66" s="8"/>
      <c r="AE66" s="8"/>
      <c r="AF66" s="107"/>
      <c r="AG66" s="3"/>
    </row>
    <row r="67" spans="1:33" s="2" customFormat="1" ht="15.75" customHeight="1">
      <c r="A67" s="106" t="s">
        <v>464</v>
      </c>
      <c r="B67" s="8"/>
      <c r="C67" s="8"/>
      <c r="D67" s="8"/>
      <c r="E67" s="8"/>
      <c r="F67" s="8"/>
      <c r="G67" s="8"/>
      <c r="H67" s="8"/>
      <c r="I67" s="8"/>
      <c r="J67" s="8"/>
      <c r="K67" s="586"/>
      <c r="L67" s="586"/>
      <c r="M67" s="586"/>
      <c r="N67" s="586"/>
      <c r="O67" s="586"/>
      <c r="P67" s="586"/>
      <c r="Q67" s="586"/>
      <c r="R67" s="586"/>
      <c r="S67" s="586"/>
      <c r="T67" s="586"/>
      <c r="U67" s="586"/>
      <c r="V67" s="586"/>
      <c r="W67" s="586"/>
      <c r="X67" s="586"/>
      <c r="Y67" s="586"/>
      <c r="Z67" s="586"/>
      <c r="AA67" s="586"/>
      <c r="AB67" s="586"/>
      <c r="AC67" s="586"/>
      <c r="AD67" s="586"/>
      <c r="AE67" s="586"/>
      <c r="AF67" s="587"/>
      <c r="AG67" s="3"/>
    </row>
    <row r="68" spans="1:33" s="2" customFormat="1" ht="15.75" customHeight="1">
      <c r="A68" s="106" t="s">
        <v>465</v>
      </c>
      <c r="B68" s="8"/>
      <c r="C68" s="8"/>
      <c r="D68" s="8"/>
      <c r="E68" s="8"/>
      <c r="F68" s="8"/>
      <c r="G68" s="8"/>
      <c r="H68" s="8"/>
      <c r="I68" s="8"/>
      <c r="J68" s="8"/>
      <c r="K68" s="588"/>
      <c r="L68" s="588"/>
      <c r="M68" s="588"/>
      <c r="N68" s="588"/>
      <c r="O68" s="588"/>
      <c r="P68" s="588"/>
      <c r="Q68" s="588"/>
      <c r="R68" s="588"/>
      <c r="S68" s="588"/>
      <c r="T68" s="588"/>
      <c r="U68" s="588"/>
      <c r="V68" s="588"/>
      <c r="W68" s="588"/>
      <c r="X68" s="588"/>
      <c r="Y68" s="588"/>
      <c r="Z68" s="588"/>
      <c r="AA68" s="588"/>
      <c r="AB68" s="588"/>
      <c r="AC68" s="588"/>
      <c r="AD68" s="588"/>
      <c r="AE68" s="588"/>
      <c r="AF68" s="589"/>
      <c r="AG68" s="3"/>
    </row>
    <row r="69" spans="1:33" s="2" customFormat="1" ht="15.75" customHeight="1">
      <c r="A69" s="106" t="s">
        <v>466</v>
      </c>
      <c r="B69" s="8"/>
      <c r="C69" s="8"/>
      <c r="D69" s="8"/>
      <c r="E69" s="8"/>
      <c r="F69" s="8"/>
      <c r="G69" s="8"/>
      <c r="H69" s="8"/>
      <c r="I69" s="8"/>
      <c r="J69" s="8"/>
      <c r="K69" s="588"/>
      <c r="L69" s="588"/>
      <c r="M69" s="588"/>
      <c r="N69" s="588"/>
      <c r="O69" s="588"/>
      <c r="P69" s="588"/>
      <c r="Q69" s="588"/>
      <c r="R69" s="588"/>
      <c r="S69" s="588"/>
      <c r="T69" s="588"/>
      <c r="U69" s="588"/>
      <c r="V69" s="588"/>
      <c r="W69" s="588"/>
      <c r="X69" s="588"/>
      <c r="Y69" s="588"/>
      <c r="Z69" s="588"/>
      <c r="AA69" s="588"/>
      <c r="AB69" s="588"/>
      <c r="AC69" s="588"/>
      <c r="AD69" s="588"/>
      <c r="AE69" s="588"/>
      <c r="AF69" s="589"/>
      <c r="AG69" s="3"/>
    </row>
    <row r="70" spans="1:33" s="2" customFormat="1" ht="15.75" customHeight="1" thickBot="1">
      <c r="A70" s="108" t="s">
        <v>467</v>
      </c>
      <c r="B70" s="118"/>
      <c r="C70" s="118"/>
      <c r="D70" s="118"/>
      <c r="E70" s="118"/>
      <c r="F70" s="118"/>
      <c r="G70" s="118"/>
      <c r="H70" s="118"/>
      <c r="I70" s="118"/>
      <c r="J70" s="118"/>
      <c r="K70" s="597"/>
      <c r="L70" s="597"/>
      <c r="M70" s="597"/>
      <c r="N70" s="597"/>
      <c r="O70" s="597"/>
      <c r="P70" s="597"/>
      <c r="Q70" s="597"/>
      <c r="R70" s="597"/>
      <c r="S70" s="597"/>
      <c r="T70" s="597"/>
      <c r="U70" s="597"/>
      <c r="V70" s="597"/>
      <c r="W70" s="597"/>
      <c r="X70" s="597"/>
      <c r="Y70" s="597"/>
      <c r="Z70" s="597"/>
      <c r="AA70" s="597"/>
      <c r="AB70" s="597"/>
      <c r="AC70" s="597"/>
      <c r="AD70" s="597"/>
      <c r="AE70" s="597"/>
      <c r="AF70" s="598"/>
      <c r="AG70" s="3"/>
    </row>
    <row r="71" spans="1:33" s="2" customFormat="1" ht="15.75" customHeight="1">
      <c r="A71" s="103" t="s">
        <v>446</v>
      </c>
      <c r="B71" s="110"/>
      <c r="C71" s="110"/>
      <c r="D71" s="110"/>
      <c r="E71" s="110"/>
      <c r="F71" s="110"/>
      <c r="G71" s="110"/>
      <c r="H71" s="110"/>
      <c r="I71" s="110"/>
      <c r="J71" s="110"/>
      <c r="K71" s="593"/>
      <c r="L71" s="593"/>
      <c r="M71" s="593"/>
      <c r="N71" s="593"/>
      <c r="O71" s="593"/>
      <c r="P71" s="593"/>
      <c r="Q71" s="593"/>
      <c r="R71" s="593"/>
      <c r="S71" s="593"/>
      <c r="T71" s="593"/>
      <c r="U71" s="593"/>
      <c r="V71" s="593"/>
      <c r="W71" s="593"/>
      <c r="X71" s="593"/>
      <c r="Y71" s="593"/>
      <c r="Z71" s="593"/>
      <c r="AA71" s="593"/>
      <c r="AB71" s="593"/>
      <c r="AC71" s="593"/>
      <c r="AD71" s="593"/>
      <c r="AE71" s="593"/>
      <c r="AF71" s="594"/>
      <c r="AG71" s="3"/>
    </row>
    <row r="72" spans="1:33" s="2" customFormat="1" ht="15.75" customHeight="1">
      <c r="A72" s="106" t="s">
        <v>460</v>
      </c>
      <c r="B72" s="8"/>
      <c r="C72" s="8"/>
      <c r="D72" s="8"/>
      <c r="E72" s="8"/>
      <c r="F72" s="14"/>
      <c r="G72" s="14"/>
      <c r="H72" s="14"/>
      <c r="I72" s="14"/>
      <c r="J72" s="14"/>
      <c r="K72" s="14" t="s">
        <v>42</v>
      </c>
      <c r="L72" s="590"/>
      <c r="M72" s="590"/>
      <c r="N72" s="590"/>
      <c r="O72" s="590"/>
      <c r="P72" s="535" t="s">
        <v>43</v>
      </c>
      <c r="Q72" s="535"/>
      <c r="R72" s="535"/>
      <c r="S72" s="590"/>
      <c r="T72" s="590"/>
      <c r="U72" s="590"/>
      <c r="V72" s="590"/>
      <c r="W72" s="535" t="s">
        <v>44</v>
      </c>
      <c r="X72" s="535"/>
      <c r="Y72" s="535"/>
      <c r="Z72" s="591"/>
      <c r="AA72" s="591"/>
      <c r="AB72" s="591"/>
      <c r="AC72" s="591"/>
      <c r="AD72" s="591"/>
      <c r="AE72" s="591"/>
      <c r="AF72" s="107" t="s">
        <v>7</v>
      </c>
      <c r="AG72" s="3"/>
    </row>
    <row r="73" spans="1:33" s="2" customFormat="1" ht="15.75" customHeight="1">
      <c r="A73" s="106" t="s">
        <v>461</v>
      </c>
      <c r="B73" s="8"/>
      <c r="C73" s="8"/>
      <c r="D73" s="8"/>
      <c r="E73" s="8"/>
      <c r="F73" s="15"/>
      <c r="G73" s="15"/>
      <c r="H73" s="15"/>
      <c r="I73" s="15"/>
      <c r="J73" s="15"/>
      <c r="K73" s="600"/>
      <c r="L73" s="600"/>
      <c r="M73" s="600"/>
      <c r="N73" s="600"/>
      <c r="O73" s="600"/>
      <c r="P73" s="600"/>
      <c r="Q73" s="600"/>
      <c r="R73" s="600"/>
      <c r="S73" s="600"/>
      <c r="T73" s="600"/>
      <c r="U73" s="600"/>
      <c r="V73" s="600"/>
      <c r="W73" s="600"/>
      <c r="X73" s="600"/>
      <c r="Y73" s="600"/>
      <c r="Z73" s="600"/>
      <c r="AA73" s="600"/>
      <c r="AB73" s="600"/>
      <c r="AC73" s="600"/>
      <c r="AD73" s="600"/>
      <c r="AE73" s="600"/>
      <c r="AF73" s="601"/>
      <c r="AG73" s="3"/>
    </row>
    <row r="74" spans="1:33" s="2" customFormat="1" ht="15.75" customHeight="1">
      <c r="A74" s="106" t="s">
        <v>462</v>
      </c>
      <c r="B74" s="8"/>
      <c r="C74" s="8"/>
      <c r="D74" s="8"/>
      <c r="E74" s="8"/>
      <c r="F74" s="8"/>
      <c r="G74" s="8"/>
      <c r="H74" s="8"/>
      <c r="I74" s="8"/>
      <c r="J74" s="8"/>
      <c r="K74" s="14" t="s">
        <v>42</v>
      </c>
      <c r="L74" s="590"/>
      <c r="M74" s="590"/>
      <c r="N74" s="590"/>
      <c r="O74" s="535" t="s">
        <v>49</v>
      </c>
      <c r="P74" s="535"/>
      <c r="Q74" s="535"/>
      <c r="R74" s="535"/>
      <c r="S74" s="535"/>
      <c r="T74" s="590"/>
      <c r="U74" s="590"/>
      <c r="V74" s="590"/>
      <c r="W74" s="535" t="s">
        <v>50</v>
      </c>
      <c r="X74" s="535"/>
      <c r="Y74" s="535"/>
      <c r="Z74" s="535"/>
      <c r="AA74" s="591"/>
      <c r="AB74" s="591"/>
      <c r="AC74" s="591"/>
      <c r="AD74" s="591"/>
      <c r="AE74" s="591"/>
      <c r="AF74" s="107" t="s">
        <v>7</v>
      </c>
      <c r="AG74" s="3"/>
    </row>
    <row r="75" spans="1:33" s="2" customFormat="1" ht="15.75" customHeight="1">
      <c r="A75" s="106"/>
      <c r="B75" s="8"/>
      <c r="C75" s="8"/>
      <c r="D75" s="8"/>
      <c r="E75" s="8"/>
      <c r="F75" s="8"/>
      <c r="G75" s="8"/>
      <c r="H75" s="8"/>
      <c r="I75" s="8"/>
      <c r="J75" s="8"/>
      <c r="K75" s="595"/>
      <c r="L75" s="595"/>
      <c r="M75" s="595"/>
      <c r="N75" s="595"/>
      <c r="O75" s="595"/>
      <c r="P75" s="595"/>
      <c r="Q75" s="595"/>
      <c r="R75" s="595"/>
      <c r="S75" s="595"/>
      <c r="T75" s="595"/>
      <c r="U75" s="595"/>
      <c r="V75" s="595"/>
      <c r="W75" s="595"/>
      <c r="X75" s="595"/>
      <c r="Y75" s="595"/>
      <c r="Z75" s="595"/>
      <c r="AA75" s="595"/>
      <c r="AB75" s="595"/>
      <c r="AC75" s="595"/>
      <c r="AD75" s="595"/>
      <c r="AE75" s="595"/>
      <c r="AF75" s="596"/>
      <c r="AG75" s="3"/>
    </row>
    <row r="76" spans="1:33" s="2" customFormat="1" ht="15.75" customHeight="1">
      <c r="A76" s="106" t="s">
        <v>463</v>
      </c>
      <c r="B76" s="8"/>
      <c r="C76" s="8"/>
      <c r="D76" s="8"/>
      <c r="E76" s="8"/>
      <c r="F76" s="8"/>
      <c r="G76" s="8"/>
      <c r="H76" s="8"/>
      <c r="I76" s="8"/>
      <c r="J76" s="8"/>
      <c r="K76" s="592"/>
      <c r="L76" s="592"/>
      <c r="M76" s="592"/>
      <c r="N76" s="9"/>
      <c r="O76" s="10"/>
      <c r="P76" s="10"/>
      <c r="Q76" s="10"/>
      <c r="R76" s="8"/>
      <c r="S76" s="8"/>
      <c r="T76" s="8"/>
      <c r="U76" s="8"/>
      <c r="V76" s="8"/>
      <c r="W76" s="8"/>
      <c r="X76" s="8"/>
      <c r="Y76" s="8"/>
      <c r="Z76" s="8"/>
      <c r="AA76" s="8"/>
      <c r="AB76" s="8"/>
      <c r="AC76" s="8"/>
      <c r="AD76" s="8"/>
      <c r="AE76" s="8"/>
      <c r="AF76" s="107"/>
      <c r="AG76" s="3"/>
    </row>
    <row r="77" spans="1:33" s="2" customFormat="1" ht="15.75" customHeight="1">
      <c r="A77" s="106" t="s">
        <v>464</v>
      </c>
      <c r="B77" s="8"/>
      <c r="C77" s="8"/>
      <c r="D77" s="8"/>
      <c r="E77" s="8"/>
      <c r="F77" s="8"/>
      <c r="G77" s="8"/>
      <c r="H77" s="8"/>
      <c r="I77" s="8"/>
      <c r="J77" s="8"/>
      <c r="K77" s="586"/>
      <c r="L77" s="586"/>
      <c r="M77" s="586"/>
      <c r="N77" s="586"/>
      <c r="O77" s="586"/>
      <c r="P77" s="586"/>
      <c r="Q77" s="586"/>
      <c r="R77" s="586"/>
      <c r="S77" s="586"/>
      <c r="T77" s="586"/>
      <c r="U77" s="586"/>
      <c r="V77" s="586"/>
      <c r="W77" s="586"/>
      <c r="X77" s="586"/>
      <c r="Y77" s="586"/>
      <c r="Z77" s="586"/>
      <c r="AA77" s="586"/>
      <c r="AB77" s="586"/>
      <c r="AC77" s="586"/>
      <c r="AD77" s="586"/>
      <c r="AE77" s="586"/>
      <c r="AF77" s="587"/>
      <c r="AG77" s="3"/>
    </row>
    <row r="78" spans="1:33" s="2" customFormat="1" ht="15.75" customHeight="1">
      <c r="A78" s="106" t="s">
        <v>465</v>
      </c>
      <c r="B78" s="8"/>
      <c r="C78" s="8"/>
      <c r="D78" s="8"/>
      <c r="E78" s="8"/>
      <c r="F78" s="8"/>
      <c r="G78" s="8"/>
      <c r="H78" s="8"/>
      <c r="I78" s="8"/>
      <c r="J78" s="8"/>
      <c r="K78" s="588"/>
      <c r="L78" s="588"/>
      <c r="M78" s="588"/>
      <c r="N78" s="588"/>
      <c r="O78" s="588"/>
      <c r="P78" s="588"/>
      <c r="Q78" s="588"/>
      <c r="R78" s="588"/>
      <c r="S78" s="588"/>
      <c r="T78" s="588"/>
      <c r="U78" s="588"/>
      <c r="V78" s="588"/>
      <c r="W78" s="588"/>
      <c r="X78" s="588"/>
      <c r="Y78" s="588"/>
      <c r="Z78" s="588"/>
      <c r="AA78" s="588"/>
      <c r="AB78" s="588"/>
      <c r="AC78" s="588"/>
      <c r="AD78" s="588"/>
      <c r="AE78" s="588"/>
      <c r="AF78" s="589"/>
      <c r="AG78" s="3"/>
    </row>
    <row r="79" spans="1:33" s="2" customFormat="1" ht="15.75" customHeight="1">
      <c r="A79" s="106" t="s">
        <v>466</v>
      </c>
      <c r="B79" s="8"/>
      <c r="C79" s="8"/>
      <c r="D79" s="8"/>
      <c r="E79" s="8"/>
      <c r="F79" s="8"/>
      <c r="G79" s="8"/>
      <c r="H79" s="8"/>
      <c r="I79" s="8"/>
      <c r="J79" s="8"/>
      <c r="K79" s="588"/>
      <c r="L79" s="588"/>
      <c r="M79" s="588"/>
      <c r="N79" s="588"/>
      <c r="O79" s="588"/>
      <c r="P79" s="588"/>
      <c r="Q79" s="588"/>
      <c r="R79" s="588"/>
      <c r="S79" s="588"/>
      <c r="T79" s="588"/>
      <c r="U79" s="588"/>
      <c r="V79" s="588"/>
      <c r="W79" s="588"/>
      <c r="X79" s="588"/>
      <c r="Y79" s="588"/>
      <c r="Z79" s="588"/>
      <c r="AA79" s="588"/>
      <c r="AB79" s="588"/>
      <c r="AC79" s="588"/>
      <c r="AD79" s="588"/>
      <c r="AE79" s="588"/>
      <c r="AF79" s="589"/>
      <c r="AG79" s="3"/>
    </row>
    <row r="80" spans="1:33" s="2" customFormat="1" ht="15.75" customHeight="1" thickBot="1">
      <c r="A80" s="108" t="s">
        <v>467</v>
      </c>
      <c r="B80" s="118"/>
      <c r="C80" s="118"/>
      <c r="D80" s="118"/>
      <c r="E80" s="118"/>
      <c r="F80" s="118"/>
      <c r="G80" s="118"/>
      <c r="H80" s="118"/>
      <c r="I80" s="118"/>
      <c r="J80" s="118"/>
      <c r="K80" s="597"/>
      <c r="L80" s="597"/>
      <c r="M80" s="597"/>
      <c r="N80" s="597"/>
      <c r="O80" s="597"/>
      <c r="P80" s="597"/>
      <c r="Q80" s="597"/>
      <c r="R80" s="597"/>
      <c r="S80" s="597"/>
      <c r="T80" s="597"/>
      <c r="U80" s="597"/>
      <c r="V80" s="597"/>
      <c r="W80" s="597"/>
      <c r="X80" s="597"/>
      <c r="Y80" s="597"/>
      <c r="Z80" s="597"/>
      <c r="AA80" s="597"/>
      <c r="AB80" s="597"/>
      <c r="AC80" s="597"/>
      <c r="AD80" s="597"/>
      <c r="AE80" s="597"/>
      <c r="AF80" s="598"/>
      <c r="AG80" s="3"/>
    </row>
    <row r="81" spans="1:33" s="2" customFormat="1" ht="15.75" customHeight="1">
      <c r="A81" s="103" t="s">
        <v>447</v>
      </c>
      <c r="B81" s="110"/>
      <c r="C81" s="110"/>
      <c r="D81" s="110"/>
      <c r="E81" s="110"/>
      <c r="F81" s="110"/>
      <c r="G81" s="110"/>
      <c r="H81" s="110"/>
      <c r="I81" s="110"/>
      <c r="J81" s="110"/>
      <c r="K81" s="593"/>
      <c r="L81" s="593"/>
      <c r="M81" s="593"/>
      <c r="N81" s="593"/>
      <c r="O81" s="593"/>
      <c r="P81" s="593"/>
      <c r="Q81" s="593"/>
      <c r="R81" s="593"/>
      <c r="S81" s="593"/>
      <c r="T81" s="593"/>
      <c r="U81" s="593"/>
      <c r="V81" s="593"/>
      <c r="W81" s="593"/>
      <c r="X81" s="593"/>
      <c r="Y81" s="593"/>
      <c r="Z81" s="593"/>
      <c r="AA81" s="593"/>
      <c r="AB81" s="593"/>
      <c r="AC81" s="593"/>
      <c r="AD81" s="593"/>
      <c r="AE81" s="593"/>
      <c r="AF81" s="594"/>
      <c r="AG81" s="3"/>
    </row>
    <row r="82" spans="1:33" s="2" customFormat="1" ht="15.75" customHeight="1">
      <c r="A82" s="106" t="s">
        <v>460</v>
      </c>
      <c r="B82" s="8"/>
      <c r="C82" s="8"/>
      <c r="D82" s="8"/>
      <c r="E82" s="8"/>
      <c r="F82" s="14"/>
      <c r="G82" s="14"/>
      <c r="H82" s="14"/>
      <c r="I82" s="14"/>
      <c r="J82" s="14"/>
      <c r="K82" s="14" t="s">
        <v>42</v>
      </c>
      <c r="L82" s="590"/>
      <c r="M82" s="590"/>
      <c r="N82" s="590"/>
      <c r="O82" s="590"/>
      <c r="P82" s="535" t="s">
        <v>43</v>
      </c>
      <c r="Q82" s="535"/>
      <c r="R82" s="535"/>
      <c r="S82" s="590"/>
      <c r="T82" s="590"/>
      <c r="U82" s="590"/>
      <c r="V82" s="590"/>
      <c r="W82" s="535" t="s">
        <v>44</v>
      </c>
      <c r="X82" s="535"/>
      <c r="Y82" s="535"/>
      <c r="Z82" s="591"/>
      <c r="AA82" s="591"/>
      <c r="AB82" s="591"/>
      <c r="AC82" s="591"/>
      <c r="AD82" s="591"/>
      <c r="AE82" s="591"/>
      <c r="AF82" s="107" t="s">
        <v>7</v>
      </c>
      <c r="AG82" s="3"/>
    </row>
    <row r="83" spans="1:33" s="2" customFormat="1" ht="15.75" customHeight="1">
      <c r="A83" s="106" t="s">
        <v>461</v>
      </c>
      <c r="B83" s="8"/>
      <c r="C83" s="8"/>
      <c r="D83" s="8"/>
      <c r="E83" s="8"/>
      <c r="F83" s="15"/>
      <c r="G83" s="15"/>
      <c r="H83" s="15"/>
      <c r="I83" s="15"/>
      <c r="J83" s="15"/>
      <c r="K83" s="600"/>
      <c r="L83" s="600"/>
      <c r="M83" s="600"/>
      <c r="N83" s="600"/>
      <c r="O83" s="600"/>
      <c r="P83" s="600"/>
      <c r="Q83" s="600"/>
      <c r="R83" s="600"/>
      <c r="S83" s="600"/>
      <c r="T83" s="600"/>
      <c r="U83" s="600"/>
      <c r="V83" s="600"/>
      <c r="W83" s="600"/>
      <c r="X83" s="600"/>
      <c r="Y83" s="600"/>
      <c r="Z83" s="600"/>
      <c r="AA83" s="600"/>
      <c r="AB83" s="600"/>
      <c r="AC83" s="600"/>
      <c r="AD83" s="600"/>
      <c r="AE83" s="600"/>
      <c r="AF83" s="601"/>
      <c r="AG83" s="3"/>
    </row>
    <row r="84" spans="1:33" s="2" customFormat="1" ht="15.75" customHeight="1">
      <c r="A84" s="106" t="s">
        <v>462</v>
      </c>
      <c r="B84" s="8"/>
      <c r="C84" s="8"/>
      <c r="D84" s="8"/>
      <c r="E84" s="8"/>
      <c r="F84" s="8"/>
      <c r="G84" s="8"/>
      <c r="H84" s="8"/>
      <c r="I84" s="8"/>
      <c r="J84" s="8"/>
      <c r="K84" s="14" t="s">
        <v>42</v>
      </c>
      <c r="L84" s="590"/>
      <c r="M84" s="590"/>
      <c r="N84" s="590"/>
      <c r="O84" s="535" t="s">
        <v>49</v>
      </c>
      <c r="P84" s="535"/>
      <c r="Q84" s="535"/>
      <c r="R84" s="535"/>
      <c r="S84" s="535"/>
      <c r="T84" s="590"/>
      <c r="U84" s="590"/>
      <c r="V84" s="590"/>
      <c r="W84" s="535" t="s">
        <v>50</v>
      </c>
      <c r="X84" s="535"/>
      <c r="Y84" s="535"/>
      <c r="Z84" s="535"/>
      <c r="AA84" s="591"/>
      <c r="AB84" s="591"/>
      <c r="AC84" s="591"/>
      <c r="AD84" s="591"/>
      <c r="AE84" s="591"/>
      <c r="AF84" s="107" t="s">
        <v>7</v>
      </c>
      <c r="AG84" s="3"/>
    </row>
    <row r="85" spans="1:33" s="2" customFormat="1" ht="15.75" customHeight="1">
      <c r="A85" s="106"/>
      <c r="B85" s="8"/>
      <c r="C85" s="8"/>
      <c r="D85" s="8"/>
      <c r="E85" s="8"/>
      <c r="F85" s="8"/>
      <c r="G85" s="8"/>
      <c r="H85" s="8"/>
      <c r="I85" s="8"/>
      <c r="J85" s="8"/>
      <c r="K85" s="595"/>
      <c r="L85" s="595"/>
      <c r="M85" s="595"/>
      <c r="N85" s="595"/>
      <c r="O85" s="595"/>
      <c r="P85" s="595"/>
      <c r="Q85" s="595"/>
      <c r="R85" s="595"/>
      <c r="S85" s="595"/>
      <c r="T85" s="595"/>
      <c r="U85" s="595"/>
      <c r="V85" s="595"/>
      <c r="W85" s="595"/>
      <c r="X85" s="595"/>
      <c r="Y85" s="595"/>
      <c r="Z85" s="595"/>
      <c r="AA85" s="595"/>
      <c r="AB85" s="595"/>
      <c r="AC85" s="595"/>
      <c r="AD85" s="595"/>
      <c r="AE85" s="595"/>
      <c r="AF85" s="596"/>
      <c r="AG85" s="3"/>
    </row>
    <row r="86" spans="1:33" s="2" customFormat="1" ht="15.75" customHeight="1">
      <c r="A86" s="106" t="s">
        <v>463</v>
      </c>
      <c r="B86" s="8"/>
      <c r="C86" s="8"/>
      <c r="D86" s="8"/>
      <c r="E86" s="8"/>
      <c r="F86" s="8"/>
      <c r="G86" s="8"/>
      <c r="H86" s="8"/>
      <c r="I86" s="8"/>
      <c r="J86" s="8"/>
      <c r="K86" s="592"/>
      <c r="L86" s="592"/>
      <c r="M86" s="592"/>
      <c r="N86" s="9"/>
      <c r="O86" s="10"/>
      <c r="P86" s="10"/>
      <c r="Q86" s="10"/>
      <c r="R86" s="8"/>
      <c r="S86" s="8"/>
      <c r="T86" s="8"/>
      <c r="U86" s="8"/>
      <c r="V86" s="8"/>
      <c r="W86" s="8"/>
      <c r="X86" s="8"/>
      <c r="Y86" s="8"/>
      <c r="Z86" s="8"/>
      <c r="AA86" s="8"/>
      <c r="AB86" s="8"/>
      <c r="AC86" s="8"/>
      <c r="AD86" s="8"/>
      <c r="AE86" s="8"/>
      <c r="AF86" s="107"/>
      <c r="AG86" s="3"/>
    </row>
    <row r="87" spans="1:33" s="2" customFormat="1" ht="15.75" customHeight="1">
      <c r="A87" s="106" t="s">
        <v>464</v>
      </c>
      <c r="B87" s="8"/>
      <c r="C87" s="8"/>
      <c r="D87" s="8"/>
      <c r="E87" s="8"/>
      <c r="F87" s="8"/>
      <c r="G87" s="8"/>
      <c r="H87" s="8"/>
      <c r="I87" s="8"/>
      <c r="J87" s="8"/>
      <c r="K87" s="586"/>
      <c r="L87" s="586"/>
      <c r="M87" s="586"/>
      <c r="N87" s="586"/>
      <c r="O87" s="586"/>
      <c r="P87" s="586"/>
      <c r="Q87" s="586"/>
      <c r="R87" s="586"/>
      <c r="S87" s="586"/>
      <c r="T87" s="586"/>
      <c r="U87" s="586"/>
      <c r="V87" s="586"/>
      <c r="W87" s="586"/>
      <c r="X87" s="586"/>
      <c r="Y87" s="586"/>
      <c r="Z87" s="586"/>
      <c r="AA87" s="586"/>
      <c r="AB87" s="586"/>
      <c r="AC87" s="586"/>
      <c r="AD87" s="586"/>
      <c r="AE87" s="586"/>
      <c r="AF87" s="587"/>
      <c r="AG87" s="3"/>
    </row>
    <row r="88" spans="1:33" s="2" customFormat="1" ht="15.75" customHeight="1">
      <c r="A88" s="106" t="s">
        <v>465</v>
      </c>
      <c r="B88" s="8"/>
      <c r="C88" s="8"/>
      <c r="D88" s="8"/>
      <c r="E88" s="8"/>
      <c r="F88" s="8"/>
      <c r="G88" s="8"/>
      <c r="H88" s="8"/>
      <c r="I88" s="8"/>
      <c r="J88" s="8"/>
      <c r="K88" s="588"/>
      <c r="L88" s="588"/>
      <c r="M88" s="588"/>
      <c r="N88" s="588"/>
      <c r="O88" s="588"/>
      <c r="P88" s="588"/>
      <c r="Q88" s="588"/>
      <c r="R88" s="588"/>
      <c r="S88" s="588"/>
      <c r="T88" s="588"/>
      <c r="U88" s="588"/>
      <c r="V88" s="588"/>
      <c r="W88" s="588"/>
      <c r="X88" s="588"/>
      <c r="Y88" s="588"/>
      <c r="Z88" s="588"/>
      <c r="AA88" s="588"/>
      <c r="AB88" s="588"/>
      <c r="AC88" s="588"/>
      <c r="AD88" s="588"/>
      <c r="AE88" s="588"/>
      <c r="AF88" s="589"/>
      <c r="AG88" s="3"/>
    </row>
    <row r="89" spans="1:33" s="2" customFormat="1" ht="15.75" customHeight="1">
      <c r="A89" s="106" t="s">
        <v>466</v>
      </c>
      <c r="B89" s="8"/>
      <c r="C89" s="8"/>
      <c r="D89" s="8"/>
      <c r="E89" s="8"/>
      <c r="F89" s="8"/>
      <c r="G89" s="8"/>
      <c r="H89" s="8"/>
      <c r="I89" s="8"/>
      <c r="J89" s="8"/>
      <c r="K89" s="588"/>
      <c r="L89" s="588"/>
      <c r="M89" s="588"/>
      <c r="N89" s="588"/>
      <c r="O89" s="588"/>
      <c r="P89" s="588"/>
      <c r="Q89" s="588"/>
      <c r="R89" s="588"/>
      <c r="S89" s="588"/>
      <c r="T89" s="588"/>
      <c r="U89" s="588"/>
      <c r="V89" s="588"/>
      <c r="W89" s="588"/>
      <c r="X89" s="588"/>
      <c r="Y89" s="588"/>
      <c r="Z89" s="588"/>
      <c r="AA89" s="588"/>
      <c r="AB89" s="588"/>
      <c r="AC89" s="588"/>
      <c r="AD89" s="588"/>
      <c r="AE89" s="588"/>
      <c r="AF89" s="589"/>
      <c r="AG89" s="3"/>
    </row>
    <row r="90" spans="1:33" s="2" customFormat="1" ht="15.75" customHeight="1" thickBot="1">
      <c r="A90" s="108" t="s">
        <v>467</v>
      </c>
      <c r="B90" s="118"/>
      <c r="C90" s="118"/>
      <c r="D90" s="118"/>
      <c r="E90" s="118"/>
      <c r="F90" s="118"/>
      <c r="G90" s="118"/>
      <c r="H90" s="118"/>
      <c r="I90" s="118"/>
      <c r="J90" s="118"/>
      <c r="K90" s="597"/>
      <c r="L90" s="597"/>
      <c r="M90" s="597"/>
      <c r="N90" s="597"/>
      <c r="O90" s="597"/>
      <c r="P90" s="597"/>
      <c r="Q90" s="597"/>
      <c r="R90" s="597"/>
      <c r="S90" s="597"/>
      <c r="T90" s="597"/>
      <c r="U90" s="597"/>
      <c r="V90" s="597"/>
      <c r="W90" s="597"/>
      <c r="X90" s="597"/>
      <c r="Y90" s="597"/>
      <c r="Z90" s="597"/>
      <c r="AA90" s="597"/>
      <c r="AB90" s="597"/>
      <c r="AC90" s="597"/>
      <c r="AD90" s="597"/>
      <c r="AE90" s="597"/>
      <c r="AF90" s="598"/>
      <c r="AG90" s="3"/>
    </row>
    <row r="91" spans="1:33" s="2" customFormat="1" ht="15.75" customHeight="1">
      <c r="A91" s="103" t="s">
        <v>448</v>
      </c>
      <c r="B91" s="110"/>
      <c r="C91" s="110"/>
      <c r="D91" s="110"/>
      <c r="E91" s="110"/>
      <c r="F91" s="110"/>
      <c r="G91" s="110"/>
      <c r="H91" s="110"/>
      <c r="I91" s="110"/>
      <c r="J91" s="110"/>
      <c r="K91" s="593"/>
      <c r="L91" s="593"/>
      <c r="M91" s="593"/>
      <c r="N91" s="593"/>
      <c r="O91" s="593"/>
      <c r="P91" s="593"/>
      <c r="Q91" s="593"/>
      <c r="R91" s="593"/>
      <c r="S91" s="593"/>
      <c r="T91" s="593"/>
      <c r="U91" s="593"/>
      <c r="V91" s="593"/>
      <c r="W91" s="593"/>
      <c r="X91" s="593"/>
      <c r="Y91" s="593"/>
      <c r="Z91" s="593"/>
      <c r="AA91" s="593"/>
      <c r="AB91" s="593"/>
      <c r="AC91" s="593"/>
      <c r="AD91" s="593"/>
      <c r="AE91" s="593"/>
      <c r="AF91" s="594"/>
      <c r="AG91" s="3"/>
    </row>
    <row r="92" spans="1:33" s="2" customFormat="1" ht="15.75" customHeight="1">
      <c r="A92" s="106" t="s">
        <v>460</v>
      </c>
      <c r="B92" s="8"/>
      <c r="C92" s="8"/>
      <c r="D92" s="8"/>
      <c r="E92" s="8"/>
      <c r="F92" s="14"/>
      <c r="G92" s="14"/>
      <c r="H92" s="14"/>
      <c r="I92" s="14"/>
      <c r="J92" s="14"/>
      <c r="K92" s="14" t="s">
        <v>42</v>
      </c>
      <c r="L92" s="590"/>
      <c r="M92" s="590"/>
      <c r="N92" s="590"/>
      <c r="O92" s="590"/>
      <c r="P92" s="535" t="s">
        <v>43</v>
      </c>
      <c r="Q92" s="535"/>
      <c r="R92" s="535"/>
      <c r="S92" s="590"/>
      <c r="T92" s="590"/>
      <c r="U92" s="590"/>
      <c r="V92" s="590"/>
      <c r="W92" s="535" t="s">
        <v>44</v>
      </c>
      <c r="X92" s="535"/>
      <c r="Y92" s="535"/>
      <c r="Z92" s="591"/>
      <c r="AA92" s="591"/>
      <c r="AB92" s="591"/>
      <c r="AC92" s="591"/>
      <c r="AD92" s="591"/>
      <c r="AE92" s="591"/>
      <c r="AF92" s="107" t="s">
        <v>7</v>
      </c>
      <c r="AG92" s="3"/>
    </row>
    <row r="93" spans="1:33" s="2" customFormat="1" ht="15.75" customHeight="1">
      <c r="A93" s="106" t="s">
        <v>461</v>
      </c>
      <c r="B93" s="8"/>
      <c r="C93" s="8"/>
      <c r="D93" s="8"/>
      <c r="E93" s="8"/>
      <c r="F93" s="15"/>
      <c r="G93" s="15"/>
      <c r="H93" s="15"/>
      <c r="I93" s="15"/>
      <c r="J93" s="15"/>
      <c r="K93" s="600"/>
      <c r="L93" s="600"/>
      <c r="M93" s="600"/>
      <c r="N93" s="600"/>
      <c r="O93" s="600"/>
      <c r="P93" s="600"/>
      <c r="Q93" s="600"/>
      <c r="R93" s="600"/>
      <c r="S93" s="600"/>
      <c r="T93" s="600"/>
      <c r="U93" s="600"/>
      <c r="V93" s="600"/>
      <c r="W93" s="600"/>
      <c r="X93" s="600"/>
      <c r="Y93" s="600"/>
      <c r="Z93" s="600"/>
      <c r="AA93" s="600"/>
      <c r="AB93" s="600"/>
      <c r="AC93" s="600"/>
      <c r="AD93" s="600"/>
      <c r="AE93" s="600"/>
      <c r="AF93" s="601"/>
      <c r="AG93" s="3"/>
    </row>
    <row r="94" spans="1:33" s="2" customFormat="1" ht="15.75" customHeight="1">
      <c r="A94" s="106" t="s">
        <v>462</v>
      </c>
      <c r="B94" s="8"/>
      <c r="C94" s="8"/>
      <c r="D94" s="8"/>
      <c r="E94" s="8"/>
      <c r="F94" s="8"/>
      <c r="G94" s="8"/>
      <c r="H94" s="8"/>
      <c r="I94" s="8"/>
      <c r="J94" s="8"/>
      <c r="K94" s="14" t="s">
        <v>42</v>
      </c>
      <c r="L94" s="590"/>
      <c r="M94" s="590"/>
      <c r="N94" s="590"/>
      <c r="O94" s="535" t="s">
        <v>49</v>
      </c>
      <c r="P94" s="535"/>
      <c r="Q94" s="535"/>
      <c r="R94" s="535"/>
      <c r="S94" s="535"/>
      <c r="T94" s="590"/>
      <c r="U94" s="590"/>
      <c r="V94" s="590"/>
      <c r="W94" s="535" t="s">
        <v>50</v>
      </c>
      <c r="X94" s="535"/>
      <c r="Y94" s="535"/>
      <c r="Z94" s="535"/>
      <c r="AA94" s="591"/>
      <c r="AB94" s="591"/>
      <c r="AC94" s="591"/>
      <c r="AD94" s="591"/>
      <c r="AE94" s="591"/>
      <c r="AF94" s="107" t="s">
        <v>7</v>
      </c>
      <c r="AG94" s="3"/>
    </row>
    <row r="95" spans="1:33" s="2" customFormat="1" ht="15.75" customHeight="1">
      <c r="A95" s="106"/>
      <c r="B95" s="8"/>
      <c r="C95" s="8"/>
      <c r="D95" s="8"/>
      <c r="E95" s="8"/>
      <c r="F95" s="8"/>
      <c r="G95" s="8"/>
      <c r="H95" s="8"/>
      <c r="I95" s="8"/>
      <c r="J95" s="8"/>
      <c r="K95" s="595"/>
      <c r="L95" s="595"/>
      <c r="M95" s="595"/>
      <c r="N95" s="595"/>
      <c r="O95" s="595"/>
      <c r="P95" s="595"/>
      <c r="Q95" s="595"/>
      <c r="R95" s="595"/>
      <c r="S95" s="595"/>
      <c r="T95" s="595"/>
      <c r="U95" s="595"/>
      <c r="V95" s="595"/>
      <c r="W95" s="595"/>
      <c r="X95" s="595"/>
      <c r="Y95" s="595"/>
      <c r="Z95" s="595"/>
      <c r="AA95" s="595"/>
      <c r="AB95" s="595"/>
      <c r="AC95" s="595"/>
      <c r="AD95" s="595"/>
      <c r="AE95" s="595"/>
      <c r="AF95" s="596"/>
      <c r="AG95" s="3"/>
    </row>
    <row r="96" spans="1:33" s="2" customFormat="1" ht="15.75" customHeight="1">
      <c r="A96" s="106" t="s">
        <v>463</v>
      </c>
      <c r="B96" s="8"/>
      <c r="C96" s="8"/>
      <c r="D96" s="8"/>
      <c r="E96" s="8"/>
      <c r="F96" s="8"/>
      <c r="G96" s="8"/>
      <c r="H96" s="8"/>
      <c r="I96" s="8"/>
      <c r="J96" s="8"/>
      <c r="K96" s="592"/>
      <c r="L96" s="592"/>
      <c r="M96" s="592"/>
      <c r="N96" s="9"/>
      <c r="O96" s="10"/>
      <c r="P96" s="10"/>
      <c r="Q96" s="10"/>
      <c r="R96" s="8"/>
      <c r="S96" s="8"/>
      <c r="T96" s="8"/>
      <c r="U96" s="8"/>
      <c r="V96" s="8"/>
      <c r="W96" s="8"/>
      <c r="X96" s="8"/>
      <c r="Y96" s="8"/>
      <c r="Z96" s="8"/>
      <c r="AA96" s="8"/>
      <c r="AB96" s="8"/>
      <c r="AC96" s="8"/>
      <c r="AD96" s="8"/>
      <c r="AE96" s="8"/>
      <c r="AF96" s="107"/>
      <c r="AG96" s="3"/>
    </row>
    <row r="97" spans="1:33" s="2" customFormat="1" ht="15.75" customHeight="1">
      <c r="A97" s="106" t="s">
        <v>464</v>
      </c>
      <c r="B97" s="8"/>
      <c r="C97" s="8"/>
      <c r="D97" s="8"/>
      <c r="E97" s="8"/>
      <c r="F97" s="8"/>
      <c r="G97" s="8"/>
      <c r="H97" s="8"/>
      <c r="I97" s="8"/>
      <c r="J97" s="8"/>
      <c r="K97" s="586"/>
      <c r="L97" s="586"/>
      <c r="M97" s="586"/>
      <c r="N97" s="586"/>
      <c r="O97" s="586"/>
      <c r="P97" s="586"/>
      <c r="Q97" s="586"/>
      <c r="R97" s="586"/>
      <c r="S97" s="586"/>
      <c r="T97" s="586"/>
      <c r="U97" s="586"/>
      <c r="V97" s="586"/>
      <c r="W97" s="586"/>
      <c r="X97" s="586"/>
      <c r="Y97" s="586"/>
      <c r="Z97" s="586"/>
      <c r="AA97" s="586"/>
      <c r="AB97" s="586"/>
      <c r="AC97" s="586"/>
      <c r="AD97" s="586"/>
      <c r="AE97" s="586"/>
      <c r="AF97" s="587"/>
      <c r="AG97" s="3"/>
    </row>
    <row r="98" spans="1:33" s="2" customFormat="1" ht="15.75" customHeight="1">
      <c r="A98" s="106" t="s">
        <v>465</v>
      </c>
      <c r="B98" s="8"/>
      <c r="C98" s="8"/>
      <c r="D98" s="8"/>
      <c r="E98" s="8"/>
      <c r="F98" s="8"/>
      <c r="G98" s="8"/>
      <c r="H98" s="8"/>
      <c r="I98" s="8"/>
      <c r="J98" s="8"/>
      <c r="K98" s="588"/>
      <c r="L98" s="588"/>
      <c r="M98" s="588"/>
      <c r="N98" s="588"/>
      <c r="O98" s="588"/>
      <c r="P98" s="588"/>
      <c r="Q98" s="588"/>
      <c r="R98" s="588"/>
      <c r="S98" s="588"/>
      <c r="T98" s="588"/>
      <c r="U98" s="588"/>
      <c r="V98" s="588"/>
      <c r="W98" s="588"/>
      <c r="X98" s="588"/>
      <c r="Y98" s="588"/>
      <c r="Z98" s="588"/>
      <c r="AA98" s="588"/>
      <c r="AB98" s="588"/>
      <c r="AC98" s="588"/>
      <c r="AD98" s="588"/>
      <c r="AE98" s="588"/>
      <c r="AF98" s="589"/>
      <c r="AG98" s="3"/>
    </row>
    <row r="99" spans="1:33" s="2" customFormat="1" ht="15.75" customHeight="1">
      <c r="A99" s="106" t="s">
        <v>466</v>
      </c>
      <c r="B99" s="8"/>
      <c r="C99" s="8"/>
      <c r="D99" s="8"/>
      <c r="E99" s="8"/>
      <c r="F99" s="8"/>
      <c r="G99" s="8"/>
      <c r="H99" s="8"/>
      <c r="I99" s="8"/>
      <c r="J99" s="8"/>
      <c r="K99" s="588"/>
      <c r="L99" s="588"/>
      <c r="M99" s="588"/>
      <c r="N99" s="588"/>
      <c r="O99" s="588"/>
      <c r="P99" s="588"/>
      <c r="Q99" s="588"/>
      <c r="R99" s="588"/>
      <c r="S99" s="588"/>
      <c r="T99" s="588"/>
      <c r="U99" s="588"/>
      <c r="V99" s="588"/>
      <c r="W99" s="588"/>
      <c r="X99" s="588"/>
      <c r="Y99" s="588"/>
      <c r="Z99" s="588"/>
      <c r="AA99" s="588"/>
      <c r="AB99" s="588"/>
      <c r="AC99" s="588"/>
      <c r="AD99" s="588"/>
      <c r="AE99" s="588"/>
      <c r="AF99" s="589"/>
      <c r="AG99" s="3"/>
    </row>
    <row r="100" spans="1:33" s="2" customFormat="1" ht="15.75" customHeight="1" thickBot="1">
      <c r="A100" s="108" t="s">
        <v>467</v>
      </c>
      <c r="B100" s="118"/>
      <c r="C100" s="118"/>
      <c r="D100" s="118"/>
      <c r="E100" s="118"/>
      <c r="F100" s="118"/>
      <c r="G100" s="118"/>
      <c r="H100" s="118"/>
      <c r="I100" s="118"/>
      <c r="J100" s="118"/>
      <c r="K100" s="597"/>
      <c r="L100" s="597"/>
      <c r="M100" s="597"/>
      <c r="N100" s="597"/>
      <c r="O100" s="597"/>
      <c r="P100" s="597"/>
      <c r="Q100" s="597"/>
      <c r="R100" s="597"/>
      <c r="S100" s="597"/>
      <c r="T100" s="597"/>
      <c r="U100" s="597"/>
      <c r="V100" s="597"/>
      <c r="W100" s="597"/>
      <c r="X100" s="597"/>
      <c r="Y100" s="597"/>
      <c r="Z100" s="597"/>
      <c r="AA100" s="597"/>
      <c r="AB100" s="597"/>
      <c r="AC100" s="597"/>
      <c r="AD100" s="597"/>
      <c r="AE100" s="597"/>
      <c r="AF100" s="598"/>
      <c r="AG100" s="3"/>
    </row>
    <row r="126" spans="1:32">
      <c r="A126" s="1" t="s">
        <v>314</v>
      </c>
    </row>
    <row r="127" spans="1:32" ht="13.5">
      <c r="A127" s="57" t="s">
        <v>297</v>
      </c>
      <c r="AA127" s="1" t="s">
        <v>808</v>
      </c>
    </row>
    <row r="128" spans="1:32" ht="13.5">
      <c r="A128" s="57" t="s">
        <v>298</v>
      </c>
      <c r="AA128" s="1" t="s">
        <v>277</v>
      </c>
      <c r="AF128" s="1" t="s">
        <v>390</v>
      </c>
    </row>
    <row r="129" spans="1:32" ht="13.5">
      <c r="A129" s="57" t="s">
        <v>299</v>
      </c>
      <c r="AA129" s="1" t="s">
        <v>324</v>
      </c>
      <c r="AF129" s="1" t="s">
        <v>391</v>
      </c>
    </row>
    <row r="130" spans="1:32" ht="13.5">
      <c r="A130" s="57" t="s">
        <v>300</v>
      </c>
      <c r="AA130" s="1" t="s">
        <v>323</v>
      </c>
      <c r="AF130" s="1" t="s">
        <v>392</v>
      </c>
    </row>
    <row r="131" spans="1:32" ht="13.5">
      <c r="A131" s="57" t="s">
        <v>301</v>
      </c>
      <c r="AA131" s="1" t="s">
        <v>325</v>
      </c>
      <c r="AF131" s="1" t="s">
        <v>393</v>
      </c>
    </row>
    <row r="132" spans="1:32" ht="13.5">
      <c r="A132" s="57" t="s">
        <v>302</v>
      </c>
      <c r="AA132" s="1" t="s">
        <v>326</v>
      </c>
      <c r="AF132" s="1" t="s">
        <v>394</v>
      </c>
    </row>
    <row r="133" spans="1:32" ht="13.5">
      <c r="A133" s="57" t="s">
        <v>303</v>
      </c>
      <c r="AA133" s="1" t="s">
        <v>327</v>
      </c>
      <c r="AF133" s="1" t="s">
        <v>395</v>
      </c>
    </row>
    <row r="134" spans="1:32" ht="13.5">
      <c r="A134" s="57" t="s">
        <v>304</v>
      </c>
      <c r="AA134" s="1" t="s">
        <v>328</v>
      </c>
      <c r="AF134" s="1" t="s">
        <v>396</v>
      </c>
    </row>
    <row r="135" spans="1:32" ht="13.5">
      <c r="A135" s="57" t="s">
        <v>305</v>
      </c>
      <c r="AA135" s="1" t="s">
        <v>329</v>
      </c>
      <c r="AF135" s="1" t="s">
        <v>397</v>
      </c>
    </row>
    <row r="136" spans="1:32" ht="13.5">
      <c r="A136" s="57" t="s">
        <v>306</v>
      </c>
      <c r="AA136" s="1" t="s">
        <v>330</v>
      </c>
      <c r="AF136" s="1" t="s">
        <v>398</v>
      </c>
    </row>
    <row r="137" spans="1:32" ht="13.5">
      <c r="A137" s="57" t="s">
        <v>307</v>
      </c>
      <c r="AA137" s="1" t="s">
        <v>331</v>
      </c>
      <c r="AF137" s="1" t="s">
        <v>399</v>
      </c>
    </row>
    <row r="138" spans="1:32" ht="13.5">
      <c r="A138" s="57" t="s">
        <v>308</v>
      </c>
      <c r="AA138" s="1" t="s">
        <v>333</v>
      </c>
      <c r="AF138" s="1" t="s">
        <v>400</v>
      </c>
    </row>
    <row r="139" spans="1:32" ht="13.5">
      <c r="A139" s="57" t="s">
        <v>309</v>
      </c>
      <c r="AA139" s="1" t="s">
        <v>332</v>
      </c>
      <c r="AF139" s="1" t="s">
        <v>401</v>
      </c>
    </row>
    <row r="140" spans="1:32" ht="13.5">
      <c r="A140" s="57" t="s">
        <v>310</v>
      </c>
      <c r="AA140" s="1" t="s">
        <v>334</v>
      </c>
      <c r="AF140" s="1" t="s">
        <v>402</v>
      </c>
    </row>
    <row r="141" spans="1:32" ht="13.5">
      <c r="A141" s="57" t="s">
        <v>311</v>
      </c>
      <c r="AA141" s="1" t="s">
        <v>335</v>
      </c>
      <c r="AF141" s="1" t="s">
        <v>403</v>
      </c>
    </row>
    <row r="142" spans="1:32" ht="13.5">
      <c r="A142" s="57" t="s">
        <v>312</v>
      </c>
      <c r="AA142" s="1" t="s">
        <v>336</v>
      </c>
      <c r="AF142" s="1" t="s">
        <v>404</v>
      </c>
    </row>
    <row r="143" spans="1:32" ht="13.5">
      <c r="A143" s="57" t="s">
        <v>313</v>
      </c>
      <c r="AA143" s="1" t="s">
        <v>339</v>
      </c>
      <c r="AF143" s="1" t="s">
        <v>405</v>
      </c>
    </row>
    <row r="144" spans="1:32" ht="13.5">
      <c r="A144" s="57" t="s">
        <v>296</v>
      </c>
      <c r="AA144" s="1" t="s">
        <v>340</v>
      </c>
      <c r="AF144" s="1" t="s">
        <v>406</v>
      </c>
    </row>
    <row r="145" spans="27:32">
      <c r="AA145" s="1" t="s">
        <v>341</v>
      </c>
      <c r="AF145" s="1" t="s">
        <v>407</v>
      </c>
    </row>
    <row r="146" spans="27:32">
      <c r="AA146" s="1" t="s">
        <v>337</v>
      </c>
      <c r="AF146" s="1" t="s">
        <v>408</v>
      </c>
    </row>
    <row r="147" spans="27:32">
      <c r="AA147" s="1" t="s">
        <v>338</v>
      </c>
      <c r="AF147" s="1" t="s">
        <v>409</v>
      </c>
    </row>
    <row r="148" spans="27:32">
      <c r="AA148" s="1" t="s">
        <v>342</v>
      </c>
      <c r="AF148" s="1" t="s">
        <v>410</v>
      </c>
    </row>
    <row r="149" spans="27:32">
      <c r="AA149" s="1" t="s">
        <v>343</v>
      </c>
      <c r="AF149" s="1" t="s">
        <v>411</v>
      </c>
    </row>
    <row r="150" spans="27:32">
      <c r="AA150" s="1" t="s">
        <v>344</v>
      </c>
      <c r="AF150" s="1" t="s">
        <v>412</v>
      </c>
    </row>
    <row r="151" spans="27:32">
      <c r="AA151" s="1" t="s">
        <v>345</v>
      </c>
      <c r="AF151" s="1" t="s">
        <v>413</v>
      </c>
    </row>
    <row r="152" spans="27:32">
      <c r="AA152" s="1" t="s">
        <v>346</v>
      </c>
      <c r="AF152" s="1" t="s">
        <v>414</v>
      </c>
    </row>
    <row r="153" spans="27:32">
      <c r="AA153" s="1" t="s">
        <v>347</v>
      </c>
      <c r="AF153" s="1" t="s">
        <v>415</v>
      </c>
    </row>
    <row r="154" spans="27:32">
      <c r="AA154" s="1" t="s">
        <v>348</v>
      </c>
      <c r="AF154" s="1" t="s">
        <v>416</v>
      </c>
    </row>
    <row r="155" spans="27:32">
      <c r="AA155" s="1" t="s">
        <v>349</v>
      </c>
      <c r="AF155" s="1" t="s">
        <v>417</v>
      </c>
    </row>
    <row r="156" spans="27:32">
      <c r="AA156" s="1" t="s">
        <v>350</v>
      </c>
      <c r="AF156" s="1" t="s">
        <v>418</v>
      </c>
    </row>
    <row r="157" spans="27:32">
      <c r="AA157" s="1" t="s">
        <v>351</v>
      </c>
      <c r="AF157" s="1" t="s">
        <v>419</v>
      </c>
    </row>
    <row r="158" spans="27:32">
      <c r="AA158" s="1" t="s">
        <v>352</v>
      </c>
      <c r="AF158" s="1" t="s">
        <v>420</v>
      </c>
    </row>
    <row r="159" spans="27:32">
      <c r="AA159" s="1" t="s">
        <v>353</v>
      </c>
      <c r="AF159" s="1" t="s">
        <v>421</v>
      </c>
    </row>
    <row r="160" spans="27:32">
      <c r="AA160" s="1" t="s">
        <v>354</v>
      </c>
      <c r="AF160" s="1" t="s">
        <v>422</v>
      </c>
    </row>
    <row r="161" spans="27:32">
      <c r="AA161" s="1" t="s">
        <v>355</v>
      </c>
      <c r="AF161" s="1" t="s">
        <v>423</v>
      </c>
    </row>
    <row r="162" spans="27:32">
      <c r="AA162" s="1" t="s">
        <v>356</v>
      </c>
      <c r="AF162" s="1" t="s">
        <v>424</v>
      </c>
    </row>
    <row r="163" spans="27:32">
      <c r="AA163" s="1" t="s">
        <v>357</v>
      </c>
      <c r="AF163" s="1" t="s">
        <v>425</v>
      </c>
    </row>
    <row r="164" spans="27:32">
      <c r="AA164" s="1" t="s">
        <v>358</v>
      </c>
      <c r="AF164" s="1" t="s">
        <v>426</v>
      </c>
    </row>
    <row r="165" spans="27:32">
      <c r="AA165" s="1" t="s">
        <v>359</v>
      </c>
      <c r="AF165" s="1" t="s">
        <v>427</v>
      </c>
    </row>
    <row r="166" spans="27:32">
      <c r="AA166" s="1" t="s">
        <v>360</v>
      </c>
      <c r="AF166" s="1" t="s">
        <v>428</v>
      </c>
    </row>
    <row r="167" spans="27:32">
      <c r="AA167" s="1" t="s">
        <v>361</v>
      </c>
      <c r="AF167" s="1" t="s">
        <v>429</v>
      </c>
    </row>
    <row r="168" spans="27:32">
      <c r="AA168" s="1" t="s">
        <v>362</v>
      </c>
      <c r="AF168" s="1" t="s">
        <v>430</v>
      </c>
    </row>
    <row r="169" spans="27:32">
      <c r="AA169" s="1" t="s">
        <v>363</v>
      </c>
      <c r="AF169" s="1" t="s">
        <v>431</v>
      </c>
    </row>
    <row r="170" spans="27:32">
      <c r="AA170" s="1" t="s">
        <v>364</v>
      </c>
      <c r="AF170" s="1" t="s">
        <v>432</v>
      </c>
    </row>
    <row r="171" spans="27:32">
      <c r="AA171" s="1" t="s">
        <v>365</v>
      </c>
      <c r="AF171" s="1" t="s">
        <v>433</v>
      </c>
    </row>
    <row r="172" spans="27:32">
      <c r="AA172" s="1" t="s">
        <v>366</v>
      </c>
      <c r="AF172" s="1" t="s">
        <v>434</v>
      </c>
    </row>
    <row r="173" spans="27:32">
      <c r="AA173" s="1" t="s">
        <v>367</v>
      </c>
      <c r="AF173" s="1" t="s">
        <v>435</v>
      </c>
    </row>
    <row r="174" spans="27:32">
      <c r="AA174" s="1" t="s">
        <v>368</v>
      </c>
      <c r="AF174" s="1" t="s">
        <v>436</v>
      </c>
    </row>
  </sheetData>
  <mergeCells count="179">
    <mergeCell ref="L4:N4"/>
    <mergeCell ref="O4:S4"/>
    <mergeCell ref="T4:V4"/>
    <mergeCell ref="W4:Z4"/>
    <mergeCell ref="AA4:AE4"/>
    <mergeCell ref="K5:AF5"/>
    <mergeCell ref="L2:O2"/>
    <mergeCell ref="P2:R2"/>
    <mergeCell ref="S2:V2"/>
    <mergeCell ref="W2:Y2"/>
    <mergeCell ref="Z2:AE2"/>
    <mergeCell ref="K3:AF3"/>
    <mergeCell ref="K6:M6"/>
    <mergeCell ref="K7:AF7"/>
    <mergeCell ref="K8:AF8"/>
    <mergeCell ref="K9:AF9"/>
    <mergeCell ref="K10:AF10"/>
    <mergeCell ref="K20:AF20"/>
    <mergeCell ref="K16:M16"/>
    <mergeCell ref="K17:AF17"/>
    <mergeCell ref="K18:AF18"/>
    <mergeCell ref="K19:AF19"/>
    <mergeCell ref="K21:AF21"/>
    <mergeCell ref="L14:N14"/>
    <mergeCell ref="O14:S14"/>
    <mergeCell ref="T14:V14"/>
    <mergeCell ref="W14:Z14"/>
    <mergeCell ref="AA14:AE14"/>
    <mergeCell ref="B15:J15"/>
    <mergeCell ref="K15:AF15"/>
    <mergeCell ref="L12:O12"/>
    <mergeCell ref="P12:R12"/>
    <mergeCell ref="S12:V12"/>
    <mergeCell ref="W12:Y12"/>
    <mergeCell ref="Z12:AE12"/>
    <mergeCell ref="K13:AF13"/>
    <mergeCell ref="L24:N24"/>
    <mergeCell ref="O24:S24"/>
    <mergeCell ref="T24:V24"/>
    <mergeCell ref="W24:Z24"/>
    <mergeCell ref="AA24:AE24"/>
    <mergeCell ref="K25:AF25"/>
    <mergeCell ref="L22:O22"/>
    <mergeCell ref="P22:R22"/>
    <mergeCell ref="S22:V22"/>
    <mergeCell ref="W22:Y22"/>
    <mergeCell ref="Z22:AE22"/>
    <mergeCell ref="K23:AF23"/>
    <mergeCell ref="K26:M26"/>
    <mergeCell ref="K27:AF27"/>
    <mergeCell ref="K28:AF28"/>
    <mergeCell ref="K29:AF29"/>
    <mergeCell ref="K30:AF30"/>
    <mergeCell ref="K31:AF31"/>
    <mergeCell ref="L32:O32"/>
    <mergeCell ref="P32:R32"/>
    <mergeCell ref="S32:V32"/>
    <mergeCell ref="K33:AF33"/>
    <mergeCell ref="L34:N34"/>
    <mergeCell ref="O34:S34"/>
    <mergeCell ref="T34:V34"/>
    <mergeCell ref="K36:M36"/>
    <mergeCell ref="K39:AF39"/>
    <mergeCell ref="K37:AF37"/>
    <mergeCell ref="K38:AF38"/>
    <mergeCell ref="Z32:AE32"/>
    <mergeCell ref="W32:Y32"/>
    <mergeCell ref="K56:M56"/>
    <mergeCell ref="K57:AF57"/>
    <mergeCell ref="K58:AF58"/>
    <mergeCell ref="K51:AF51"/>
    <mergeCell ref="L52:O52"/>
    <mergeCell ref="P52:R52"/>
    <mergeCell ref="S52:V52"/>
    <mergeCell ref="W52:Y52"/>
    <mergeCell ref="Z52:AE52"/>
    <mergeCell ref="K53:AF53"/>
    <mergeCell ref="L54:N54"/>
    <mergeCell ref="O54:S54"/>
    <mergeCell ref="T54:V54"/>
    <mergeCell ref="W54:Z54"/>
    <mergeCell ref="AA54:AE54"/>
    <mergeCell ref="K73:AF73"/>
    <mergeCell ref="L74:N74"/>
    <mergeCell ref="O74:S74"/>
    <mergeCell ref="T74:V74"/>
    <mergeCell ref="K65:AF65"/>
    <mergeCell ref="K68:AF68"/>
    <mergeCell ref="K63:AF63"/>
    <mergeCell ref="L64:N64"/>
    <mergeCell ref="O64:S64"/>
    <mergeCell ref="T64:V64"/>
    <mergeCell ref="W64:Z64"/>
    <mergeCell ref="AA64:AE64"/>
    <mergeCell ref="K66:M66"/>
    <mergeCell ref="W74:Z74"/>
    <mergeCell ref="AA74:AE74"/>
    <mergeCell ref="K100:AF100"/>
    <mergeCell ref="K91:AF91"/>
    <mergeCell ref="K93:AF93"/>
    <mergeCell ref="K95:AF95"/>
    <mergeCell ref="L94:N94"/>
    <mergeCell ref="W34:Z34"/>
    <mergeCell ref="AA34:AE34"/>
    <mergeCell ref="K35:AF35"/>
    <mergeCell ref="K40:AF40"/>
    <mergeCell ref="K90:AF90"/>
    <mergeCell ref="K83:AF83"/>
    <mergeCell ref="K85:AF85"/>
    <mergeCell ref="L84:N84"/>
    <mergeCell ref="O84:S84"/>
    <mergeCell ref="T84:V84"/>
    <mergeCell ref="W84:Z84"/>
    <mergeCell ref="AA84:AE84"/>
    <mergeCell ref="K86:M86"/>
    <mergeCell ref="K87:AF87"/>
    <mergeCell ref="K77:AF77"/>
    <mergeCell ref="K78:AF78"/>
    <mergeCell ref="K79:AF79"/>
    <mergeCell ref="K80:AF80"/>
    <mergeCell ref="K43:AF43"/>
    <mergeCell ref="L44:N44"/>
    <mergeCell ref="O44:S44"/>
    <mergeCell ref="T44:V44"/>
    <mergeCell ref="W44:Z44"/>
    <mergeCell ref="AA44:AE44"/>
    <mergeCell ref="W42:Y42"/>
    <mergeCell ref="Z42:AE42"/>
    <mergeCell ref="K41:AF41"/>
    <mergeCell ref="L42:O42"/>
    <mergeCell ref="P42:R42"/>
    <mergeCell ref="S42:V42"/>
    <mergeCell ref="K45:AF45"/>
    <mergeCell ref="K46:M46"/>
    <mergeCell ref="K47:AF47"/>
    <mergeCell ref="K48:AF48"/>
    <mergeCell ref="K49:AF49"/>
    <mergeCell ref="K50:AF50"/>
    <mergeCell ref="K67:AF67"/>
    <mergeCell ref="L72:O72"/>
    <mergeCell ref="P72:R72"/>
    <mergeCell ref="S72:V72"/>
    <mergeCell ref="W72:Y72"/>
    <mergeCell ref="Z72:AE72"/>
    <mergeCell ref="K59:AF59"/>
    <mergeCell ref="K60:AF60"/>
    <mergeCell ref="K61:AF61"/>
    <mergeCell ref="L62:O62"/>
    <mergeCell ref="P62:R62"/>
    <mergeCell ref="S62:V62"/>
    <mergeCell ref="W62:Y62"/>
    <mergeCell ref="Z62:AE62"/>
    <mergeCell ref="K69:AF69"/>
    <mergeCell ref="K70:AF70"/>
    <mergeCell ref="K71:AF71"/>
    <mergeCell ref="K55:AF55"/>
    <mergeCell ref="K81:AF81"/>
    <mergeCell ref="L82:O82"/>
    <mergeCell ref="P82:R82"/>
    <mergeCell ref="S82:V82"/>
    <mergeCell ref="W82:Y82"/>
    <mergeCell ref="Z82:AE82"/>
    <mergeCell ref="K75:AF75"/>
    <mergeCell ref="K76:M76"/>
    <mergeCell ref="K88:AF88"/>
    <mergeCell ref="K97:AF97"/>
    <mergeCell ref="K98:AF98"/>
    <mergeCell ref="K99:AF99"/>
    <mergeCell ref="O94:S94"/>
    <mergeCell ref="T94:V94"/>
    <mergeCell ref="W94:Z94"/>
    <mergeCell ref="AA94:AE94"/>
    <mergeCell ref="K96:M96"/>
    <mergeCell ref="K89:AF89"/>
    <mergeCell ref="L92:O92"/>
    <mergeCell ref="P92:R92"/>
    <mergeCell ref="S92:V92"/>
    <mergeCell ref="W92:Y92"/>
    <mergeCell ref="Z92:AE92"/>
  </mergeCells>
  <phoneticPr fontId="2"/>
  <dataValidations count="3">
    <dataValidation type="list" allowBlank="1" showInputMessage="1" showErrorMessage="1" sqref="T4:V4 T34:V34 T14:V14 T84:V84 T94:V94 T24:V24 T54:V54 T64:V64 T74:V74 T44:V44" xr:uid="{00000000-0002-0000-0300-000000000000}">
      <formula1>$AA$128:$AA$174</formula1>
    </dataValidation>
    <dataValidation type="list" allowBlank="1" showInputMessage="1" showErrorMessage="1" sqref="S2:V2 S72:V72 S32:V32 S12:V12 S82:V82 S92:V92 S22:V22 S52:V52 S62:V62 S42:V42" xr:uid="{00000000-0002-0000-0300-000001000000}">
      <formula1>$AA$127:$AA$174</formula1>
    </dataValidation>
    <dataValidation type="list" allowBlank="1" showInputMessage="1" showErrorMessage="1" sqref="L2:O2 L4:N4 L32:O32 L34:N34 L12:O12 L14:N14 L72:O72 L82:O82 L84:N84 L92:O92 L94:N94 L22:O22 L24:N24 L52:O52 L54:N54 L62:O62 L64:N64 L74:N74 L42:O42 L44:N44" xr:uid="{00000000-0002-0000-0300-000002000000}">
      <formula1>"一級,二級,木造"</formula1>
    </dataValidation>
  </dataValidations>
  <pageMargins left="0.59055118110236227" right="0.31496062992125984" top="0.39370078740157483" bottom="0.19685039370078741" header="0.39370078740157483" footer="0"/>
  <pageSetup paperSize="9" scale="90" orientation="portrait" blackAndWhite="1" r:id="rId1"/>
  <headerFooter alignWithMargins="0"/>
  <rowBreaks count="1" manualBreakCount="1">
    <brk id="40" max="31"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V163"/>
  <sheetViews>
    <sheetView view="pageBreakPreview" zoomScaleNormal="70" zoomScaleSheetLayoutView="100" workbookViewId="0">
      <selection activeCell="K4" sqref="K4:AF4"/>
    </sheetView>
  </sheetViews>
  <sheetFormatPr defaultRowHeight="12"/>
  <cols>
    <col min="1" max="9" width="3" style="1" customWidth="1"/>
    <col min="10" max="10" width="3.125" style="1" customWidth="1"/>
    <col min="11" max="31" width="3" style="1" customWidth="1"/>
    <col min="32" max="32" width="6.25" style="1" customWidth="1"/>
    <col min="33" max="33" width="4.625" style="1" customWidth="1"/>
    <col min="34" max="36" width="9" style="1"/>
    <col min="37" max="37" width="12.25" style="1" bestFit="1" customWidth="1"/>
    <col min="38" max="38" width="6.75" style="1" bestFit="1" customWidth="1"/>
    <col min="39" max="39" width="10.25" style="1" bestFit="1" customWidth="1"/>
    <col min="40" max="41" width="9" style="1"/>
    <col min="42" max="42" width="8.5" style="1" bestFit="1" customWidth="1"/>
    <col min="43" max="43" width="33.625" style="1" bestFit="1" customWidth="1"/>
    <col min="44" max="44" width="7.625" style="1" bestFit="1" customWidth="1"/>
    <col min="45" max="45" width="35.5" style="1" bestFit="1" customWidth="1"/>
    <col min="46" max="46" width="12.25" style="1" bestFit="1" customWidth="1"/>
    <col min="47" max="47" width="25.75" style="1" bestFit="1" customWidth="1"/>
    <col min="48" max="16384" width="9" style="1"/>
  </cols>
  <sheetData>
    <row r="1" spans="1:34" ht="15.75" customHeight="1">
      <c r="A1" s="615" t="s">
        <v>8</v>
      </c>
      <c r="B1" s="615"/>
      <c r="C1" s="615"/>
      <c r="D1" s="615"/>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row>
    <row r="2" spans="1:34" ht="15.75" customHeight="1">
      <c r="A2" s="617"/>
      <c r="B2" s="617"/>
      <c r="C2" s="617"/>
      <c r="D2" s="617"/>
      <c r="E2" s="616"/>
      <c r="F2" s="616"/>
      <c r="G2" s="616"/>
      <c r="H2" s="616"/>
      <c r="I2" s="616"/>
      <c r="J2" s="616"/>
      <c r="K2" s="616"/>
      <c r="L2" s="616"/>
      <c r="M2" s="616"/>
      <c r="N2" s="616"/>
      <c r="O2" s="616"/>
      <c r="P2" s="616"/>
      <c r="Q2" s="616"/>
      <c r="R2" s="616"/>
      <c r="S2" s="616"/>
      <c r="T2" s="616"/>
      <c r="U2" s="616"/>
      <c r="V2" s="616"/>
      <c r="W2" s="616"/>
      <c r="X2" s="616"/>
      <c r="Y2" s="616"/>
      <c r="Z2" s="616"/>
      <c r="AA2" s="616"/>
      <c r="AB2" s="616"/>
      <c r="AC2" s="616"/>
      <c r="AD2" s="616"/>
      <c r="AE2" s="616"/>
      <c r="AF2" s="616"/>
    </row>
    <row r="3" spans="1:34" s="2" customFormat="1" ht="15.75" customHeight="1">
      <c r="A3" s="7" t="s">
        <v>926</v>
      </c>
      <c r="B3" s="7"/>
      <c r="C3" s="7"/>
      <c r="D3" s="7"/>
      <c r="E3" s="7"/>
      <c r="F3" s="7"/>
      <c r="G3" s="7"/>
      <c r="H3" s="7"/>
      <c r="I3" s="7"/>
      <c r="J3" s="7"/>
      <c r="K3" s="614"/>
      <c r="L3" s="614"/>
      <c r="M3" s="614"/>
      <c r="N3" s="614"/>
      <c r="O3" s="614"/>
      <c r="P3" s="614"/>
      <c r="Q3" s="614"/>
      <c r="R3" s="614"/>
      <c r="S3" s="614"/>
      <c r="T3" s="614"/>
      <c r="U3" s="614"/>
      <c r="V3" s="614"/>
      <c r="W3" s="614"/>
      <c r="X3" s="614"/>
      <c r="Y3" s="614"/>
      <c r="Z3" s="614"/>
      <c r="AA3" s="614"/>
      <c r="AB3" s="614"/>
      <c r="AC3" s="614"/>
      <c r="AD3" s="614"/>
      <c r="AE3" s="614"/>
      <c r="AF3" s="614"/>
    </row>
    <row r="4" spans="1:34" s="2" customFormat="1" ht="15.75" customHeight="1">
      <c r="A4" s="8" t="s">
        <v>9</v>
      </c>
      <c r="B4" s="8"/>
      <c r="C4" s="8"/>
      <c r="D4" s="8"/>
      <c r="E4" s="8"/>
      <c r="F4" s="8"/>
      <c r="G4" s="8"/>
      <c r="H4" s="8"/>
      <c r="I4" s="8"/>
      <c r="J4" s="8"/>
      <c r="K4" s="586"/>
      <c r="L4" s="586"/>
      <c r="M4" s="586"/>
      <c r="N4" s="586"/>
      <c r="O4" s="586"/>
      <c r="P4" s="586"/>
      <c r="Q4" s="586"/>
      <c r="R4" s="586"/>
      <c r="S4" s="586"/>
      <c r="T4" s="586"/>
      <c r="U4" s="586"/>
      <c r="V4" s="586"/>
      <c r="W4" s="586"/>
      <c r="X4" s="586"/>
      <c r="Y4" s="586"/>
      <c r="Z4" s="586"/>
      <c r="AA4" s="586"/>
      <c r="AB4" s="586"/>
      <c r="AC4" s="586"/>
      <c r="AD4" s="586"/>
      <c r="AE4" s="586"/>
      <c r="AF4" s="586"/>
      <c r="AG4" s="3"/>
    </row>
    <row r="5" spans="1:34" s="2" customFormat="1" ht="15.75" customHeight="1">
      <c r="A5" s="8" t="s">
        <v>10</v>
      </c>
      <c r="B5" s="8"/>
      <c r="C5" s="8"/>
      <c r="D5" s="8"/>
      <c r="E5" s="8"/>
      <c r="F5" s="8"/>
      <c r="G5" s="8"/>
      <c r="H5" s="8"/>
      <c r="I5" s="8"/>
      <c r="J5" s="8"/>
      <c r="K5" s="586"/>
      <c r="L5" s="586"/>
      <c r="M5" s="586"/>
      <c r="N5" s="586"/>
      <c r="O5" s="586"/>
      <c r="P5" s="586"/>
      <c r="Q5" s="586"/>
      <c r="R5" s="586"/>
      <c r="S5" s="586"/>
      <c r="T5" s="586"/>
      <c r="U5" s="586"/>
      <c r="V5" s="586"/>
      <c r="W5" s="586"/>
      <c r="X5" s="586"/>
      <c r="Y5" s="586"/>
      <c r="Z5" s="586"/>
      <c r="AA5" s="586"/>
      <c r="AB5" s="586"/>
      <c r="AC5" s="586"/>
      <c r="AD5" s="586"/>
      <c r="AE5" s="586"/>
      <c r="AF5" s="586"/>
      <c r="AG5" s="3"/>
    </row>
    <row r="6" spans="1:34" s="2" customFormat="1" ht="15.75" customHeight="1">
      <c r="A6" s="8" t="s">
        <v>11</v>
      </c>
      <c r="B6" s="8"/>
      <c r="C6" s="8"/>
      <c r="D6" s="8"/>
      <c r="E6" s="8"/>
      <c r="F6" s="8"/>
      <c r="G6" s="8"/>
      <c r="H6" s="8"/>
      <c r="I6" s="8"/>
      <c r="J6" s="8"/>
      <c r="K6" s="592"/>
      <c r="L6" s="592"/>
      <c r="M6" s="592"/>
      <c r="N6" s="9"/>
      <c r="O6" s="10"/>
      <c r="P6" s="10"/>
      <c r="Q6" s="10"/>
      <c r="R6" s="8"/>
      <c r="S6" s="8"/>
      <c r="T6" s="8"/>
      <c r="U6" s="8"/>
      <c r="V6" s="8"/>
      <c r="W6" s="8"/>
      <c r="X6" s="8"/>
      <c r="Y6" s="8"/>
      <c r="Z6" s="8"/>
      <c r="AA6" s="8"/>
      <c r="AB6" s="8"/>
      <c r="AC6" s="8"/>
      <c r="AD6" s="8"/>
      <c r="AE6" s="8"/>
      <c r="AF6" s="8"/>
      <c r="AG6" s="3"/>
    </row>
    <row r="7" spans="1:34" s="2" customFormat="1" ht="15.75" customHeight="1">
      <c r="A7" s="8" t="s">
        <v>36</v>
      </c>
      <c r="B7" s="8"/>
      <c r="C7" s="8"/>
      <c r="D7" s="8"/>
      <c r="E7" s="8"/>
      <c r="F7" s="8"/>
      <c r="G7" s="8"/>
      <c r="H7" s="8"/>
      <c r="I7" s="8"/>
      <c r="J7" s="8"/>
      <c r="K7" s="600"/>
      <c r="L7" s="600"/>
      <c r="M7" s="600"/>
      <c r="N7" s="600"/>
      <c r="O7" s="600"/>
      <c r="P7" s="600"/>
      <c r="Q7" s="600"/>
      <c r="R7" s="600"/>
      <c r="S7" s="600"/>
      <c r="T7" s="600"/>
      <c r="U7" s="600"/>
      <c r="V7" s="600"/>
      <c r="W7" s="600"/>
      <c r="X7" s="600"/>
      <c r="Y7" s="600"/>
      <c r="Z7" s="600"/>
      <c r="AA7" s="600"/>
      <c r="AB7" s="600"/>
      <c r="AC7" s="600"/>
      <c r="AD7" s="600"/>
      <c r="AE7" s="600"/>
      <c r="AF7" s="600"/>
      <c r="AG7" s="3"/>
    </row>
    <row r="8" spans="1:34" s="2" customFormat="1" ht="15.75" customHeight="1">
      <c r="A8" s="8" t="s">
        <v>12</v>
      </c>
      <c r="B8" s="8"/>
      <c r="C8" s="8"/>
      <c r="D8" s="8"/>
      <c r="E8" s="8"/>
      <c r="F8" s="8"/>
      <c r="G8" s="8"/>
      <c r="H8" s="8"/>
      <c r="I8" s="8"/>
      <c r="J8" s="8"/>
      <c r="K8" s="588"/>
      <c r="L8" s="588"/>
      <c r="M8" s="588"/>
      <c r="N8" s="588"/>
      <c r="O8" s="588"/>
      <c r="P8" s="588"/>
      <c r="Q8" s="588"/>
      <c r="R8" s="588"/>
      <c r="S8" s="588"/>
      <c r="T8" s="588"/>
      <c r="U8" s="588"/>
      <c r="V8" s="588"/>
      <c r="W8" s="588"/>
      <c r="X8" s="588"/>
      <c r="Y8" s="588"/>
      <c r="Z8" s="588"/>
      <c r="AA8" s="588"/>
      <c r="AB8" s="588"/>
      <c r="AC8" s="588"/>
      <c r="AD8" s="588"/>
      <c r="AE8" s="588"/>
      <c r="AF8" s="588"/>
      <c r="AG8" s="3"/>
    </row>
    <row r="9" spans="1:34" s="2" customFormat="1" ht="15.75" customHeight="1">
      <c r="A9" s="8"/>
      <c r="B9" s="8"/>
      <c r="C9" s="8"/>
      <c r="D9" s="8"/>
      <c r="E9" s="8"/>
      <c r="F9" s="8"/>
      <c r="G9" s="8"/>
      <c r="H9" s="8"/>
      <c r="I9" s="8"/>
      <c r="J9" s="8"/>
      <c r="K9" s="22"/>
      <c r="L9" s="22"/>
      <c r="M9" s="22"/>
      <c r="N9" s="22"/>
      <c r="O9" s="22"/>
      <c r="P9" s="11"/>
      <c r="Q9" s="11"/>
      <c r="R9" s="11"/>
      <c r="S9" s="11"/>
      <c r="T9" s="11"/>
      <c r="U9" s="11"/>
      <c r="V9" s="12"/>
      <c r="W9" s="12"/>
      <c r="X9" s="12"/>
      <c r="Y9" s="12"/>
      <c r="Z9" s="12"/>
      <c r="AA9" s="12"/>
      <c r="AB9" s="12"/>
      <c r="AC9" s="12"/>
      <c r="AD9" s="12"/>
      <c r="AE9" s="12"/>
      <c r="AF9" s="12"/>
      <c r="AG9" s="3"/>
    </row>
    <row r="10" spans="1:34" s="2" customFormat="1" ht="15.75" customHeight="1" thickBot="1">
      <c r="A10" s="95" t="s">
        <v>13</v>
      </c>
      <c r="B10" s="95"/>
      <c r="C10" s="95"/>
      <c r="D10" s="95"/>
      <c r="E10" s="95"/>
      <c r="F10" s="95"/>
      <c r="G10" s="95"/>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3"/>
    </row>
    <row r="11" spans="1:34" s="2" customFormat="1" ht="15.75" customHeight="1" thickBot="1">
      <c r="A11" s="96" t="s">
        <v>53</v>
      </c>
      <c r="B11" s="96"/>
      <c r="C11" s="96"/>
      <c r="D11" s="96"/>
      <c r="E11" s="96"/>
      <c r="F11" s="97"/>
      <c r="G11" s="97"/>
      <c r="H11" s="97"/>
      <c r="I11" s="97"/>
      <c r="J11" s="97"/>
      <c r="K11" s="97" t="s">
        <v>51</v>
      </c>
      <c r="L11" s="613" t="str">
        <f>IFERROR(VLOOKUP(AH11,AI117:AU126,2,FALSE),"")</f>
        <v/>
      </c>
      <c r="M11" s="613"/>
      <c r="N11" s="613"/>
      <c r="O11" s="613"/>
      <c r="P11" s="583" t="s">
        <v>43</v>
      </c>
      <c r="Q11" s="583"/>
      <c r="R11" s="583"/>
      <c r="S11" s="613" t="str">
        <f>IFERROR(VLOOKUP(AH11,AI117:AU126,3,FALSE),"")</f>
        <v/>
      </c>
      <c r="T11" s="613"/>
      <c r="U11" s="613"/>
      <c r="V11" s="613"/>
      <c r="W11" s="583" t="s">
        <v>52</v>
      </c>
      <c r="X11" s="583"/>
      <c r="Y11" s="583"/>
      <c r="Z11" s="603" t="str">
        <f>IFERROR(VLOOKUP(AH11,AI117:AU126,4,FALSE),"")</f>
        <v/>
      </c>
      <c r="AA11" s="603"/>
      <c r="AB11" s="603"/>
      <c r="AC11" s="603"/>
      <c r="AD11" s="603"/>
      <c r="AE11" s="603"/>
      <c r="AF11" s="96" t="s">
        <v>7</v>
      </c>
      <c r="AG11" s="3"/>
      <c r="AH11" s="93"/>
    </row>
    <row r="12" spans="1:34" s="2" customFormat="1" ht="15.75" customHeight="1">
      <c r="A12" s="96" t="s">
        <v>10</v>
      </c>
      <c r="B12" s="96"/>
      <c r="C12" s="96"/>
      <c r="D12" s="96"/>
      <c r="E12" s="96"/>
      <c r="F12" s="98"/>
      <c r="G12" s="98"/>
      <c r="H12" s="98"/>
      <c r="I12" s="98"/>
      <c r="J12" s="98"/>
      <c r="K12" s="605" t="str">
        <f>IFERROR(VLOOKUP(AH11,AI117:AU126,5,FALSE),"")</f>
        <v/>
      </c>
      <c r="L12" s="605"/>
      <c r="M12" s="605"/>
      <c r="N12" s="605"/>
      <c r="O12" s="605"/>
      <c r="P12" s="605"/>
      <c r="Q12" s="605"/>
      <c r="R12" s="605"/>
      <c r="S12" s="605"/>
      <c r="T12" s="605"/>
      <c r="U12" s="605"/>
      <c r="V12" s="605"/>
      <c r="W12" s="605"/>
      <c r="X12" s="605"/>
      <c r="Y12" s="605"/>
      <c r="Z12" s="605"/>
      <c r="AA12" s="605"/>
      <c r="AB12" s="605"/>
      <c r="AC12" s="605"/>
      <c r="AD12" s="605"/>
      <c r="AE12" s="605"/>
      <c r="AF12" s="605"/>
      <c r="AG12" s="3"/>
    </row>
    <row r="13" spans="1:34" s="2" customFormat="1" ht="15.75" customHeight="1">
      <c r="A13" s="96" t="s">
        <v>60</v>
      </c>
      <c r="B13" s="96"/>
      <c r="C13" s="96"/>
      <c r="D13" s="96"/>
      <c r="E13" s="96"/>
      <c r="F13" s="96"/>
      <c r="G13" s="96"/>
      <c r="H13" s="96"/>
      <c r="I13" s="96"/>
      <c r="J13" s="96"/>
      <c r="K13" s="97" t="s">
        <v>42</v>
      </c>
      <c r="L13" s="613" t="str">
        <f>IFERROR(VLOOKUP(AH11,AI117:AU126,6,FALSE),"")</f>
        <v/>
      </c>
      <c r="M13" s="613"/>
      <c r="N13" s="613"/>
      <c r="O13" s="583" t="s">
        <v>49</v>
      </c>
      <c r="P13" s="583"/>
      <c r="Q13" s="583"/>
      <c r="R13" s="583"/>
      <c r="S13" s="583"/>
      <c r="T13" s="603" t="str">
        <f>IFERROR(VLOOKUP(AH11,AI117:AU126,7,FALSE),"")</f>
        <v/>
      </c>
      <c r="U13" s="603"/>
      <c r="V13" s="603"/>
      <c r="W13" s="583" t="s">
        <v>50</v>
      </c>
      <c r="X13" s="583"/>
      <c r="Y13" s="583"/>
      <c r="Z13" s="583"/>
      <c r="AA13" s="603" t="str">
        <f>IFERROR(VLOOKUP(AH11,AI117:AU126,8,FALSE),"")</f>
        <v/>
      </c>
      <c r="AB13" s="603"/>
      <c r="AC13" s="603"/>
      <c r="AD13" s="603"/>
      <c r="AE13" s="603"/>
      <c r="AF13" s="96" t="s">
        <v>7</v>
      </c>
      <c r="AG13" s="3"/>
    </row>
    <row r="14" spans="1:34" s="2" customFormat="1" ht="15.75" customHeight="1">
      <c r="A14" s="96"/>
      <c r="B14" s="96"/>
      <c r="C14" s="96"/>
      <c r="D14" s="96"/>
      <c r="E14" s="96"/>
      <c r="F14" s="96"/>
      <c r="G14" s="96"/>
      <c r="H14" s="96"/>
      <c r="I14" s="96"/>
      <c r="J14" s="96"/>
      <c r="K14" s="605" t="str">
        <f>IFERROR(VLOOKUP(AH11,AI117:AU126,9,FALSE),"")</f>
        <v/>
      </c>
      <c r="L14" s="605"/>
      <c r="M14" s="605"/>
      <c r="N14" s="605"/>
      <c r="O14" s="605"/>
      <c r="P14" s="605"/>
      <c r="Q14" s="605"/>
      <c r="R14" s="605"/>
      <c r="S14" s="605"/>
      <c r="T14" s="605"/>
      <c r="U14" s="605"/>
      <c r="V14" s="605"/>
      <c r="W14" s="605"/>
      <c r="X14" s="605"/>
      <c r="Y14" s="605"/>
      <c r="Z14" s="605"/>
      <c r="AA14" s="605"/>
      <c r="AB14" s="605"/>
      <c r="AC14" s="605"/>
      <c r="AD14" s="605"/>
      <c r="AE14" s="605"/>
      <c r="AF14" s="605"/>
      <c r="AG14" s="3"/>
    </row>
    <row r="15" spans="1:34" s="2" customFormat="1" ht="15.75" customHeight="1">
      <c r="A15" s="96" t="s">
        <v>14</v>
      </c>
      <c r="B15" s="96"/>
      <c r="C15" s="96"/>
      <c r="D15" s="96"/>
      <c r="E15" s="96"/>
      <c r="F15" s="96"/>
      <c r="G15" s="96"/>
      <c r="H15" s="96"/>
      <c r="I15" s="96"/>
      <c r="J15" s="96"/>
      <c r="K15" s="606" t="str">
        <f>IFERROR(VLOOKUP(AH11,AI117:AU126,10,FALSE),"")</f>
        <v/>
      </c>
      <c r="L15" s="606"/>
      <c r="M15" s="606"/>
      <c r="N15" s="99"/>
      <c r="O15" s="100"/>
      <c r="P15" s="100"/>
      <c r="Q15" s="100"/>
      <c r="R15" s="96"/>
      <c r="S15" s="96"/>
      <c r="T15" s="96"/>
      <c r="U15" s="96"/>
      <c r="V15" s="96"/>
      <c r="W15" s="96"/>
      <c r="X15" s="96"/>
      <c r="Y15" s="96"/>
      <c r="Z15" s="96"/>
      <c r="AA15" s="96"/>
      <c r="AB15" s="96"/>
      <c r="AC15" s="96"/>
      <c r="AD15" s="96"/>
      <c r="AE15" s="96"/>
      <c r="AF15" s="96"/>
      <c r="AG15" s="3"/>
    </row>
    <row r="16" spans="1:34" s="2" customFormat="1" ht="15.75" customHeight="1">
      <c r="A16" s="96" t="s">
        <v>15</v>
      </c>
      <c r="B16" s="96"/>
      <c r="C16" s="96"/>
      <c r="D16" s="96"/>
      <c r="E16" s="96"/>
      <c r="F16" s="96"/>
      <c r="G16" s="96"/>
      <c r="H16" s="96"/>
      <c r="I16" s="96"/>
      <c r="J16" s="96"/>
      <c r="K16" s="579" t="str">
        <f>IFERROR(VLOOKUP(AH11,AI117:AU126,11,FALSE),"")</f>
        <v/>
      </c>
      <c r="L16" s="579"/>
      <c r="M16" s="579"/>
      <c r="N16" s="579"/>
      <c r="O16" s="579"/>
      <c r="P16" s="579"/>
      <c r="Q16" s="579"/>
      <c r="R16" s="579"/>
      <c r="S16" s="579"/>
      <c r="T16" s="579"/>
      <c r="U16" s="579"/>
      <c r="V16" s="579"/>
      <c r="W16" s="579"/>
      <c r="X16" s="579"/>
      <c r="Y16" s="579"/>
      <c r="Z16" s="579"/>
      <c r="AA16" s="579"/>
      <c r="AB16" s="579"/>
      <c r="AC16" s="579"/>
      <c r="AD16" s="579"/>
      <c r="AE16" s="579"/>
      <c r="AF16" s="579"/>
      <c r="AG16" s="3"/>
    </row>
    <row r="17" spans="1:34" s="2" customFormat="1" ht="15.75" customHeight="1">
      <c r="A17" s="96" t="s">
        <v>16</v>
      </c>
      <c r="B17" s="96"/>
      <c r="C17" s="96"/>
      <c r="D17" s="96"/>
      <c r="E17" s="96"/>
      <c r="F17" s="96"/>
      <c r="G17" s="96"/>
      <c r="H17" s="96"/>
      <c r="I17" s="96"/>
      <c r="J17" s="96"/>
      <c r="K17" s="580" t="str">
        <f>IFERROR(VLOOKUP(AH11,AI117:AU126,12,FALSE),"")</f>
        <v/>
      </c>
      <c r="L17" s="580"/>
      <c r="M17" s="580"/>
      <c r="N17" s="580"/>
      <c r="O17" s="580"/>
      <c r="P17" s="580"/>
      <c r="Q17" s="580"/>
      <c r="R17" s="580"/>
      <c r="S17" s="580"/>
      <c r="T17" s="580"/>
      <c r="U17" s="580"/>
      <c r="V17" s="580"/>
      <c r="W17" s="580"/>
      <c r="X17" s="580"/>
      <c r="Y17" s="580"/>
      <c r="Z17" s="580"/>
      <c r="AA17" s="580"/>
      <c r="AB17" s="580"/>
      <c r="AC17" s="580"/>
      <c r="AD17" s="580"/>
      <c r="AE17" s="580"/>
      <c r="AF17" s="580"/>
      <c r="AG17" s="3"/>
    </row>
    <row r="18" spans="1:34" s="2" customFormat="1" ht="15.75" customHeight="1">
      <c r="A18" s="96"/>
      <c r="B18" s="96"/>
      <c r="C18" s="96"/>
      <c r="D18" s="96"/>
      <c r="E18" s="96"/>
      <c r="F18" s="96"/>
      <c r="G18" s="96"/>
      <c r="H18" s="96"/>
      <c r="I18" s="96"/>
      <c r="J18" s="96"/>
      <c r="K18" s="101"/>
      <c r="L18" s="101"/>
      <c r="M18" s="101"/>
      <c r="N18" s="101"/>
      <c r="O18" s="101"/>
      <c r="P18" s="102"/>
      <c r="Q18" s="102"/>
      <c r="R18" s="102"/>
      <c r="S18" s="102"/>
      <c r="T18" s="102"/>
      <c r="U18" s="102"/>
      <c r="V18" s="96"/>
      <c r="W18" s="96"/>
      <c r="X18" s="96"/>
      <c r="Y18" s="96"/>
      <c r="Z18" s="96"/>
      <c r="AA18" s="96"/>
      <c r="AB18" s="96"/>
      <c r="AC18" s="96"/>
      <c r="AD18" s="96"/>
      <c r="AE18" s="96"/>
      <c r="AF18" s="96"/>
      <c r="AG18" s="3"/>
    </row>
    <row r="19" spans="1:34" s="2" customFormat="1" ht="15.75" customHeight="1">
      <c r="A19" s="95" t="s">
        <v>45</v>
      </c>
      <c r="B19" s="95"/>
      <c r="C19" s="95"/>
      <c r="D19" s="95"/>
      <c r="E19" s="95"/>
      <c r="F19" s="95"/>
      <c r="G19" s="95"/>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3"/>
    </row>
    <row r="20" spans="1:34" s="2" customFormat="1" ht="15.75" customHeight="1" thickBot="1">
      <c r="A20" s="96" t="s">
        <v>37</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3"/>
    </row>
    <row r="21" spans="1:34" s="2" customFormat="1" ht="15.75" customHeight="1" thickBot="1">
      <c r="A21" s="96" t="s">
        <v>54</v>
      </c>
      <c r="B21" s="96"/>
      <c r="C21" s="96"/>
      <c r="D21" s="96"/>
      <c r="E21" s="96"/>
      <c r="F21" s="97"/>
      <c r="G21" s="97"/>
      <c r="H21" s="97"/>
      <c r="I21" s="97"/>
      <c r="J21" s="97"/>
      <c r="K21" s="97" t="s">
        <v>42</v>
      </c>
      <c r="L21" s="613" t="str">
        <f>IFERROR(VLOOKUP(AH21,AI117:AU126,2,FALSE),"")</f>
        <v/>
      </c>
      <c r="M21" s="613"/>
      <c r="N21" s="613"/>
      <c r="O21" s="613"/>
      <c r="P21" s="583" t="s">
        <v>43</v>
      </c>
      <c r="Q21" s="583"/>
      <c r="R21" s="583"/>
      <c r="S21" s="613" t="str">
        <f>IFERROR(VLOOKUP(AH21,AI117:AU126,3,FALSE),"")</f>
        <v/>
      </c>
      <c r="T21" s="613"/>
      <c r="U21" s="613"/>
      <c r="V21" s="613"/>
      <c r="W21" s="583" t="s">
        <v>44</v>
      </c>
      <c r="X21" s="583"/>
      <c r="Y21" s="583"/>
      <c r="Z21" s="603" t="str">
        <f>IFERROR(VLOOKUP(AH21,AI117:AU126,4,FALSE),"")</f>
        <v/>
      </c>
      <c r="AA21" s="603"/>
      <c r="AB21" s="603"/>
      <c r="AC21" s="603"/>
      <c r="AD21" s="603"/>
      <c r="AE21" s="603"/>
      <c r="AF21" s="96" t="s">
        <v>7</v>
      </c>
      <c r="AG21" s="3"/>
      <c r="AH21" s="93"/>
    </row>
    <row r="22" spans="1:34" s="2" customFormat="1" ht="15.75" customHeight="1">
      <c r="A22" s="96" t="s">
        <v>55</v>
      </c>
      <c r="B22" s="96"/>
      <c r="C22" s="96"/>
      <c r="D22" s="96"/>
      <c r="E22" s="96"/>
      <c r="F22" s="98"/>
      <c r="G22" s="98"/>
      <c r="H22" s="98"/>
      <c r="I22" s="98"/>
      <c r="J22" s="98"/>
      <c r="K22" s="605" t="str">
        <f>IFERROR(VLOOKUP(AH21,AI117:AU126,5,FALSE),"")</f>
        <v/>
      </c>
      <c r="L22" s="605"/>
      <c r="M22" s="605"/>
      <c r="N22" s="605"/>
      <c r="O22" s="605"/>
      <c r="P22" s="605"/>
      <c r="Q22" s="605"/>
      <c r="R22" s="605"/>
      <c r="S22" s="605"/>
      <c r="T22" s="605"/>
      <c r="U22" s="605"/>
      <c r="V22" s="605"/>
      <c r="W22" s="605"/>
      <c r="X22" s="605"/>
      <c r="Y22" s="605"/>
      <c r="Z22" s="605"/>
      <c r="AA22" s="605"/>
      <c r="AB22" s="605"/>
      <c r="AC22" s="605"/>
      <c r="AD22" s="605"/>
      <c r="AE22" s="605"/>
      <c r="AF22" s="605"/>
      <c r="AG22" s="3"/>
    </row>
    <row r="23" spans="1:34" s="2" customFormat="1" ht="15.75" customHeight="1">
      <c r="A23" s="96" t="s">
        <v>60</v>
      </c>
      <c r="B23" s="96"/>
      <c r="C23" s="96"/>
      <c r="D23" s="96"/>
      <c r="E23" s="96"/>
      <c r="F23" s="96"/>
      <c r="G23" s="96"/>
      <c r="H23" s="96"/>
      <c r="I23" s="96"/>
      <c r="J23" s="96"/>
      <c r="K23" s="97" t="s">
        <v>42</v>
      </c>
      <c r="L23" s="603" t="str">
        <f>IFERROR(VLOOKUP(AH21,AI117:AU126,6,FALSE),"")</f>
        <v/>
      </c>
      <c r="M23" s="603"/>
      <c r="N23" s="603"/>
      <c r="O23" s="583" t="s">
        <v>49</v>
      </c>
      <c r="P23" s="583"/>
      <c r="Q23" s="583"/>
      <c r="R23" s="583"/>
      <c r="S23" s="583"/>
      <c r="T23" s="603" t="str">
        <f>IFERROR(VLOOKUP(AH21,AI117:AU126,7,FALSE),"")</f>
        <v/>
      </c>
      <c r="U23" s="603"/>
      <c r="V23" s="603"/>
      <c r="W23" s="583" t="s">
        <v>50</v>
      </c>
      <c r="X23" s="583"/>
      <c r="Y23" s="583"/>
      <c r="Z23" s="583"/>
      <c r="AA23" s="603" t="str">
        <f>IFERROR(VLOOKUP(AH21,AI117:AU126,8,FALSE),"")</f>
        <v/>
      </c>
      <c r="AB23" s="603"/>
      <c r="AC23" s="603"/>
      <c r="AD23" s="603"/>
      <c r="AE23" s="603"/>
      <c r="AF23" s="96" t="s">
        <v>7</v>
      </c>
      <c r="AG23" s="3"/>
    </row>
    <row r="24" spans="1:34" s="2" customFormat="1" ht="15.75" customHeight="1">
      <c r="A24" s="96"/>
      <c r="B24" s="96"/>
      <c r="C24" s="96"/>
      <c r="D24" s="96"/>
      <c r="E24" s="96"/>
      <c r="F24" s="96"/>
      <c r="G24" s="96"/>
      <c r="H24" s="96"/>
      <c r="I24" s="96"/>
      <c r="J24" s="96"/>
      <c r="K24" s="580" t="str">
        <f>IFERROR(VLOOKUP(AH21,AI117:AU126,9,FALSE),"")</f>
        <v/>
      </c>
      <c r="L24" s="580"/>
      <c r="M24" s="580"/>
      <c r="N24" s="580"/>
      <c r="O24" s="580"/>
      <c r="P24" s="580"/>
      <c r="Q24" s="580"/>
      <c r="R24" s="580"/>
      <c r="S24" s="580"/>
      <c r="T24" s="580"/>
      <c r="U24" s="580"/>
      <c r="V24" s="580"/>
      <c r="W24" s="580"/>
      <c r="X24" s="580"/>
      <c r="Y24" s="580"/>
      <c r="Z24" s="580"/>
      <c r="AA24" s="580"/>
      <c r="AB24" s="580"/>
      <c r="AC24" s="580"/>
      <c r="AD24" s="580"/>
      <c r="AE24" s="580"/>
      <c r="AF24" s="580"/>
      <c r="AG24" s="3"/>
    </row>
    <row r="25" spans="1:34" s="2" customFormat="1" ht="15.75" customHeight="1">
      <c r="A25" s="96" t="s">
        <v>14</v>
      </c>
      <c r="B25" s="96"/>
      <c r="C25" s="96"/>
      <c r="D25" s="96"/>
      <c r="E25" s="96"/>
      <c r="F25" s="96"/>
      <c r="G25" s="96"/>
      <c r="H25" s="96"/>
      <c r="I25" s="96"/>
      <c r="J25" s="96"/>
      <c r="K25" s="606" t="str">
        <f>IFERROR(VLOOKUP(AH21,AI117:AU126,10,FALSE),"")</f>
        <v/>
      </c>
      <c r="L25" s="606"/>
      <c r="M25" s="606"/>
      <c r="N25" s="99"/>
      <c r="O25" s="100"/>
      <c r="P25" s="100"/>
      <c r="Q25" s="100"/>
      <c r="R25" s="96"/>
      <c r="S25" s="96"/>
      <c r="T25" s="96"/>
      <c r="U25" s="96"/>
      <c r="V25" s="96"/>
      <c r="W25" s="96"/>
      <c r="X25" s="96"/>
      <c r="Y25" s="96"/>
      <c r="Z25" s="96"/>
      <c r="AA25" s="96"/>
      <c r="AB25" s="96"/>
      <c r="AC25" s="96"/>
      <c r="AD25" s="96"/>
      <c r="AE25" s="96"/>
      <c r="AF25" s="96"/>
      <c r="AG25" s="3"/>
    </row>
    <row r="26" spans="1:34" s="2" customFormat="1" ht="15.75" customHeight="1">
      <c r="A26" s="96" t="s">
        <v>15</v>
      </c>
      <c r="B26" s="96"/>
      <c r="C26" s="96"/>
      <c r="D26" s="96"/>
      <c r="E26" s="96"/>
      <c r="F26" s="96"/>
      <c r="G26" s="96"/>
      <c r="H26" s="96"/>
      <c r="I26" s="96"/>
      <c r="J26" s="96"/>
      <c r="K26" s="579" t="str">
        <f>IFERROR(VLOOKUP(AH21,AI117:AU126,11,FALSE),"")</f>
        <v/>
      </c>
      <c r="L26" s="579"/>
      <c r="M26" s="579"/>
      <c r="N26" s="579"/>
      <c r="O26" s="579"/>
      <c r="P26" s="579"/>
      <c r="Q26" s="579"/>
      <c r="R26" s="579"/>
      <c r="S26" s="579"/>
      <c r="T26" s="579"/>
      <c r="U26" s="579"/>
      <c r="V26" s="579"/>
      <c r="W26" s="579"/>
      <c r="X26" s="579"/>
      <c r="Y26" s="579"/>
      <c r="Z26" s="579"/>
      <c r="AA26" s="579"/>
      <c r="AB26" s="579"/>
      <c r="AC26" s="579"/>
      <c r="AD26" s="579"/>
      <c r="AE26" s="579"/>
      <c r="AF26" s="579"/>
      <c r="AG26" s="3"/>
    </row>
    <row r="27" spans="1:34" s="2" customFormat="1" ht="15.75" customHeight="1">
      <c r="A27" s="96" t="s">
        <v>16</v>
      </c>
      <c r="B27" s="96"/>
      <c r="C27" s="96"/>
      <c r="D27" s="96"/>
      <c r="E27" s="96"/>
      <c r="F27" s="96"/>
      <c r="G27" s="96"/>
      <c r="H27" s="96"/>
      <c r="I27" s="96"/>
      <c r="J27" s="96"/>
      <c r="K27" s="580" t="str">
        <f>IFERROR(VLOOKUP(AH21,AI117:AU126,12,FALSE),"")</f>
        <v/>
      </c>
      <c r="L27" s="580"/>
      <c r="M27" s="580"/>
      <c r="N27" s="580"/>
      <c r="O27" s="580"/>
      <c r="P27" s="580"/>
      <c r="Q27" s="580"/>
      <c r="R27" s="580"/>
      <c r="S27" s="580"/>
      <c r="T27" s="580"/>
      <c r="U27" s="580"/>
      <c r="V27" s="580"/>
      <c r="W27" s="580"/>
      <c r="X27" s="580"/>
      <c r="Y27" s="580"/>
      <c r="Z27" s="580"/>
      <c r="AA27" s="580"/>
      <c r="AB27" s="580"/>
      <c r="AC27" s="580"/>
      <c r="AD27" s="580"/>
      <c r="AE27" s="580"/>
      <c r="AF27" s="580"/>
      <c r="AG27" s="3"/>
    </row>
    <row r="28" spans="1:34" s="2" customFormat="1" ht="15.75" customHeight="1">
      <c r="A28" s="96" t="s">
        <v>593</v>
      </c>
      <c r="B28" s="96"/>
      <c r="C28" s="96"/>
      <c r="D28" s="96"/>
      <c r="E28" s="96"/>
      <c r="F28" s="96"/>
      <c r="G28" s="96"/>
      <c r="H28" s="96"/>
      <c r="I28" s="96"/>
      <c r="J28" s="96"/>
      <c r="K28" s="580" t="str">
        <f>IFERROR(VLOOKUP(AH21,AI117:AU126,13,FALSE),"")</f>
        <v/>
      </c>
      <c r="L28" s="580"/>
      <c r="M28" s="580"/>
      <c r="N28" s="580"/>
      <c r="O28" s="580"/>
      <c r="P28" s="580"/>
      <c r="Q28" s="580"/>
      <c r="R28" s="580"/>
      <c r="S28" s="580"/>
      <c r="T28" s="580"/>
      <c r="U28" s="580"/>
      <c r="V28" s="580"/>
      <c r="W28" s="580"/>
      <c r="X28" s="580"/>
      <c r="Y28" s="580"/>
      <c r="Z28" s="580"/>
      <c r="AA28" s="580"/>
      <c r="AB28" s="580"/>
      <c r="AC28" s="580"/>
      <c r="AD28" s="580"/>
      <c r="AE28" s="580"/>
      <c r="AF28" s="580"/>
      <c r="AG28" s="3"/>
    </row>
    <row r="29" spans="1:34" s="2" customFormat="1" ht="15.75" customHeight="1">
      <c r="A29" s="96"/>
      <c r="B29" s="612"/>
      <c r="C29" s="612"/>
      <c r="D29" s="612"/>
      <c r="E29" s="612"/>
      <c r="F29" s="612"/>
      <c r="G29" s="612"/>
      <c r="H29" s="612"/>
      <c r="I29" s="612"/>
      <c r="J29" s="612"/>
      <c r="K29" s="604"/>
      <c r="L29" s="604"/>
      <c r="M29" s="604"/>
      <c r="N29" s="604"/>
      <c r="O29" s="604"/>
      <c r="P29" s="604"/>
      <c r="Q29" s="604"/>
      <c r="R29" s="604"/>
      <c r="S29" s="604"/>
      <c r="T29" s="604"/>
      <c r="U29" s="604"/>
      <c r="V29" s="604"/>
      <c r="W29" s="604"/>
      <c r="X29" s="604"/>
      <c r="Y29" s="604"/>
      <c r="Z29" s="604"/>
      <c r="AA29" s="604"/>
      <c r="AB29" s="604"/>
      <c r="AC29" s="604"/>
      <c r="AD29" s="604"/>
      <c r="AE29" s="604"/>
      <c r="AF29" s="604"/>
      <c r="AG29" s="3"/>
    </row>
    <row r="30" spans="1:34" s="2" customFormat="1" ht="15.75" customHeight="1" thickBot="1">
      <c r="A30" s="96" t="s">
        <v>38</v>
      </c>
      <c r="B30" s="96"/>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3"/>
    </row>
    <row r="31" spans="1:34" s="2" customFormat="1" ht="15.75" customHeight="1" thickBot="1">
      <c r="A31" s="96" t="s">
        <v>46</v>
      </c>
      <c r="B31" s="96"/>
      <c r="C31" s="96"/>
      <c r="D31" s="96"/>
      <c r="E31" s="96"/>
      <c r="F31" s="97"/>
      <c r="G31" s="97"/>
      <c r="H31" s="97"/>
      <c r="I31" s="97"/>
      <c r="J31" s="97"/>
      <c r="K31" s="97" t="s">
        <v>42</v>
      </c>
      <c r="L31" s="603" t="str">
        <f>IFERROR(VLOOKUP(AH31,AI117:AU126,2,FALSE),"")</f>
        <v/>
      </c>
      <c r="M31" s="603"/>
      <c r="N31" s="603"/>
      <c r="O31" s="603"/>
      <c r="P31" s="583" t="s">
        <v>43</v>
      </c>
      <c r="Q31" s="583"/>
      <c r="R31" s="583"/>
      <c r="S31" s="603" t="str">
        <f>IFERROR(VLOOKUP(AH31,AI117:AU126,3,FALSE),"")</f>
        <v/>
      </c>
      <c r="T31" s="603"/>
      <c r="U31" s="603"/>
      <c r="V31" s="603"/>
      <c r="W31" s="583" t="s">
        <v>44</v>
      </c>
      <c r="X31" s="583"/>
      <c r="Y31" s="583"/>
      <c r="Z31" s="603" t="str">
        <f>IFERROR(VLOOKUP(AH31,AI117:AU126,4,FALSE),"")</f>
        <v/>
      </c>
      <c r="AA31" s="603"/>
      <c r="AB31" s="603"/>
      <c r="AC31" s="603"/>
      <c r="AD31" s="603"/>
      <c r="AE31" s="603"/>
      <c r="AF31" s="96" t="s">
        <v>7</v>
      </c>
      <c r="AG31" s="3"/>
      <c r="AH31" s="93"/>
    </row>
    <row r="32" spans="1:34" s="2" customFormat="1" ht="15.75" customHeight="1">
      <c r="A32" s="96" t="s">
        <v>56</v>
      </c>
      <c r="B32" s="96"/>
      <c r="C32" s="96"/>
      <c r="D32" s="96"/>
      <c r="E32" s="96"/>
      <c r="F32" s="98"/>
      <c r="G32" s="98"/>
      <c r="H32" s="98"/>
      <c r="I32" s="98"/>
      <c r="J32" s="98"/>
      <c r="K32" s="605" t="str">
        <f>IFERROR(VLOOKUP(AH31,AI117:AU126,5,FALSE),"")</f>
        <v/>
      </c>
      <c r="L32" s="605"/>
      <c r="M32" s="605"/>
      <c r="N32" s="605"/>
      <c r="O32" s="605"/>
      <c r="P32" s="605"/>
      <c r="Q32" s="605"/>
      <c r="R32" s="605"/>
      <c r="S32" s="605"/>
      <c r="T32" s="605"/>
      <c r="U32" s="605"/>
      <c r="V32" s="605"/>
      <c r="W32" s="605"/>
      <c r="X32" s="605"/>
      <c r="Y32" s="605"/>
      <c r="Z32" s="605"/>
      <c r="AA32" s="605"/>
      <c r="AB32" s="605"/>
      <c r="AC32" s="605"/>
      <c r="AD32" s="605"/>
      <c r="AE32" s="605"/>
      <c r="AF32" s="605"/>
      <c r="AG32" s="3"/>
    </row>
    <row r="33" spans="1:34" s="2" customFormat="1" ht="15.75" customHeight="1">
      <c r="A33" s="96" t="s">
        <v>60</v>
      </c>
      <c r="B33" s="96"/>
      <c r="C33" s="96"/>
      <c r="D33" s="96"/>
      <c r="E33" s="96"/>
      <c r="F33" s="96"/>
      <c r="G33" s="96"/>
      <c r="H33" s="96"/>
      <c r="I33" s="96"/>
      <c r="J33" s="96"/>
      <c r="K33" s="97" t="s">
        <v>42</v>
      </c>
      <c r="L33" s="613" t="str">
        <f>IFERROR(VLOOKUP(AH31,AI117:AU126,6,FALSE),"")</f>
        <v/>
      </c>
      <c r="M33" s="613"/>
      <c r="N33" s="613"/>
      <c r="O33" s="583" t="s">
        <v>49</v>
      </c>
      <c r="P33" s="583"/>
      <c r="Q33" s="583"/>
      <c r="R33" s="583"/>
      <c r="S33" s="583"/>
      <c r="T33" s="603" t="str">
        <f>IFERROR(VLOOKUP(AH31,AI117:AU126,7,FALSE),"")</f>
        <v/>
      </c>
      <c r="U33" s="603"/>
      <c r="V33" s="603"/>
      <c r="W33" s="583" t="s">
        <v>50</v>
      </c>
      <c r="X33" s="583"/>
      <c r="Y33" s="583"/>
      <c r="Z33" s="583"/>
      <c r="AA33" s="603" t="str">
        <f>IFERROR(VLOOKUP(AH31,AI117:AU126,8,FALSE),"")</f>
        <v/>
      </c>
      <c r="AB33" s="603"/>
      <c r="AC33" s="603"/>
      <c r="AD33" s="603"/>
      <c r="AE33" s="603"/>
      <c r="AF33" s="96" t="s">
        <v>7</v>
      </c>
      <c r="AG33" s="3"/>
    </row>
    <row r="34" spans="1:34" s="2" customFormat="1" ht="15.75" customHeight="1">
      <c r="A34" s="96"/>
      <c r="B34" s="618"/>
      <c r="C34" s="618"/>
      <c r="D34" s="618"/>
      <c r="E34" s="618"/>
      <c r="F34" s="618"/>
      <c r="G34" s="618"/>
      <c r="H34" s="618"/>
      <c r="I34" s="618"/>
      <c r="J34" s="618"/>
      <c r="K34" s="611" t="str">
        <f>IFERROR(VLOOKUP(AH31,AI117:AU126,9,FALSE),"")</f>
        <v/>
      </c>
      <c r="L34" s="611"/>
      <c r="M34" s="611"/>
      <c r="N34" s="611"/>
      <c r="O34" s="611"/>
      <c r="P34" s="611"/>
      <c r="Q34" s="611"/>
      <c r="R34" s="611"/>
      <c r="S34" s="611"/>
      <c r="T34" s="611"/>
      <c r="U34" s="611"/>
      <c r="V34" s="611"/>
      <c r="W34" s="611"/>
      <c r="X34" s="611"/>
      <c r="Y34" s="611"/>
      <c r="Z34" s="611"/>
      <c r="AA34" s="611"/>
      <c r="AB34" s="611"/>
      <c r="AC34" s="611"/>
      <c r="AD34" s="611"/>
      <c r="AE34" s="611"/>
      <c r="AF34" s="611"/>
      <c r="AG34" s="3"/>
    </row>
    <row r="35" spans="1:34" s="2" customFormat="1" ht="15.75" customHeight="1">
      <c r="A35" s="96" t="s">
        <v>14</v>
      </c>
      <c r="B35" s="96"/>
      <c r="C35" s="96"/>
      <c r="D35" s="96"/>
      <c r="E35" s="96"/>
      <c r="F35" s="96"/>
      <c r="G35" s="96"/>
      <c r="H35" s="96"/>
      <c r="I35" s="96"/>
      <c r="J35" s="96"/>
      <c r="K35" s="606" t="str">
        <f>IFERROR(VLOOKUP(AH31,AI117:AU126,10,FALSE),"")</f>
        <v/>
      </c>
      <c r="L35" s="606"/>
      <c r="M35" s="606"/>
      <c r="N35" s="99"/>
      <c r="O35" s="100"/>
      <c r="P35" s="100"/>
      <c r="Q35" s="100"/>
      <c r="R35" s="96"/>
      <c r="S35" s="96"/>
      <c r="T35" s="96"/>
      <c r="U35" s="96"/>
      <c r="V35" s="96"/>
      <c r="W35" s="96"/>
      <c r="X35" s="96"/>
      <c r="Y35" s="96"/>
      <c r="Z35" s="96"/>
      <c r="AA35" s="96"/>
      <c r="AB35" s="96"/>
      <c r="AC35" s="96"/>
      <c r="AD35" s="96"/>
      <c r="AE35" s="96"/>
      <c r="AF35" s="96"/>
      <c r="AG35" s="3"/>
    </row>
    <row r="36" spans="1:34" s="2" customFormat="1" ht="15.75" customHeight="1">
      <c r="A36" s="96" t="s">
        <v>15</v>
      </c>
      <c r="B36" s="96"/>
      <c r="C36" s="96"/>
      <c r="D36" s="96"/>
      <c r="E36" s="96"/>
      <c r="F36" s="96"/>
      <c r="G36" s="96"/>
      <c r="H36" s="96"/>
      <c r="I36" s="96"/>
      <c r="J36" s="96"/>
      <c r="K36" s="579" t="str">
        <f>IFERROR(VLOOKUP(AH31,AI117:AU126,11,FALSE),"")</f>
        <v/>
      </c>
      <c r="L36" s="579"/>
      <c r="M36" s="579"/>
      <c r="N36" s="579"/>
      <c r="O36" s="579"/>
      <c r="P36" s="579"/>
      <c r="Q36" s="579"/>
      <c r="R36" s="579"/>
      <c r="S36" s="579"/>
      <c r="T36" s="579"/>
      <c r="U36" s="579"/>
      <c r="V36" s="579"/>
      <c r="W36" s="579"/>
      <c r="X36" s="579"/>
      <c r="Y36" s="579"/>
      <c r="Z36" s="579"/>
      <c r="AA36" s="579"/>
      <c r="AB36" s="579"/>
      <c r="AC36" s="579"/>
      <c r="AD36" s="579"/>
      <c r="AE36" s="579"/>
      <c r="AF36" s="579"/>
      <c r="AG36" s="3"/>
    </row>
    <row r="37" spans="1:34" s="2" customFormat="1" ht="15.75" customHeight="1">
      <c r="A37" s="96" t="s">
        <v>16</v>
      </c>
      <c r="B37" s="96"/>
      <c r="C37" s="96"/>
      <c r="D37" s="96"/>
      <c r="E37" s="96"/>
      <c r="F37" s="96"/>
      <c r="G37" s="96"/>
      <c r="H37" s="96"/>
      <c r="I37" s="96"/>
      <c r="J37" s="96"/>
      <c r="K37" s="580" t="str">
        <f>IFERROR(VLOOKUP(AH31,AI117:AU126,12,FALSE),"")</f>
        <v/>
      </c>
      <c r="L37" s="580"/>
      <c r="M37" s="580"/>
      <c r="N37" s="580"/>
      <c r="O37" s="580"/>
      <c r="P37" s="580"/>
      <c r="Q37" s="580"/>
      <c r="R37" s="580"/>
      <c r="S37" s="580"/>
      <c r="T37" s="580"/>
      <c r="U37" s="580"/>
      <c r="V37" s="580"/>
      <c r="W37" s="580"/>
      <c r="X37" s="580"/>
      <c r="Y37" s="580"/>
      <c r="Z37" s="580"/>
      <c r="AA37" s="580"/>
      <c r="AB37" s="580"/>
      <c r="AC37" s="580"/>
      <c r="AD37" s="580"/>
      <c r="AE37" s="580"/>
      <c r="AF37" s="580"/>
      <c r="AG37" s="3"/>
    </row>
    <row r="38" spans="1:34" s="2" customFormat="1" ht="15.75" customHeight="1">
      <c r="A38" s="96" t="s">
        <v>593</v>
      </c>
      <c r="B38" s="96"/>
      <c r="C38" s="96"/>
      <c r="D38" s="96"/>
      <c r="E38" s="96"/>
      <c r="F38" s="96"/>
      <c r="G38" s="96"/>
      <c r="H38" s="96"/>
      <c r="I38" s="96"/>
      <c r="J38" s="96"/>
      <c r="K38" s="580" t="str">
        <f>IFERROR(VLOOKUP(AH31,AI117:AU126,13,FALSE),"")</f>
        <v/>
      </c>
      <c r="L38" s="580"/>
      <c r="M38" s="580"/>
      <c r="N38" s="580"/>
      <c r="O38" s="580"/>
      <c r="P38" s="580"/>
      <c r="Q38" s="580"/>
      <c r="R38" s="580"/>
      <c r="S38" s="580"/>
      <c r="T38" s="580"/>
      <c r="U38" s="580"/>
      <c r="V38" s="580"/>
      <c r="W38" s="580"/>
      <c r="X38" s="580"/>
      <c r="Y38" s="580"/>
      <c r="Z38" s="580"/>
      <c r="AA38" s="580"/>
      <c r="AB38" s="580"/>
      <c r="AC38" s="580"/>
      <c r="AD38" s="580"/>
      <c r="AE38" s="580"/>
      <c r="AF38" s="580"/>
      <c r="AG38" s="3"/>
    </row>
    <row r="39" spans="1:34" s="2" customFormat="1" ht="15.75" customHeight="1" thickBot="1">
      <c r="A39" s="96"/>
      <c r="B39" s="612"/>
      <c r="C39" s="612"/>
      <c r="D39" s="612"/>
      <c r="E39" s="612"/>
      <c r="F39" s="612"/>
      <c r="G39" s="612"/>
      <c r="H39" s="612"/>
      <c r="I39" s="612"/>
      <c r="J39" s="612"/>
      <c r="K39" s="604"/>
      <c r="L39" s="604"/>
      <c r="M39" s="604"/>
      <c r="N39" s="604"/>
      <c r="O39" s="604"/>
      <c r="P39" s="604"/>
      <c r="Q39" s="604"/>
      <c r="R39" s="604"/>
      <c r="S39" s="604"/>
      <c r="T39" s="604"/>
      <c r="U39" s="604"/>
      <c r="V39" s="604"/>
      <c r="W39" s="604"/>
      <c r="X39" s="604"/>
      <c r="Y39" s="604"/>
      <c r="Z39" s="604"/>
      <c r="AA39" s="604"/>
      <c r="AB39" s="604"/>
      <c r="AC39" s="604"/>
      <c r="AD39" s="604"/>
      <c r="AE39" s="604"/>
      <c r="AF39" s="604"/>
      <c r="AG39" s="3"/>
    </row>
    <row r="40" spans="1:34" s="2" customFormat="1" ht="15.75" customHeight="1" thickBot="1">
      <c r="A40" s="96" t="s">
        <v>57</v>
      </c>
      <c r="B40" s="96"/>
      <c r="C40" s="96"/>
      <c r="D40" s="96"/>
      <c r="E40" s="96"/>
      <c r="F40" s="97"/>
      <c r="G40" s="97"/>
      <c r="H40" s="97"/>
      <c r="I40" s="97"/>
      <c r="J40" s="97"/>
      <c r="K40" s="97" t="s">
        <v>42</v>
      </c>
      <c r="L40" s="603" t="str">
        <f>IFERROR(VLOOKUP(AH40,AI117:AU126,2,FALSE),"")</f>
        <v/>
      </c>
      <c r="M40" s="603"/>
      <c r="N40" s="603"/>
      <c r="O40" s="603"/>
      <c r="P40" s="583" t="s">
        <v>43</v>
      </c>
      <c r="Q40" s="583"/>
      <c r="R40" s="583"/>
      <c r="S40" s="603" t="str">
        <f>IFERROR(VLOOKUP(AH40,AI117:AU126,3,FALSE),"")</f>
        <v/>
      </c>
      <c r="T40" s="603"/>
      <c r="U40" s="603"/>
      <c r="V40" s="603"/>
      <c r="W40" s="583" t="s">
        <v>44</v>
      </c>
      <c r="X40" s="583"/>
      <c r="Y40" s="583"/>
      <c r="Z40" s="603" t="str">
        <f>IFERROR(VLOOKUP(AH40,AI117:AU126,4,FALSE),"")</f>
        <v/>
      </c>
      <c r="AA40" s="603"/>
      <c r="AB40" s="603"/>
      <c r="AC40" s="603"/>
      <c r="AD40" s="603"/>
      <c r="AE40" s="603"/>
      <c r="AF40" s="96" t="s">
        <v>7</v>
      </c>
      <c r="AG40" s="3"/>
      <c r="AH40" s="93"/>
    </row>
    <row r="41" spans="1:34" s="2" customFormat="1" ht="15.75" customHeight="1">
      <c r="A41" s="96" t="s">
        <v>58</v>
      </c>
      <c r="B41" s="96"/>
      <c r="C41" s="96"/>
      <c r="D41" s="96"/>
      <c r="E41" s="96"/>
      <c r="F41" s="98"/>
      <c r="G41" s="98"/>
      <c r="H41" s="98"/>
      <c r="I41" s="98"/>
      <c r="J41" s="98"/>
      <c r="K41" s="605" t="str">
        <f>IFERROR(VLOOKUP(AH40,AI117:AU126,5,FALSE),"")</f>
        <v/>
      </c>
      <c r="L41" s="605"/>
      <c r="M41" s="605"/>
      <c r="N41" s="605"/>
      <c r="O41" s="605"/>
      <c r="P41" s="605"/>
      <c r="Q41" s="605"/>
      <c r="R41" s="605"/>
      <c r="S41" s="605"/>
      <c r="T41" s="605"/>
      <c r="U41" s="605"/>
      <c r="V41" s="605"/>
      <c r="W41" s="605"/>
      <c r="X41" s="605"/>
      <c r="Y41" s="605"/>
      <c r="Z41" s="605"/>
      <c r="AA41" s="605"/>
      <c r="AB41" s="605"/>
      <c r="AC41" s="605"/>
      <c r="AD41" s="605"/>
      <c r="AE41" s="605"/>
      <c r="AF41" s="605"/>
      <c r="AG41" s="3"/>
    </row>
    <row r="42" spans="1:34" s="2" customFormat="1" ht="15.75" customHeight="1">
      <c r="A42" s="96" t="s">
        <v>60</v>
      </c>
      <c r="B42" s="96"/>
      <c r="C42" s="96"/>
      <c r="D42" s="96"/>
      <c r="E42" s="96"/>
      <c r="F42" s="96"/>
      <c r="G42" s="96"/>
      <c r="H42" s="96"/>
      <c r="I42" s="96"/>
      <c r="J42" s="96"/>
      <c r="K42" s="97" t="s">
        <v>42</v>
      </c>
      <c r="L42" s="603" t="str">
        <f>IFERROR(VLOOKUP(AH40,AI117:AU126,6,FALSE),"")</f>
        <v/>
      </c>
      <c r="M42" s="603"/>
      <c r="N42" s="603"/>
      <c r="O42" s="583" t="s">
        <v>49</v>
      </c>
      <c r="P42" s="583"/>
      <c r="Q42" s="583"/>
      <c r="R42" s="583"/>
      <c r="S42" s="583"/>
      <c r="T42" s="603" t="str">
        <f>IFERROR(VLOOKUP(AH40,AI117:AU126,7,FALSE),"")</f>
        <v/>
      </c>
      <c r="U42" s="603"/>
      <c r="V42" s="603"/>
      <c r="W42" s="583" t="s">
        <v>50</v>
      </c>
      <c r="X42" s="583"/>
      <c r="Y42" s="583"/>
      <c r="Z42" s="583"/>
      <c r="AA42" s="603" t="str">
        <f>IFERROR(VLOOKUP(AH40,AI117:AU126,8,FALSE),"")</f>
        <v/>
      </c>
      <c r="AB42" s="603"/>
      <c r="AC42" s="603"/>
      <c r="AD42" s="603"/>
      <c r="AE42" s="603"/>
      <c r="AF42" s="96" t="s">
        <v>7</v>
      </c>
      <c r="AG42" s="3"/>
    </row>
    <row r="43" spans="1:34" s="2" customFormat="1" ht="15.75" customHeight="1">
      <c r="A43" s="96"/>
      <c r="B43" s="96"/>
      <c r="C43" s="96"/>
      <c r="D43" s="96"/>
      <c r="E43" s="96"/>
      <c r="F43" s="96"/>
      <c r="G43" s="96"/>
      <c r="H43" s="96"/>
      <c r="I43" s="96"/>
      <c r="J43" s="96"/>
      <c r="K43" s="611" t="str">
        <f>IFERROR(VLOOKUP(AH40,AI117:AU126,9,FALSE),"")</f>
        <v/>
      </c>
      <c r="L43" s="611"/>
      <c r="M43" s="611"/>
      <c r="N43" s="611"/>
      <c r="O43" s="611"/>
      <c r="P43" s="611"/>
      <c r="Q43" s="611"/>
      <c r="R43" s="611"/>
      <c r="S43" s="611"/>
      <c r="T43" s="611"/>
      <c r="U43" s="611"/>
      <c r="V43" s="611"/>
      <c r="W43" s="611"/>
      <c r="X43" s="611"/>
      <c r="Y43" s="611"/>
      <c r="Z43" s="611"/>
      <c r="AA43" s="611"/>
      <c r="AB43" s="611"/>
      <c r="AC43" s="611"/>
      <c r="AD43" s="611"/>
      <c r="AE43" s="611"/>
      <c r="AF43" s="611"/>
      <c r="AG43" s="3"/>
    </row>
    <row r="44" spans="1:34" s="2" customFormat="1" ht="15.75" customHeight="1">
      <c r="A44" s="96" t="s">
        <v>14</v>
      </c>
      <c r="B44" s="96"/>
      <c r="C44" s="96"/>
      <c r="D44" s="96"/>
      <c r="E44" s="96"/>
      <c r="F44" s="96"/>
      <c r="G44" s="96"/>
      <c r="H44" s="96"/>
      <c r="I44" s="96"/>
      <c r="J44" s="96"/>
      <c r="K44" s="606" t="str">
        <f>IFERROR(VLOOKUP(AH40,AI117:AU126,10,FALSE),"")</f>
        <v/>
      </c>
      <c r="L44" s="606"/>
      <c r="M44" s="606"/>
      <c r="N44" s="99"/>
      <c r="O44" s="100"/>
      <c r="P44" s="100"/>
      <c r="Q44" s="100"/>
      <c r="R44" s="96"/>
      <c r="S44" s="96"/>
      <c r="T44" s="96"/>
      <c r="U44" s="96"/>
      <c r="V44" s="96"/>
      <c r="W44" s="96"/>
      <c r="X44" s="96"/>
      <c r="Y44" s="96"/>
      <c r="Z44" s="96"/>
      <c r="AA44" s="96"/>
      <c r="AB44" s="96"/>
      <c r="AC44" s="96"/>
      <c r="AD44" s="96"/>
      <c r="AE44" s="96"/>
      <c r="AF44" s="96"/>
      <c r="AG44" s="3"/>
    </row>
    <row r="45" spans="1:34" s="2" customFormat="1" ht="15.75" customHeight="1">
      <c r="A45" s="96" t="s">
        <v>15</v>
      </c>
      <c r="B45" s="96"/>
      <c r="C45" s="96"/>
      <c r="D45" s="96"/>
      <c r="E45" s="96"/>
      <c r="F45" s="96"/>
      <c r="G45" s="96"/>
      <c r="H45" s="96"/>
      <c r="I45" s="96"/>
      <c r="J45" s="96"/>
      <c r="K45" s="579" t="str">
        <f>IFERROR(VLOOKUP(AH40,AI117:AU126,11,FALSE),"")</f>
        <v/>
      </c>
      <c r="L45" s="579"/>
      <c r="M45" s="579"/>
      <c r="N45" s="579"/>
      <c r="O45" s="579"/>
      <c r="P45" s="579"/>
      <c r="Q45" s="579"/>
      <c r="R45" s="579"/>
      <c r="S45" s="579"/>
      <c r="T45" s="579"/>
      <c r="U45" s="579"/>
      <c r="V45" s="579"/>
      <c r="W45" s="579"/>
      <c r="X45" s="579"/>
      <c r="Y45" s="579"/>
      <c r="Z45" s="579"/>
      <c r="AA45" s="579"/>
      <c r="AB45" s="579"/>
      <c r="AC45" s="579"/>
      <c r="AD45" s="579"/>
      <c r="AE45" s="579"/>
      <c r="AF45" s="579"/>
      <c r="AG45" s="3"/>
    </row>
    <row r="46" spans="1:34" s="2" customFormat="1" ht="15.75" customHeight="1">
      <c r="A46" s="96" t="s">
        <v>16</v>
      </c>
      <c r="B46" s="96"/>
      <c r="C46" s="96"/>
      <c r="D46" s="96"/>
      <c r="E46" s="96"/>
      <c r="F46" s="96"/>
      <c r="G46" s="96"/>
      <c r="H46" s="96"/>
      <c r="I46" s="96"/>
      <c r="J46" s="96"/>
      <c r="K46" s="580" t="str">
        <f>IFERROR(VLOOKUP(AH40,AI117:AU126,12,FALSE),"")</f>
        <v/>
      </c>
      <c r="L46" s="580"/>
      <c r="M46" s="580"/>
      <c r="N46" s="580"/>
      <c r="O46" s="580"/>
      <c r="P46" s="580"/>
      <c r="Q46" s="580"/>
      <c r="R46" s="580"/>
      <c r="S46" s="580"/>
      <c r="T46" s="580"/>
      <c r="U46" s="580"/>
      <c r="V46" s="580"/>
      <c r="W46" s="580"/>
      <c r="X46" s="580"/>
      <c r="Y46" s="580"/>
      <c r="Z46" s="580"/>
      <c r="AA46" s="580"/>
      <c r="AB46" s="580"/>
      <c r="AC46" s="580"/>
      <c r="AD46" s="580"/>
      <c r="AE46" s="580"/>
      <c r="AF46" s="580"/>
      <c r="AG46" s="3"/>
    </row>
    <row r="47" spans="1:34" s="2" customFormat="1" ht="15.75" customHeight="1">
      <c r="A47" s="96" t="s">
        <v>593</v>
      </c>
      <c r="B47" s="96"/>
      <c r="C47" s="96"/>
      <c r="D47" s="96"/>
      <c r="E47" s="96"/>
      <c r="F47" s="96"/>
      <c r="G47" s="96"/>
      <c r="H47" s="96"/>
      <c r="I47" s="96"/>
      <c r="J47" s="96"/>
      <c r="K47" s="580" t="str">
        <f>IFERROR(VLOOKUP(AH40,AI117:AU126,13,FALSE),"")</f>
        <v/>
      </c>
      <c r="L47" s="580"/>
      <c r="M47" s="580"/>
      <c r="N47" s="580"/>
      <c r="O47" s="580"/>
      <c r="P47" s="580"/>
      <c r="Q47" s="580"/>
      <c r="R47" s="580"/>
      <c r="S47" s="580"/>
      <c r="T47" s="580"/>
      <c r="U47" s="580"/>
      <c r="V47" s="580"/>
      <c r="W47" s="580"/>
      <c r="X47" s="580"/>
      <c r="Y47" s="580"/>
      <c r="Z47" s="580"/>
      <c r="AA47" s="580"/>
      <c r="AB47" s="580"/>
      <c r="AC47" s="580"/>
      <c r="AD47" s="580"/>
      <c r="AE47" s="580"/>
      <c r="AF47" s="580"/>
      <c r="AG47" s="3"/>
    </row>
    <row r="48" spans="1:34" s="2" customFormat="1" ht="15.75" customHeight="1" thickBot="1">
      <c r="A48" s="96"/>
      <c r="B48" s="612"/>
      <c r="C48" s="612"/>
      <c r="D48" s="612"/>
      <c r="E48" s="612"/>
      <c r="F48" s="612"/>
      <c r="G48" s="612"/>
      <c r="H48" s="612"/>
      <c r="I48" s="612"/>
      <c r="J48" s="612"/>
      <c r="K48" s="604"/>
      <c r="L48" s="604"/>
      <c r="M48" s="604"/>
      <c r="N48" s="604"/>
      <c r="O48" s="604"/>
      <c r="P48" s="604"/>
      <c r="Q48" s="604"/>
      <c r="R48" s="604"/>
      <c r="S48" s="604"/>
      <c r="T48" s="604"/>
      <c r="U48" s="604"/>
      <c r="V48" s="604"/>
      <c r="W48" s="604"/>
      <c r="X48" s="604"/>
      <c r="Y48" s="604"/>
      <c r="Z48" s="604"/>
      <c r="AA48" s="604"/>
      <c r="AB48" s="604"/>
      <c r="AC48" s="604"/>
      <c r="AD48" s="604"/>
      <c r="AE48" s="604"/>
      <c r="AF48" s="604"/>
      <c r="AG48" s="3"/>
    </row>
    <row r="49" spans="1:34" s="2" customFormat="1" ht="15.75" customHeight="1" thickBot="1">
      <c r="A49" s="96" t="s">
        <v>46</v>
      </c>
      <c r="B49" s="96"/>
      <c r="C49" s="96"/>
      <c r="D49" s="96"/>
      <c r="E49" s="96"/>
      <c r="F49" s="97"/>
      <c r="G49" s="97"/>
      <c r="H49" s="97"/>
      <c r="I49" s="97"/>
      <c r="J49" s="97"/>
      <c r="K49" s="97" t="s">
        <v>42</v>
      </c>
      <c r="L49" s="603" t="str">
        <f>IFERROR(VLOOKUP(AH49,AI117:AU126,2,FALSE),"")</f>
        <v/>
      </c>
      <c r="M49" s="603"/>
      <c r="N49" s="603"/>
      <c r="O49" s="603"/>
      <c r="P49" s="583" t="s">
        <v>43</v>
      </c>
      <c r="Q49" s="583"/>
      <c r="R49" s="583"/>
      <c r="S49" s="603" t="str">
        <f>IFERROR(VLOOKUP(AH49,AI117:AU126,3,FALSE),"")</f>
        <v/>
      </c>
      <c r="T49" s="603"/>
      <c r="U49" s="603"/>
      <c r="V49" s="603"/>
      <c r="W49" s="583" t="s">
        <v>44</v>
      </c>
      <c r="X49" s="583"/>
      <c r="Y49" s="583"/>
      <c r="Z49" s="603" t="str">
        <f>IFERROR(VLOOKUP(AH49,AI117:AU126,4,FALSE),"")</f>
        <v/>
      </c>
      <c r="AA49" s="603"/>
      <c r="AB49" s="603"/>
      <c r="AC49" s="603"/>
      <c r="AD49" s="603"/>
      <c r="AE49" s="603"/>
      <c r="AF49" s="96" t="s">
        <v>7</v>
      </c>
      <c r="AG49" s="3"/>
      <c r="AH49" s="93"/>
    </row>
    <row r="50" spans="1:34" s="2" customFormat="1" ht="15.75" customHeight="1">
      <c r="A50" s="96" t="s">
        <v>56</v>
      </c>
      <c r="B50" s="96"/>
      <c r="C50" s="96"/>
      <c r="D50" s="96"/>
      <c r="E50" s="96"/>
      <c r="F50" s="98"/>
      <c r="G50" s="98"/>
      <c r="H50" s="98"/>
      <c r="I50" s="98"/>
      <c r="J50" s="98"/>
      <c r="K50" s="605" t="str">
        <f>IFERROR(VLOOKUP(AH49,AI117:AU126,5,FALSE),"")</f>
        <v/>
      </c>
      <c r="L50" s="605"/>
      <c r="M50" s="605"/>
      <c r="N50" s="605"/>
      <c r="O50" s="605"/>
      <c r="P50" s="605"/>
      <c r="Q50" s="605"/>
      <c r="R50" s="605"/>
      <c r="S50" s="605"/>
      <c r="T50" s="605"/>
      <c r="U50" s="605"/>
      <c r="V50" s="605"/>
      <c r="W50" s="605"/>
      <c r="X50" s="605"/>
      <c r="Y50" s="605"/>
      <c r="Z50" s="605"/>
      <c r="AA50" s="605"/>
      <c r="AB50" s="605"/>
      <c r="AC50" s="605"/>
      <c r="AD50" s="605"/>
      <c r="AE50" s="605"/>
      <c r="AF50" s="605"/>
      <c r="AG50" s="3"/>
    </row>
    <row r="51" spans="1:34" s="2" customFormat="1" ht="15.75" customHeight="1">
      <c r="A51" s="96" t="s">
        <v>60</v>
      </c>
      <c r="B51" s="96"/>
      <c r="C51" s="96"/>
      <c r="D51" s="96"/>
      <c r="E51" s="96"/>
      <c r="F51" s="96"/>
      <c r="G51" s="96"/>
      <c r="H51" s="96"/>
      <c r="I51" s="96"/>
      <c r="J51" s="96"/>
      <c r="K51" s="97" t="s">
        <v>42</v>
      </c>
      <c r="L51" s="603" t="str">
        <f>IFERROR(VLOOKUP(AH49,AI117:AU126,6,FALSE),"")</f>
        <v/>
      </c>
      <c r="M51" s="603"/>
      <c r="N51" s="603"/>
      <c r="O51" s="583" t="s">
        <v>49</v>
      </c>
      <c r="P51" s="583"/>
      <c r="Q51" s="583"/>
      <c r="R51" s="583"/>
      <c r="S51" s="583"/>
      <c r="T51" s="603" t="str">
        <f>IFERROR(VLOOKUP(AH49,AI117:AU126,7,FALSE),"")</f>
        <v/>
      </c>
      <c r="U51" s="603"/>
      <c r="V51" s="603"/>
      <c r="W51" s="583" t="s">
        <v>50</v>
      </c>
      <c r="X51" s="583"/>
      <c r="Y51" s="583"/>
      <c r="Z51" s="583"/>
      <c r="AA51" s="603" t="str">
        <f>IFERROR(VLOOKUP(AH49,AI117:AU126,8,FALSE),"")</f>
        <v/>
      </c>
      <c r="AB51" s="603"/>
      <c r="AC51" s="603"/>
      <c r="AD51" s="603"/>
      <c r="AE51" s="603"/>
      <c r="AF51" s="96" t="s">
        <v>7</v>
      </c>
      <c r="AG51" s="3"/>
    </row>
    <row r="52" spans="1:34" s="2" customFormat="1" ht="15.75" customHeight="1">
      <c r="A52" s="96"/>
      <c r="B52" s="96"/>
      <c r="C52" s="96"/>
      <c r="D52" s="96"/>
      <c r="E52" s="96"/>
      <c r="F52" s="96"/>
      <c r="G52" s="96"/>
      <c r="H52" s="96"/>
      <c r="I52" s="96"/>
      <c r="J52" s="96"/>
      <c r="K52" s="611" t="str">
        <f>IFERROR(VLOOKUP(AH49,AI117:AU126,9,FALSE),"")</f>
        <v/>
      </c>
      <c r="L52" s="611"/>
      <c r="M52" s="611"/>
      <c r="N52" s="611"/>
      <c r="O52" s="611"/>
      <c r="P52" s="611"/>
      <c r="Q52" s="611"/>
      <c r="R52" s="611"/>
      <c r="S52" s="611"/>
      <c r="T52" s="611"/>
      <c r="U52" s="611"/>
      <c r="V52" s="611"/>
      <c r="W52" s="611"/>
      <c r="X52" s="611"/>
      <c r="Y52" s="611"/>
      <c r="Z52" s="611"/>
      <c r="AA52" s="611"/>
      <c r="AB52" s="611"/>
      <c r="AC52" s="611"/>
      <c r="AD52" s="611"/>
      <c r="AE52" s="611"/>
      <c r="AF52" s="611"/>
      <c r="AG52" s="3"/>
    </row>
    <row r="53" spans="1:34" s="2" customFormat="1" ht="15.75" customHeight="1">
      <c r="A53" s="96" t="s">
        <v>14</v>
      </c>
      <c r="B53" s="96"/>
      <c r="C53" s="96"/>
      <c r="D53" s="96"/>
      <c r="E53" s="96"/>
      <c r="F53" s="96"/>
      <c r="G53" s="96"/>
      <c r="H53" s="96"/>
      <c r="I53" s="96"/>
      <c r="J53" s="96"/>
      <c r="K53" s="606" t="str">
        <f>IFERROR(VLOOKUP(AH49,AI117:AU126,10,FALSE),"")</f>
        <v/>
      </c>
      <c r="L53" s="606"/>
      <c r="M53" s="606"/>
      <c r="N53" s="99"/>
      <c r="O53" s="100"/>
      <c r="P53" s="100"/>
      <c r="Q53" s="100"/>
      <c r="R53" s="96"/>
      <c r="S53" s="96"/>
      <c r="T53" s="96"/>
      <c r="U53" s="96"/>
      <c r="V53" s="96"/>
      <c r="W53" s="96"/>
      <c r="X53" s="96"/>
      <c r="Y53" s="96"/>
      <c r="Z53" s="96"/>
      <c r="AA53" s="96"/>
      <c r="AB53" s="96"/>
      <c r="AC53" s="96"/>
      <c r="AD53" s="96"/>
      <c r="AE53" s="96"/>
      <c r="AF53" s="96"/>
      <c r="AG53" s="3"/>
    </row>
    <row r="54" spans="1:34" s="2" customFormat="1" ht="15.75" customHeight="1">
      <c r="A54" s="96" t="s">
        <v>15</v>
      </c>
      <c r="B54" s="96"/>
      <c r="C54" s="96"/>
      <c r="D54" s="96"/>
      <c r="E54" s="96"/>
      <c r="F54" s="96"/>
      <c r="G54" s="96"/>
      <c r="H54" s="96"/>
      <c r="I54" s="96"/>
      <c r="J54" s="96"/>
      <c r="K54" s="579" t="str">
        <f>IFERROR(VLOOKUP(AH49,AI117:AU126,11,FALSE),"")</f>
        <v/>
      </c>
      <c r="L54" s="579"/>
      <c r="M54" s="579"/>
      <c r="N54" s="579"/>
      <c r="O54" s="579"/>
      <c r="P54" s="579"/>
      <c r="Q54" s="579"/>
      <c r="R54" s="579"/>
      <c r="S54" s="579"/>
      <c r="T54" s="579"/>
      <c r="U54" s="579"/>
      <c r="V54" s="579"/>
      <c r="W54" s="579"/>
      <c r="X54" s="579"/>
      <c r="Y54" s="579"/>
      <c r="Z54" s="579"/>
      <c r="AA54" s="579"/>
      <c r="AB54" s="579"/>
      <c r="AC54" s="579"/>
      <c r="AD54" s="579"/>
      <c r="AE54" s="579"/>
      <c r="AF54" s="579"/>
      <c r="AG54" s="3"/>
    </row>
    <row r="55" spans="1:34" s="2" customFormat="1" ht="15.75" customHeight="1">
      <c r="A55" s="96" t="s">
        <v>16</v>
      </c>
      <c r="B55" s="96"/>
      <c r="C55" s="96"/>
      <c r="D55" s="96"/>
      <c r="E55" s="96"/>
      <c r="F55" s="96"/>
      <c r="G55" s="96"/>
      <c r="H55" s="96"/>
      <c r="I55" s="96"/>
      <c r="J55" s="96"/>
      <c r="K55" s="580" t="str">
        <f>IFERROR(VLOOKUP(AH49,AI117:AU126,12,FALSE),"")</f>
        <v/>
      </c>
      <c r="L55" s="580"/>
      <c r="M55" s="580"/>
      <c r="N55" s="580"/>
      <c r="O55" s="580"/>
      <c r="P55" s="580"/>
      <c r="Q55" s="580"/>
      <c r="R55" s="580"/>
      <c r="S55" s="580"/>
      <c r="T55" s="580"/>
      <c r="U55" s="580"/>
      <c r="V55" s="580"/>
      <c r="W55" s="580"/>
      <c r="X55" s="580"/>
      <c r="Y55" s="580"/>
      <c r="Z55" s="580"/>
      <c r="AA55" s="580"/>
      <c r="AB55" s="580"/>
      <c r="AC55" s="580"/>
      <c r="AD55" s="580"/>
      <c r="AE55" s="580"/>
      <c r="AF55" s="580"/>
      <c r="AG55" s="3"/>
    </row>
    <row r="56" spans="1:34" s="2" customFormat="1" ht="15.75" customHeight="1">
      <c r="A56" s="96" t="s">
        <v>593</v>
      </c>
      <c r="B56" s="96"/>
      <c r="C56" s="96"/>
      <c r="D56" s="96"/>
      <c r="E56" s="96"/>
      <c r="F56" s="96"/>
      <c r="G56" s="96"/>
      <c r="H56" s="96"/>
      <c r="I56" s="96"/>
      <c r="J56" s="96"/>
      <c r="K56" s="580" t="str">
        <f>IFERROR(VLOOKUP(AH49,AI117:AU126,13,FALSE),"")</f>
        <v/>
      </c>
      <c r="L56" s="580"/>
      <c r="M56" s="580"/>
      <c r="N56" s="580"/>
      <c r="O56" s="580"/>
      <c r="P56" s="580"/>
      <c r="Q56" s="580"/>
      <c r="R56" s="580"/>
      <c r="S56" s="580"/>
      <c r="T56" s="580"/>
      <c r="U56" s="580"/>
      <c r="V56" s="580"/>
      <c r="W56" s="580"/>
      <c r="X56" s="580"/>
      <c r="Y56" s="580"/>
      <c r="Z56" s="580"/>
      <c r="AA56" s="580"/>
      <c r="AB56" s="580"/>
      <c r="AC56" s="580"/>
      <c r="AD56" s="580"/>
      <c r="AE56" s="580"/>
      <c r="AF56" s="580"/>
      <c r="AG56" s="3"/>
    </row>
    <row r="57" spans="1:34" s="2" customFormat="1" ht="2.25" customHeight="1">
      <c r="A57" s="8"/>
      <c r="B57" s="8"/>
      <c r="C57" s="8"/>
      <c r="D57" s="8"/>
      <c r="E57" s="8"/>
      <c r="F57" s="8"/>
      <c r="G57" s="8"/>
      <c r="H57" s="8"/>
      <c r="I57" s="8"/>
      <c r="J57" s="8"/>
      <c r="K57" s="22"/>
      <c r="L57" s="22"/>
      <c r="M57" s="22"/>
      <c r="N57" s="22"/>
      <c r="O57" s="22"/>
      <c r="P57" s="22"/>
      <c r="Q57" s="22"/>
      <c r="R57" s="22"/>
      <c r="S57" s="22"/>
      <c r="T57" s="22"/>
      <c r="U57" s="22"/>
      <c r="V57" s="22"/>
      <c r="W57" s="22"/>
      <c r="X57" s="22"/>
      <c r="Y57" s="22"/>
      <c r="Z57" s="22"/>
      <c r="AA57" s="22"/>
      <c r="AB57" s="22"/>
      <c r="AC57" s="22"/>
      <c r="AD57" s="22"/>
      <c r="AE57" s="22"/>
      <c r="AF57" s="22"/>
      <c r="AG57" s="3"/>
    </row>
    <row r="58" spans="1:34" ht="8.4499999999999993" customHeight="1">
      <c r="A58" s="31"/>
      <c r="B58" s="629"/>
      <c r="C58" s="629"/>
      <c r="D58" s="629"/>
      <c r="E58" s="629"/>
      <c r="F58" s="629"/>
      <c r="G58" s="629"/>
      <c r="H58" s="629"/>
      <c r="I58" s="629"/>
      <c r="J58" s="629"/>
      <c r="K58" s="629"/>
      <c r="L58" s="629"/>
      <c r="M58" s="608"/>
      <c r="N58" s="608"/>
      <c r="O58" s="608"/>
      <c r="P58" s="608"/>
      <c r="Q58" s="608"/>
      <c r="R58" s="608"/>
      <c r="S58" s="608"/>
      <c r="T58" s="608"/>
      <c r="U58" s="608"/>
      <c r="V58" s="608"/>
      <c r="W58" s="608"/>
      <c r="X58" s="608"/>
      <c r="Y58" s="608"/>
      <c r="Z58" s="608"/>
      <c r="AA58" s="608"/>
      <c r="AB58" s="608"/>
      <c r="AC58" s="608"/>
      <c r="AD58" s="608"/>
      <c r="AE58" s="608"/>
      <c r="AF58" s="608"/>
      <c r="AG58" s="4"/>
    </row>
    <row r="59" spans="1:34" ht="16.5" customHeight="1">
      <c r="A59" s="13" t="s">
        <v>848</v>
      </c>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4"/>
    </row>
    <row r="60" spans="1:34" ht="16.5" customHeight="1">
      <c r="A60" s="8" t="s">
        <v>61</v>
      </c>
      <c r="B60" s="8"/>
      <c r="C60" s="8"/>
      <c r="D60" s="8"/>
      <c r="E60" s="8"/>
      <c r="F60" s="8"/>
      <c r="G60" s="8"/>
      <c r="H60" s="8"/>
      <c r="I60" s="8"/>
      <c r="J60" s="8"/>
      <c r="K60" s="586" t="s">
        <v>369</v>
      </c>
      <c r="L60" s="586"/>
      <c r="M60" s="586"/>
      <c r="N60" s="586"/>
      <c r="O60" s="586"/>
      <c r="P60" s="586"/>
      <c r="Q60" s="586"/>
      <c r="R60" s="586"/>
      <c r="S60" s="586"/>
      <c r="T60" s="586"/>
      <c r="U60" s="586"/>
      <c r="V60" s="586"/>
      <c r="W60" s="586"/>
      <c r="X60" s="586"/>
      <c r="Y60" s="586"/>
      <c r="Z60" s="586"/>
      <c r="AA60" s="586"/>
      <c r="AB60" s="586"/>
      <c r="AC60" s="586"/>
      <c r="AD60" s="586"/>
      <c r="AE60" s="586"/>
      <c r="AF60" s="586"/>
      <c r="AG60" s="4"/>
    </row>
    <row r="61" spans="1:34" ht="16.5" customHeight="1">
      <c r="A61" s="8" t="s">
        <v>59</v>
      </c>
      <c r="B61" s="8"/>
      <c r="C61" s="8"/>
      <c r="D61" s="8"/>
      <c r="E61" s="8"/>
      <c r="F61" s="8"/>
      <c r="G61" s="8"/>
      <c r="H61" s="8"/>
      <c r="I61" s="8"/>
      <c r="J61" s="8"/>
      <c r="K61" s="16" t="s">
        <v>42</v>
      </c>
      <c r="L61" s="622"/>
      <c r="M61" s="622"/>
      <c r="N61" s="622"/>
      <c r="O61" s="622"/>
      <c r="P61" s="622"/>
      <c r="Q61" s="8" t="s">
        <v>563</v>
      </c>
      <c r="R61" s="61"/>
      <c r="S61" s="610"/>
      <c r="T61" s="610"/>
      <c r="U61" s="16" t="s">
        <v>24</v>
      </c>
      <c r="V61" s="609"/>
      <c r="W61" s="609"/>
      <c r="X61" s="609"/>
      <c r="Y61" s="609"/>
      <c r="Z61" s="609"/>
      <c r="AA61" s="609"/>
      <c r="AB61" s="609"/>
      <c r="AC61" s="609"/>
      <c r="AD61" s="609"/>
      <c r="AE61" s="609"/>
      <c r="AF61" s="8" t="s">
        <v>7</v>
      </c>
      <c r="AG61" s="4"/>
    </row>
    <row r="62" spans="1:34" ht="16.5" customHeight="1">
      <c r="A62" s="8"/>
      <c r="B62" s="8"/>
      <c r="C62" s="8"/>
      <c r="D62" s="8"/>
      <c r="E62" s="8"/>
      <c r="F62" s="8"/>
      <c r="G62" s="8"/>
      <c r="H62" s="8"/>
      <c r="I62" s="8"/>
      <c r="J62" s="8"/>
      <c r="K62" s="595"/>
      <c r="L62" s="595"/>
      <c r="M62" s="595"/>
      <c r="N62" s="595"/>
      <c r="O62" s="595"/>
      <c r="P62" s="595"/>
      <c r="Q62" s="595"/>
      <c r="R62" s="595"/>
      <c r="S62" s="595"/>
      <c r="T62" s="595"/>
      <c r="U62" s="595"/>
      <c r="V62" s="595"/>
      <c r="W62" s="595"/>
      <c r="X62" s="595"/>
      <c r="Y62" s="595"/>
      <c r="Z62" s="595"/>
      <c r="AA62" s="595"/>
      <c r="AB62" s="595"/>
      <c r="AC62" s="595"/>
      <c r="AD62" s="595"/>
      <c r="AE62" s="595"/>
      <c r="AF62" s="595"/>
      <c r="AG62" s="4"/>
    </row>
    <row r="63" spans="1:34" ht="16.5" customHeight="1">
      <c r="A63" s="8" t="s">
        <v>853</v>
      </c>
      <c r="B63" s="8"/>
      <c r="C63" s="8"/>
      <c r="D63" s="8"/>
      <c r="E63" s="8"/>
      <c r="F63" s="8"/>
      <c r="G63" s="8"/>
      <c r="H63" s="8"/>
      <c r="I63" s="8"/>
      <c r="J63" s="8"/>
      <c r="K63" s="592"/>
      <c r="L63" s="592"/>
      <c r="M63" s="592"/>
      <c r="N63" s="10"/>
      <c r="O63" s="10"/>
      <c r="P63" s="10"/>
      <c r="Q63" s="10"/>
      <c r="R63" s="8"/>
      <c r="S63" s="8"/>
      <c r="T63" s="8"/>
      <c r="U63" s="8"/>
      <c r="V63" s="8"/>
      <c r="W63" s="8"/>
      <c r="X63" s="8"/>
      <c r="Y63" s="8"/>
      <c r="Z63" s="8"/>
      <c r="AA63" s="8"/>
      <c r="AB63" s="8"/>
      <c r="AC63" s="8"/>
      <c r="AD63" s="8"/>
      <c r="AE63" s="8"/>
      <c r="AF63" s="8"/>
      <c r="AG63" s="4"/>
    </row>
    <row r="64" spans="1:34" ht="16.5" customHeight="1">
      <c r="A64" s="8" t="s">
        <v>854</v>
      </c>
      <c r="B64" s="8"/>
      <c r="C64" s="8"/>
      <c r="D64" s="8"/>
      <c r="E64" s="8"/>
      <c r="F64" s="8"/>
      <c r="G64" s="8"/>
      <c r="H64" s="8"/>
      <c r="I64" s="8"/>
      <c r="J64" s="8"/>
      <c r="K64" s="586"/>
      <c r="L64" s="586"/>
      <c r="M64" s="586"/>
      <c r="N64" s="586"/>
      <c r="O64" s="586"/>
      <c r="P64" s="586"/>
      <c r="Q64" s="586"/>
      <c r="R64" s="586"/>
      <c r="S64" s="586"/>
      <c r="T64" s="586"/>
      <c r="U64" s="586"/>
      <c r="V64" s="586"/>
      <c r="W64" s="586"/>
      <c r="X64" s="586"/>
      <c r="Y64" s="586"/>
      <c r="Z64" s="586"/>
      <c r="AA64" s="586"/>
      <c r="AB64" s="586"/>
      <c r="AC64" s="586"/>
      <c r="AD64" s="586"/>
      <c r="AE64" s="586"/>
      <c r="AF64" s="586"/>
      <c r="AG64" s="4"/>
    </row>
    <row r="65" spans="1:38" ht="16.5" customHeight="1">
      <c r="A65" s="8" t="s">
        <v>12</v>
      </c>
      <c r="B65" s="8"/>
      <c r="C65" s="8"/>
      <c r="D65" s="8"/>
      <c r="E65" s="8"/>
      <c r="F65" s="8"/>
      <c r="G65" s="8"/>
      <c r="H65" s="8"/>
      <c r="I65" s="8"/>
      <c r="J65" s="8"/>
      <c r="K65" s="588"/>
      <c r="L65" s="588"/>
      <c r="M65" s="588"/>
      <c r="N65" s="588"/>
      <c r="O65" s="588"/>
      <c r="P65" s="588"/>
      <c r="Q65" s="588"/>
      <c r="R65" s="588"/>
      <c r="S65" s="588"/>
      <c r="T65" s="588"/>
      <c r="U65" s="588"/>
      <c r="V65" s="588"/>
      <c r="W65" s="588"/>
      <c r="X65" s="588"/>
      <c r="Y65" s="588"/>
      <c r="Z65" s="588"/>
      <c r="AA65" s="588"/>
      <c r="AB65" s="588"/>
      <c r="AC65" s="588"/>
      <c r="AD65" s="588"/>
      <c r="AE65" s="588"/>
      <c r="AF65" s="588"/>
      <c r="AG65" s="4"/>
    </row>
    <row r="66" spans="1:38" ht="8.4499999999999993" customHeight="1">
      <c r="A66" s="6"/>
      <c r="B66" s="8"/>
      <c r="C66" s="8"/>
      <c r="D66" s="8"/>
      <c r="E66" s="8"/>
      <c r="F66" s="8"/>
      <c r="G66" s="8"/>
      <c r="H66" s="8"/>
      <c r="I66" s="8"/>
      <c r="J66" s="8"/>
      <c r="K66" s="11"/>
      <c r="L66" s="11"/>
      <c r="M66" s="11"/>
      <c r="N66" s="11"/>
      <c r="O66" s="11"/>
      <c r="P66" s="11"/>
      <c r="Q66" s="11"/>
      <c r="R66" s="11"/>
      <c r="S66" s="11"/>
      <c r="T66" s="11"/>
      <c r="U66" s="11"/>
      <c r="V66" s="12"/>
      <c r="W66" s="12"/>
      <c r="X66" s="12"/>
      <c r="Y66" s="12"/>
      <c r="Z66" s="12"/>
      <c r="AA66" s="12"/>
      <c r="AB66" s="12"/>
      <c r="AC66" s="12"/>
      <c r="AD66" s="12"/>
      <c r="AE66" s="12"/>
      <c r="AF66" s="12"/>
      <c r="AG66" s="4"/>
    </row>
    <row r="67" spans="1:38" ht="16.5" customHeight="1">
      <c r="A67" s="13" t="s">
        <v>927</v>
      </c>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4"/>
    </row>
    <row r="68" spans="1:38" ht="16.5" customHeight="1">
      <c r="A68" s="6" t="s">
        <v>601</v>
      </c>
      <c r="B68" s="8"/>
      <c r="C68" s="8"/>
      <c r="D68" s="8"/>
      <c r="E68" s="8"/>
      <c r="F68" s="8"/>
      <c r="G68" s="8"/>
      <c r="H68" s="8"/>
      <c r="I68" s="8"/>
      <c r="J68" s="8"/>
      <c r="K68" s="610"/>
      <c r="L68" s="610"/>
      <c r="M68" s="610"/>
      <c r="N68" s="610"/>
      <c r="O68" s="610"/>
      <c r="P68" s="610"/>
      <c r="Q68" s="610"/>
      <c r="R68" s="610"/>
      <c r="S68" s="610"/>
      <c r="T68" s="610"/>
      <c r="U68" s="610"/>
      <c r="V68" s="610"/>
      <c r="W68" s="610"/>
      <c r="X68" s="610"/>
      <c r="Y68" s="610"/>
      <c r="Z68" s="610"/>
      <c r="AA68" s="610"/>
      <c r="AB68" s="610"/>
      <c r="AC68" s="610"/>
      <c r="AD68" s="610"/>
      <c r="AE68" s="610"/>
      <c r="AF68" s="610"/>
      <c r="AG68" s="4"/>
    </row>
    <row r="69" spans="1:38" ht="16.5" customHeight="1">
      <c r="A69" s="6" t="s">
        <v>603</v>
      </c>
      <c r="B69" s="8"/>
      <c r="C69" s="8"/>
      <c r="D69" s="8"/>
      <c r="E69" s="8"/>
      <c r="F69" s="8"/>
      <c r="G69" s="8"/>
      <c r="H69" s="8"/>
      <c r="I69" s="8"/>
      <c r="J69" s="8"/>
      <c r="K69" s="610"/>
      <c r="L69" s="610"/>
      <c r="M69" s="610"/>
      <c r="N69" s="610"/>
      <c r="O69" s="610"/>
      <c r="P69" s="610"/>
      <c r="Q69" s="610"/>
      <c r="R69" s="610"/>
      <c r="S69" s="610"/>
      <c r="T69" s="610"/>
      <c r="U69" s="610"/>
      <c r="V69" s="610"/>
      <c r="W69" s="610"/>
      <c r="X69" s="610"/>
      <c r="Y69" s="610"/>
      <c r="Z69" s="610"/>
      <c r="AA69" s="610"/>
      <c r="AB69" s="610"/>
      <c r="AC69" s="610"/>
      <c r="AD69" s="610"/>
      <c r="AE69" s="610"/>
      <c r="AF69" s="610"/>
      <c r="AG69" s="4"/>
    </row>
    <row r="70" spans="1:38" ht="9" customHeight="1">
      <c r="A70" s="6"/>
      <c r="B70" s="8"/>
      <c r="C70" s="8"/>
      <c r="D70" s="8"/>
      <c r="E70" s="8"/>
      <c r="F70" s="8"/>
      <c r="G70" s="8"/>
      <c r="H70" s="8"/>
      <c r="I70" s="8"/>
      <c r="J70" s="8"/>
      <c r="K70" s="11"/>
      <c r="L70" s="11"/>
      <c r="M70" s="11"/>
      <c r="N70" s="11"/>
      <c r="O70" s="11"/>
      <c r="P70" s="11"/>
      <c r="Q70" s="11"/>
      <c r="R70" s="11"/>
      <c r="S70" s="11"/>
      <c r="T70" s="11"/>
      <c r="U70" s="11"/>
      <c r="V70" s="12"/>
      <c r="W70" s="12"/>
      <c r="X70" s="12"/>
      <c r="Y70" s="12"/>
      <c r="Z70" s="12"/>
      <c r="AA70" s="12"/>
      <c r="AB70" s="12"/>
      <c r="AC70" s="12"/>
      <c r="AD70" s="12"/>
      <c r="AE70" s="12"/>
      <c r="AF70" s="12"/>
      <c r="AG70" s="4"/>
    </row>
    <row r="71" spans="1:38" ht="16.5" customHeight="1">
      <c r="A71" s="13" t="s">
        <v>928</v>
      </c>
      <c r="B71" s="13"/>
      <c r="C71" s="13"/>
      <c r="D71" s="13"/>
      <c r="E71" s="13"/>
      <c r="F71" s="13"/>
      <c r="G71" s="13"/>
      <c r="H71" s="13"/>
      <c r="I71" s="13"/>
      <c r="J71" s="13"/>
      <c r="K71" s="95" t="s">
        <v>917</v>
      </c>
      <c r="L71" s="95"/>
      <c r="M71" s="625"/>
      <c r="N71" s="625"/>
      <c r="O71" s="625"/>
      <c r="P71" s="95" t="s">
        <v>25</v>
      </c>
      <c r="Q71" s="95"/>
      <c r="R71" s="95"/>
      <c r="S71" s="95"/>
      <c r="T71" s="95"/>
      <c r="U71" s="95"/>
      <c r="V71" s="95"/>
      <c r="W71" s="95"/>
      <c r="X71" s="95"/>
      <c r="Y71" s="95"/>
      <c r="Z71" s="95"/>
      <c r="AA71" s="95"/>
      <c r="AB71" s="95"/>
      <c r="AC71" s="95"/>
      <c r="AD71" s="95"/>
      <c r="AE71" s="95"/>
      <c r="AF71" s="95"/>
      <c r="AG71" s="4"/>
    </row>
    <row r="72" spans="1:38" ht="16.5" customHeight="1">
      <c r="A72" s="6" t="s">
        <v>929</v>
      </c>
      <c r="B72" s="8"/>
      <c r="C72" s="8"/>
      <c r="D72" s="8"/>
      <c r="E72" s="8"/>
      <c r="F72" s="8" t="s">
        <v>930</v>
      </c>
      <c r="G72" s="8"/>
      <c r="H72" s="609"/>
      <c r="I72" s="609"/>
      <c r="J72" s="609"/>
      <c r="K72" s="609"/>
      <c r="L72" s="609"/>
      <c r="M72" s="609"/>
      <c r="N72" s="250" t="s">
        <v>25</v>
      </c>
      <c r="O72" s="610"/>
      <c r="P72" s="610"/>
      <c r="Q72" s="610"/>
      <c r="R72" s="610"/>
      <c r="S72" s="610"/>
      <c r="T72" s="610"/>
      <c r="U72" s="610"/>
      <c r="V72" s="610"/>
      <c r="W72" s="610"/>
      <c r="X72" s="610"/>
      <c r="Y72" s="610"/>
      <c r="Z72" s="610"/>
      <c r="AA72" s="610"/>
      <c r="AB72" s="610"/>
      <c r="AC72" s="610"/>
      <c r="AD72" s="610"/>
      <c r="AE72" s="610"/>
      <c r="AF72" s="610"/>
      <c r="AG72" s="4"/>
      <c r="AK72" s="630"/>
      <c r="AL72" s="630"/>
    </row>
    <row r="73" spans="1:38" ht="16.5" customHeight="1">
      <c r="A73" s="6" t="s">
        <v>931</v>
      </c>
      <c r="B73" s="8"/>
      <c r="C73" s="8"/>
      <c r="D73" s="8"/>
      <c r="E73" s="8"/>
      <c r="F73" s="8"/>
      <c r="G73" s="8"/>
      <c r="H73" s="8"/>
      <c r="I73" s="8"/>
      <c r="J73" s="8"/>
      <c r="K73" s="609"/>
      <c r="L73" s="609"/>
      <c r="M73" s="609"/>
      <c r="N73" s="245" t="s">
        <v>936</v>
      </c>
      <c r="O73" s="245"/>
      <c r="P73" s="245"/>
      <c r="Q73" s="245"/>
      <c r="R73" s="245"/>
      <c r="S73" s="245"/>
      <c r="T73" s="245"/>
      <c r="U73" s="245"/>
      <c r="V73" s="245"/>
      <c r="W73" s="245"/>
      <c r="X73" s="245"/>
      <c r="Y73" s="245"/>
      <c r="Z73" s="245"/>
      <c r="AA73" s="245"/>
      <c r="AB73" s="245"/>
      <c r="AC73" s="245"/>
      <c r="AD73" s="245"/>
      <c r="AE73" s="245"/>
      <c r="AF73" s="245"/>
      <c r="AG73" s="4"/>
    </row>
    <row r="74" spans="1:38" ht="16.5" customHeight="1">
      <c r="A74" s="6" t="s">
        <v>932</v>
      </c>
      <c r="B74" s="8"/>
      <c r="C74" s="8"/>
      <c r="D74" s="8"/>
      <c r="E74" s="8"/>
      <c r="F74" s="8"/>
      <c r="G74" s="8"/>
      <c r="H74" s="8"/>
      <c r="I74" s="8"/>
      <c r="J74" s="8"/>
      <c r="K74" s="610"/>
      <c r="L74" s="610"/>
      <c r="M74" s="610"/>
      <c r="N74" s="610"/>
      <c r="O74" s="610"/>
      <c r="P74" s="610"/>
      <c r="Q74" s="610"/>
      <c r="R74" s="610"/>
      <c r="S74" s="610"/>
      <c r="T74" s="610"/>
      <c r="U74" s="11"/>
      <c r="V74" s="12"/>
      <c r="W74" s="12"/>
      <c r="X74" s="12"/>
      <c r="Y74" s="12"/>
      <c r="Z74" s="12"/>
      <c r="AA74" s="12"/>
      <c r="AB74" s="12"/>
      <c r="AC74" s="12"/>
      <c r="AD74" s="12"/>
      <c r="AE74" s="12"/>
      <c r="AF74" s="12"/>
      <c r="AG74" s="4"/>
    </row>
    <row r="75" spans="1:38" ht="16.5" customHeight="1">
      <c r="A75" s="6" t="s">
        <v>934</v>
      </c>
      <c r="B75" s="8"/>
      <c r="C75" s="8"/>
      <c r="D75" s="8"/>
      <c r="E75" s="8"/>
      <c r="F75" s="8"/>
      <c r="G75" s="8"/>
      <c r="H75" s="8"/>
      <c r="I75" s="8"/>
      <c r="J75" s="8"/>
      <c r="K75" s="61" t="s">
        <v>26</v>
      </c>
      <c r="L75" s="11" t="s">
        <v>23</v>
      </c>
      <c r="M75" s="11"/>
      <c r="N75" s="61" t="s">
        <v>26</v>
      </c>
      <c r="O75" s="11" t="s">
        <v>33</v>
      </c>
      <c r="P75" s="249"/>
      <c r="Q75" s="61" t="s">
        <v>26</v>
      </c>
      <c r="R75" s="11" t="s">
        <v>30</v>
      </c>
      <c r="S75" s="11"/>
      <c r="T75" s="61" t="s">
        <v>26</v>
      </c>
      <c r="U75" s="11" t="s">
        <v>935</v>
      </c>
      <c r="V75" s="12"/>
      <c r="W75" s="96"/>
      <c r="X75" s="624"/>
      <c r="Y75" s="624"/>
      <c r="Z75" s="624"/>
      <c r="AA75" s="624"/>
      <c r="AB75" s="624"/>
      <c r="AC75" s="624"/>
      <c r="AD75" s="624"/>
      <c r="AE75" s="16" t="s">
        <v>25</v>
      </c>
      <c r="AF75" s="12"/>
      <c r="AG75" s="4"/>
    </row>
    <row r="76" spans="1:38" ht="16.5" customHeight="1">
      <c r="A76" s="6" t="s">
        <v>933</v>
      </c>
      <c r="B76" s="8"/>
      <c r="C76" s="8"/>
      <c r="D76" s="8"/>
      <c r="E76" s="8"/>
      <c r="F76" s="8"/>
      <c r="G76" s="8"/>
      <c r="H76" s="8"/>
      <c r="I76" s="8"/>
      <c r="J76" s="8"/>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4"/>
    </row>
    <row r="77" spans="1:38" ht="16.5" customHeight="1" thickBot="1">
      <c r="A77" s="6"/>
      <c r="B77" s="8"/>
      <c r="C77" s="8"/>
      <c r="D77" s="8"/>
      <c r="E77" s="8"/>
      <c r="F77" s="8"/>
      <c r="G77" s="8"/>
      <c r="H77" s="8"/>
      <c r="I77" s="8"/>
      <c r="J77" s="8"/>
      <c r="K77" s="623"/>
      <c r="L77" s="623"/>
      <c r="M77" s="623"/>
      <c r="N77" s="623"/>
      <c r="O77" s="623"/>
      <c r="P77" s="623"/>
      <c r="Q77" s="623"/>
      <c r="R77" s="623"/>
      <c r="S77" s="623"/>
      <c r="T77" s="623"/>
      <c r="U77" s="623"/>
      <c r="V77" s="623"/>
      <c r="W77" s="623"/>
      <c r="X77" s="623"/>
      <c r="Y77" s="623"/>
      <c r="Z77" s="623"/>
      <c r="AA77" s="623"/>
      <c r="AB77" s="623"/>
      <c r="AC77" s="623"/>
      <c r="AD77" s="623"/>
      <c r="AE77" s="623"/>
      <c r="AF77" s="623"/>
      <c r="AG77" s="4"/>
    </row>
    <row r="78" spans="1:38" s="3" customFormat="1" ht="17.100000000000001" customHeight="1" thickBot="1">
      <c r="A78" s="13" t="s">
        <v>849</v>
      </c>
      <c r="B78" s="13"/>
      <c r="C78" s="13"/>
      <c r="D78" s="13"/>
      <c r="E78" s="13"/>
      <c r="F78" s="13"/>
      <c r="G78" s="13"/>
      <c r="H78" s="13"/>
      <c r="I78" s="13" t="s">
        <v>573</v>
      </c>
      <c r="J78" s="13"/>
      <c r="K78" s="34" t="str">
        <f>IF(AK78="","",IF(AK78&lt;43831,TEXT(AK78,"元"),(YEAR(AK78)-2018)))</f>
        <v/>
      </c>
      <c r="L78" s="30" t="s">
        <v>6</v>
      </c>
      <c r="M78" s="34" t="str">
        <f>IF(AK78="","",MONTH(AK78))</f>
        <v/>
      </c>
      <c r="N78" s="30" t="s">
        <v>5</v>
      </c>
      <c r="O78" s="34" t="str">
        <f>IF(AK78="","",DAY(AK78))</f>
        <v/>
      </c>
      <c r="P78" s="13" t="s">
        <v>4</v>
      </c>
      <c r="Q78" s="30"/>
      <c r="R78" s="13"/>
      <c r="S78" s="13"/>
      <c r="T78" s="13"/>
      <c r="U78" s="13"/>
      <c r="V78" s="13"/>
      <c r="W78" s="13"/>
      <c r="X78" s="13"/>
      <c r="Y78" s="13"/>
      <c r="Z78" s="13"/>
      <c r="AA78" s="13"/>
      <c r="AB78" s="13"/>
      <c r="AC78" s="13"/>
      <c r="AD78" s="13"/>
      <c r="AE78" s="13"/>
      <c r="AF78" s="13"/>
      <c r="AH78" s="32"/>
      <c r="AJ78" s="3" t="s">
        <v>437</v>
      </c>
      <c r="AK78" s="626"/>
      <c r="AL78" s="627"/>
    </row>
    <row r="79" spans="1:38" s="3" customFormat="1" ht="17.100000000000001" customHeight="1" thickBot="1">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row>
    <row r="80" spans="1:38" s="3" customFormat="1" ht="17.100000000000001" customHeight="1" thickBot="1">
      <c r="A80" s="13" t="s">
        <v>850</v>
      </c>
      <c r="B80" s="13"/>
      <c r="C80" s="13"/>
      <c r="D80" s="13"/>
      <c r="E80" s="13"/>
      <c r="F80" s="13"/>
      <c r="G80" s="13"/>
      <c r="H80" s="13"/>
      <c r="I80" s="13" t="s">
        <v>573</v>
      </c>
      <c r="J80" s="13"/>
      <c r="K80" s="34" t="str">
        <f>IF(AK80="","",IF(AK80&lt;43831,TEXT(AK80,"元"),(YEAR(AK80)-2018)))</f>
        <v/>
      </c>
      <c r="L80" s="30" t="s">
        <v>6</v>
      </c>
      <c r="M80" s="34" t="str">
        <f>IF(AK80="","",MONTH(AK80))</f>
        <v/>
      </c>
      <c r="N80" s="30" t="s">
        <v>5</v>
      </c>
      <c r="O80" s="34" t="str">
        <f>IF(AK80="","",DAY(AK80))</f>
        <v/>
      </c>
      <c r="P80" s="13" t="s">
        <v>4</v>
      </c>
      <c r="Q80" s="30"/>
      <c r="R80" s="13"/>
      <c r="S80" s="13"/>
      <c r="T80" s="13"/>
      <c r="U80" s="13"/>
      <c r="V80" s="13"/>
      <c r="W80" s="13"/>
      <c r="X80" s="13"/>
      <c r="Y80" s="13"/>
      <c r="Z80" s="13"/>
      <c r="AA80" s="13"/>
      <c r="AB80" s="13"/>
      <c r="AC80" s="13"/>
      <c r="AD80" s="13"/>
      <c r="AE80" s="13"/>
      <c r="AF80" s="13"/>
      <c r="AH80" s="32"/>
      <c r="AJ80" s="3" t="s">
        <v>437</v>
      </c>
      <c r="AK80" s="626"/>
      <c r="AL80" s="627"/>
    </row>
    <row r="81" spans="1:38" s="3" customFormat="1" ht="17.100000000000001"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row>
    <row r="82" spans="1:38" s="3" customFormat="1" ht="17.100000000000001" customHeight="1" thickBot="1">
      <c r="A82" s="13" t="s">
        <v>851</v>
      </c>
      <c r="B82" s="13"/>
      <c r="C82" s="13"/>
      <c r="D82" s="13"/>
      <c r="E82" s="13"/>
      <c r="F82" s="13"/>
      <c r="G82" s="13"/>
      <c r="H82" s="13"/>
      <c r="I82" s="13"/>
      <c r="J82" s="13"/>
      <c r="K82" s="13"/>
      <c r="L82" s="13"/>
      <c r="M82" s="13"/>
      <c r="N82" s="13"/>
      <c r="O82" s="13" t="s">
        <v>42</v>
      </c>
      <c r="P82" s="628" t="s">
        <v>67</v>
      </c>
      <c r="Q82" s="628"/>
      <c r="R82" s="628"/>
      <c r="S82" s="628"/>
      <c r="T82" s="628"/>
      <c r="U82" s="628"/>
      <c r="V82" s="628"/>
      <c r="W82" s="628"/>
      <c r="X82" s="628"/>
      <c r="Y82" s="628"/>
      <c r="Z82" s="628"/>
      <c r="AA82" s="628"/>
      <c r="AB82" s="628"/>
      <c r="AC82" s="13" t="s">
        <v>25</v>
      </c>
      <c r="AD82" s="13"/>
      <c r="AE82" s="13"/>
      <c r="AF82" s="13"/>
    </row>
    <row r="83" spans="1:38" s="3" customFormat="1" ht="17.100000000000001" customHeight="1" thickBot="1">
      <c r="A83" s="10"/>
      <c r="B83" s="16"/>
      <c r="C83" s="16" t="s">
        <v>68</v>
      </c>
      <c r="D83" s="33" t="str">
        <f>IF(AK83&lt;&gt;"","1","")</f>
        <v/>
      </c>
      <c r="E83" s="8" t="s">
        <v>69</v>
      </c>
      <c r="F83" s="8"/>
      <c r="G83" s="8" t="s">
        <v>575</v>
      </c>
      <c r="H83" s="8"/>
      <c r="I83" s="33" t="str">
        <f>IF(AK83="","",IF(AK83&lt;43831,TEXT(AK83,"元"),(YEAR(AK83)-2018)))</f>
        <v/>
      </c>
      <c r="J83" s="10" t="s">
        <v>6</v>
      </c>
      <c r="K83" s="33" t="str">
        <f>IF(AK83="","",MONTH(AK83))</f>
        <v/>
      </c>
      <c r="L83" s="10" t="s">
        <v>5</v>
      </c>
      <c r="M83" s="33" t="str">
        <f>IF(AK83="","",DAY(AK83))</f>
        <v/>
      </c>
      <c r="N83" s="8" t="s">
        <v>4</v>
      </c>
      <c r="O83" s="8" t="s">
        <v>42</v>
      </c>
      <c r="P83" s="586"/>
      <c r="Q83" s="586"/>
      <c r="R83" s="586"/>
      <c r="S83" s="586"/>
      <c r="T83" s="586"/>
      <c r="U83" s="586"/>
      <c r="V83" s="586"/>
      <c r="W83" s="586"/>
      <c r="X83" s="586"/>
      <c r="Y83" s="586"/>
      <c r="Z83" s="586"/>
      <c r="AA83" s="586"/>
      <c r="AB83" s="586"/>
      <c r="AC83" s="8" t="s">
        <v>25</v>
      </c>
      <c r="AD83" s="12"/>
      <c r="AE83" s="12"/>
      <c r="AF83" s="12"/>
      <c r="AH83" s="32"/>
      <c r="AJ83" s="3" t="s">
        <v>437</v>
      </c>
      <c r="AK83" s="626"/>
      <c r="AL83" s="627"/>
    </row>
    <row r="84" spans="1:38" s="3" customFormat="1" ht="17.100000000000001" customHeight="1" thickBot="1">
      <c r="A84" s="10"/>
      <c r="B84" s="16"/>
      <c r="C84" s="16" t="s">
        <v>68</v>
      </c>
      <c r="D84" s="33" t="str">
        <f>IF(AK84&lt;&gt;"","2","")</f>
        <v/>
      </c>
      <c r="E84" s="8" t="s">
        <v>69</v>
      </c>
      <c r="F84" s="8"/>
      <c r="G84" s="8" t="s">
        <v>573</v>
      </c>
      <c r="H84" s="8"/>
      <c r="I84" s="33" t="str">
        <f>IF(AK84="","",IF(AK84&lt;43831,TEXT(AK84,"元"),(YEAR(AK84)-2018)))</f>
        <v/>
      </c>
      <c r="J84" s="10" t="s">
        <v>6</v>
      </c>
      <c r="K84" s="33" t="str">
        <f>IF(AK84="","",MONTH(AK84))</f>
        <v/>
      </c>
      <c r="L84" s="10" t="s">
        <v>5</v>
      </c>
      <c r="M84" s="33" t="str">
        <f>IF(AK84="","",DAY(AK84))</f>
        <v/>
      </c>
      <c r="N84" s="8" t="s">
        <v>4</v>
      </c>
      <c r="O84" s="8" t="s">
        <v>42</v>
      </c>
      <c r="P84" s="586"/>
      <c r="Q84" s="586"/>
      <c r="R84" s="586"/>
      <c r="S84" s="586"/>
      <c r="T84" s="586"/>
      <c r="U84" s="586"/>
      <c r="V84" s="586"/>
      <c r="W84" s="586"/>
      <c r="X84" s="586"/>
      <c r="Y84" s="586"/>
      <c r="Z84" s="586"/>
      <c r="AA84" s="586"/>
      <c r="AB84" s="586"/>
      <c r="AC84" s="8" t="s">
        <v>25</v>
      </c>
      <c r="AD84" s="12"/>
      <c r="AE84" s="12"/>
      <c r="AF84" s="12"/>
      <c r="AH84" s="32"/>
      <c r="AJ84" s="3" t="s">
        <v>437</v>
      </c>
      <c r="AK84" s="626"/>
      <c r="AL84" s="627"/>
    </row>
    <row r="85" spans="1:38" ht="8.4499999999999993" customHeight="1">
      <c r="A85" s="6"/>
      <c r="B85" s="8"/>
      <c r="C85" s="8"/>
      <c r="D85" s="8"/>
      <c r="E85" s="8"/>
      <c r="F85" s="8"/>
      <c r="G85" s="8"/>
      <c r="H85" s="8"/>
      <c r="I85" s="8"/>
      <c r="J85" s="8"/>
      <c r="K85" s="11"/>
      <c r="L85" s="11"/>
      <c r="M85" s="11"/>
      <c r="N85" s="11"/>
      <c r="O85" s="11"/>
      <c r="P85" s="11"/>
      <c r="Q85" s="11"/>
      <c r="R85" s="11"/>
      <c r="S85" s="11"/>
      <c r="T85" s="11"/>
      <c r="U85" s="11"/>
      <c r="V85" s="12"/>
      <c r="W85" s="12"/>
      <c r="X85" s="12"/>
      <c r="Y85" s="12"/>
      <c r="Z85" s="12"/>
      <c r="AA85" s="12"/>
      <c r="AB85" s="12"/>
      <c r="AC85" s="12"/>
      <c r="AD85" s="12"/>
      <c r="AE85" s="12"/>
      <c r="AF85" s="12"/>
      <c r="AG85" s="4"/>
    </row>
    <row r="86" spans="1:38" s="4" customFormat="1" ht="16.5" customHeight="1">
      <c r="A86" s="7" t="s">
        <v>852</v>
      </c>
      <c r="B86" s="7"/>
      <c r="C86" s="7"/>
      <c r="D86" s="7"/>
      <c r="E86" s="607"/>
      <c r="F86" s="607"/>
      <c r="G86" s="607"/>
      <c r="H86" s="607"/>
      <c r="I86" s="607"/>
      <c r="J86" s="607"/>
      <c r="K86" s="607"/>
      <c r="L86" s="607"/>
      <c r="M86" s="607"/>
      <c r="N86" s="607"/>
      <c r="O86" s="607"/>
      <c r="P86" s="607"/>
      <c r="Q86" s="607"/>
      <c r="R86" s="607"/>
      <c r="S86" s="607"/>
      <c r="T86" s="607"/>
      <c r="U86" s="607"/>
      <c r="V86" s="607"/>
      <c r="W86" s="607"/>
      <c r="X86" s="607"/>
      <c r="Y86" s="607"/>
      <c r="Z86" s="607"/>
      <c r="AA86" s="607"/>
      <c r="AB86" s="607"/>
      <c r="AC86" s="607"/>
      <c r="AD86" s="607"/>
      <c r="AE86" s="607"/>
      <c r="AF86" s="607"/>
    </row>
    <row r="87" spans="1:38" s="4" customFormat="1" ht="16.5" customHeight="1">
      <c r="A87" s="619"/>
      <c r="B87" s="619"/>
      <c r="C87" s="619"/>
      <c r="D87" s="619"/>
      <c r="E87" s="619"/>
      <c r="F87" s="619"/>
      <c r="G87" s="619"/>
      <c r="H87" s="619"/>
      <c r="I87" s="619"/>
      <c r="J87" s="619"/>
      <c r="K87" s="619"/>
      <c r="L87" s="619"/>
      <c r="M87" s="619"/>
      <c r="N87" s="619"/>
      <c r="O87" s="619"/>
      <c r="P87" s="619"/>
      <c r="Q87" s="619"/>
      <c r="R87" s="619"/>
      <c r="S87" s="619"/>
      <c r="T87" s="619"/>
      <c r="U87" s="619"/>
      <c r="V87" s="619"/>
      <c r="W87" s="619"/>
      <c r="X87" s="619"/>
      <c r="Y87" s="619"/>
      <c r="Z87" s="619"/>
      <c r="AA87" s="619"/>
      <c r="AB87" s="619"/>
      <c r="AC87" s="619"/>
      <c r="AD87" s="619"/>
      <c r="AE87" s="619"/>
      <c r="AF87" s="619"/>
    </row>
    <row r="88" spans="1:38" s="4" customFormat="1" ht="16.5" customHeight="1">
      <c r="A88" s="620"/>
      <c r="B88" s="620"/>
      <c r="C88" s="620"/>
      <c r="D88" s="620"/>
      <c r="E88" s="620"/>
      <c r="F88" s="620"/>
      <c r="G88" s="620"/>
      <c r="H88" s="620"/>
      <c r="I88" s="620"/>
      <c r="J88" s="620"/>
      <c r="K88" s="620"/>
      <c r="L88" s="620"/>
      <c r="M88" s="620"/>
      <c r="N88" s="620"/>
      <c r="O88" s="620"/>
      <c r="P88" s="620"/>
      <c r="Q88" s="620"/>
      <c r="R88" s="620"/>
      <c r="S88" s="620"/>
      <c r="T88" s="620"/>
      <c r="U88" s="620"/>
      <c r="V88" s="620"/>
      <c r="W88" s="620"/>
      <c r="X88" s="620"/>
      <c r="Y88" s="620"/>
      <c r="Z88" s="620"/>
      <c r="AA88" s="620"/>
      <c r="AB88" s="620"/>
      <c r="AC88" s="620"/>
      <c r="AD88" s="620"/>
      <c r="AE88" s="620"/>
      <c r="AF88" s="620"/>
    </row>
    <row r="89" spans="1:38" s="40" customFormat="1" ht="16.5" customHeight="1">
      <c r="A89" s="621"/>
      <c r="B89" s="621"/>
      <c r="C89" s="621"/>
      <c r="D89" s="621"/>
      <c r="E89" s="621"/>
      <c r="F89" s="621"/>
      <c r="G89" s="621"/>
      <c r="H89" s="621"/>
      <c r="I89" s="621"/>
      <c r="J89" s="621"/>
      <c r="K89" s="621"/>
      <c r="L89" s="621"/>
      <c r="M89" s="621"/>
      <c r="N89" s="621"/>
      <c r="O89" s="621"/>
      <c r="P89" s="621"/>
      <c r="Q89" s="621"/>
      <c r="R89" s="621"/>
      <c r="S89" s="621"/>
      <c r="T89" s="621"/>
      <c r="U89" s="621"/>
      <c r="V89" s="621"/>
      <c r="W89" s="621"/>
      <c r="X89" s="621"/>
      <c r="Y89" s="621"/>
      <c r="Z89" s="621"/>
      <c r="AA89" s="621"/>
      <c r="AB89" s="621"/>
      <c r="AC89" s="621"/>
      <c r="AD89" s="621"/>
      <c r="AE89" s="621"/>
      <c r="AF89" s="621"/>
    </row>
    <row r="115" spans="1:48">
      <c r="A115" s="1" t="s">
        <v>314</v>
      </c>
    </row>
    <row r="116" spans="1:48" ht="13.5">
      <c r="A116" s="59" t="s">
        <v>817</v>
      </c>
      <c r="AA116" s="1" t="s">
        <v>808</v>
      </c>
      <c r="AF116" s="1" t="s">
        <v>808</v>
      </c>
      <c r="AI116" s="1" t="s">
        <v>369</v>
      </c>
      <c r="AM116" s="1" t="s">
        <v>369</v>
      </c>
    </row>
    <row r="117" spans="1:48" ht="13.5">
      <c r="A117" s="59" t="s">
        <v>470</v>
      </c>
      <c r="AA117" s="1" t="s">
        <v>277</v>
      </c>
      <c r="AF117" s="1" t="s">
        <v>390</v>
      </c>
      <c r="AI117" s="1" t="s">
        <v>439</v>
      </c>
      <c r="AJ117" s="1">
        <f>'第二面（入力）'!L2</f>
        <v>0</v>
      </c>
      <c r="AK117" s="1">
        <f>'第二面（入力）'!S2</f>
        <v>0</v>
      </c>
      <c r="AL117" s="94">
        <f>'第二面（入力）'!Z2</f>
        <v>0</v>
      </c>
      <c r="AM117" s="1">
        <f>'第二面（入力）'!K3</f>
        <v>0</v>
      </c>
      <c r="AN117" s="1">
        <f>'第二面（入力）'!L4</f>
        <v>0</v>
      </c>
      <c r="AO117" s="1">
        <f>'第二面（入力）'!T4</f>
        <v>0</v>
      </c>
      <c r="AP117" s="94">
        <f>'第二面（入力）'!AA4</f>
        <v>0</v>
      </c>
      <c r="AQ117" s="1">
        <f>'第二面（入力）'!K5</f>
        <v>0</v>
      </c>
      <c r="AR117" s="1">
        <f>'第二面（入力）'!K6</f>
        <v>0</v>
      </c>
      <c r="AS117" s="1">
        <f>'第二面（入力）'!K7</f>
        <v>0</v>
      </c>
      <c r="AT117" s="94">
        <f>'第二面（入力）'!K8</f>
        <v>0</v>
      </c>
      <c r="AU117" s="94">
        <f>'第二面（入力）'!K9</f>
        <v>0</v>
      </c>
      <c r="AV117" s="1" t="str">
        <f>IF('第二面（入力）'!$K$10="","",'第二面（入力）'!$K$10)</f>
        <v/>
      </c>
    </row>
    <row r="118" spans="1:48" ht="13.5">
      <c r="A118" s="59" t="s">
        <v>565</v>
      </c>
      <c r="AA118" s="1" t="s">
        <v>324</v>
      </c>
      <c r="AF118" s="1" t="s">
        <v>391</v>
      </c>
      <c r="AI118" s="1" t="s">
        <v>440</v>
      </c>
      <c r="AJ118" s="1">
        <f>'第二面（入力）'!L12</f>
        <v>0</v>
      </c>
      <c r="AK118" s="1">
        <f>'第二面（入力）'!S12</f>
        <v>0</v>
      </c>
      <c r="AL118" s="94">
        <f>'第二面（入力）'!Z12</f>
        <v>0</v>
      </c>
      <c r="AM118" s="1">
        <f>'第二面（入力）'!K13</f>
        <v>0</v>
      </c>
      <c r="AN118" s="1">
        <f>'第二面（入力）'!L14</f>
        <v>0</v>
      </c>
      <c r="AO118" s="1">
        <f>'第二面（入力）'!T14</f>
        <v>0</v>
      </c>
      <c r="AP118" s="94">
        <f>'第二面（入力）'!AA14</f>
        <v>0</v>
      </c>
      <c r="AQ118" s="1">
        <f>'第二面（入力）'!K15</f>
        <v>0</v>
      </c>
      <c r="AR118" s="1">
        <f>'第二面（入力）'!K16</f>
        <v>0</v>
      </c>
      <c r="AS118" s="1">
        <f>'第二面（入力）'!K17</f>
        <v>0</v>
      </c>
      <c r="AT118" s="94">
        <f>'第二面（入力）'!K18</f>
        <v>0</v>
      </c>
      <c r="AU118" s="94">
        <f>'第二面（入力）'!K19</f>
        <v>0</v>
      </c>
      <c r="AV118" s="1" t="str">
        <f>IF('第二面（入力）'!$K$20="","",'第二面（入力）'!$K$20)</f>
        <v/>
      </c>
    </row>
    <row r="119" spans="1:48" ht="13.5">
      <c r="A119" s="59" t="s">
        <v>471</v>
      </c>
      <c r="AA119" s="1" t="s">
        <v>323</v>
      </c>
      <c r="AF119" s="1" t="s">
        <v>392</v>
      </c>
      <c r="AI119" s="1" t="s">
        <v>441</v>
      </c>
      <c r="AJ119" s="1">
        <f>'第二面（入力）'!L22</f>
        <v>0</v>
      </c>
      <c r="AK119" s="1">
        <f>'第二面（入力）'!S22</f>
        <v>0</v>
      </c>
      <c r="AL119" s="94">
        <f>'第二面（入力）'!Z22</f>
        <v>0</v>
      </c>
      <c r="AM119" s="1">
        <f>'第二面（入力）'!K23</f>
        <v>0</v>
      </c>
      <c r="AN119" s="1">
        <f>'第二面（入力）'!L24</f>
        <v>0</v>
      </c>
      <c r="AO119" s="1">
        <f>'第二面（入力）'!T24</f>
        <v>0</v>
      </c>
      <c r="AP119" s="94">
        <f>'第二面（入力）'!AA24</f>
        <v>0</v>
      </c>
      <c r="AQ119" s="1">
        <f>'第二面（入力）'!K25</f>
        <v>0</v>
      </c>
      <c r="AR119" s="1">
        <f>'第二面（入力）'!K26</f>
        <v>0</v>
      </c>
      <c r="AS119" s="1">
        <f>'第二面（入力）'!K27</f>
        <v>0</v>
      </c>
      <c r="AT119" s="94">
        <f>'第二面（入力）'!K28</f>
        <v>0</v>
      </c>
      <c r="AU119" s="94">
        <f>'第二面（入力）'!K29</f>
        <v>0</v>
      </c>
      <c r="AV119" s="1" t="str">
        <f>IF('第二面（入力）'!$K$30="","",'第二面（入力）'!$K$30)</f>
        <v/>
      </c>
    </row>
    <row r="120" spans="1:48" ht="13.5">
      <c r="A120" s="59" t="s">
        <v>472</v>
      </c>
      <c r="AA120" s="1" t="s">
        <v>325</v>
      </c>
      <c r="AF120" s="1" t="s">
        <v>393</v>
      </c>
      <c r="AI120" s="1" t="s">
        <v>442</v>
      </c>
      <c r="AJ120" s="1">
        <f>'第二面（入力）'!L32</f>
        <v>0</v>
      </c>
      <c r="AK120" s="1">
        <f>'第二面（入力）'!S32</f>
        <v>0</v>
      </c>
      <c r="AL120" s="94">
        <f>'第二面（入力）'!Z32</f>
        <v>0</v>
      </c>
      <c r="AM120" s="1">
        <f>'第二面（入力）'!K33</f>
        <v>0</v>
      </c>
      <c r="AN120" s="1">
        <f>'第二面（入力）'!L34</f>
        <v>0</v>
      </c>
      <c r="AO120" s="1">
        <f>'第二面（入力）'!T34</f>
        <v>0</v>
      </c>
      <c r="AP120" s="94">
        <f>'第二面（入力）'!AA34</f>
        <v>0</v>
      </c>
      <c r="AQ120" s="1">
        <f>'第二面（入力）'!K35</f>
        <v>0</v>
      </c>
      <c r="AR120" s="1">
        <f>'第二面（入力）'!K36</f>
        <v>0</v>
      </c>
      <c r="AS120" s="1">
        <f>'第二面（入力）'!K37</f>
        <v>0</v>
      </c>
      <c r="AT120" s="94">
        <f>'第二面（入力）'!K38</f>
        <v>0</v>
      </c>
      <c r="AU120" s="94">
        <f>'第二面（入力）'!K39</f>
        <v>0</v>
      </c>
      <c r="AV120" s="1" t="str">
        <f>IF('第二面（入力）'!$K$40="","",'第二面（入力）'!$K$40)</f>
        <v/>
      </c>
    </row>
    <row r="121" spans="1:48" ht="13.5">
      <c r="A121" s="59" t="s">
        <v>473</v>
      </c>
      <c r="AA121" s="1" t="s">
        <v>326</v>
      </c>
      <c r="AF121" s="1" t="s">
        <v>394</v>
      </c>
      <c r="AI121" s="1" t="s">
        <v>443</v>
      </c>
      <c r="AJ121" s="1">
        <f>'第二面（入力）'!L42</f>
        <v>0</v>
      </c>
      <c r="AK121" s="1">
        <f>'第二面（入力）'!S42</f>
        <v>0</v>
      </c>
      <c r="AL121" s="94">
        <f>'第二面（入力）'!Z42</f>
        <v>0</v>
      </c>
      <c r="AM121" s="1">
        <f>'第二面（入力）'!K43</f>
        <v>0</v>
      </c>
      <c r="AN121" s="1">
        <f>'第二面（入力）'!L44</f>
        <v>0</v>
      </c>
      <c r="AO121" s="1">
        <f>'第二面（入力）'!T44</f>
        <v>0</v>
      </c>
      <c r="AP121" s="94">
        <f>'第二面（入力）'!AA44</f>
        <v>0</v>
      </c>
      <c r="AQ121" s="1">
        <f>'第二面（入力）'!K45</f>
        <v>0</v>
      </c>
      <c r="AR121" s="1">
        <f>'第二面（入力）'!K46</f>
        <v>0</v>
      </c>
      <c r="AS121" s="1">
        <f>'第二面（入力）'!K47</f>
        <v>0</v>
      </c>
      <c r="AT121" s="94">
        <f>'第二面（入力）'!K48</f>
        <v>0</v>
      </c>
      <c r="AU121" s="94">
        <f>'第二面（入力）'!K49</f>
        <v>0</v>
      </c>
      <c r="AV121" s="1" t="str">
        <f>IF('第二面（入力）'!$K$50="","",'第二面（入力）'!$K$50)</f>
        <v/>
      </c>
    </row>
    <row r="122" spans="1:48" ht="13.5">
      <c r="A122" s="59" t="s">
        <v>474</v>
      </c>
      <c r="AA122" s="1" t="s">
        <v>327</v>
      </c>
      <c r="AF122" s="1" t="s">
        <v>395</v>
      </c>
      <c r="AI122" s="1" t="s">
        <v>444</v>
      </c>
      <c r="AJ122" s="1">
        <f>'第二面（入力）'!L52</f>
        <v>0</v>
      </c>
      <c r="AK122" s="1">
        <f>'第二面（入力）'!S52</f>
        <v>0</v>
      </c>
      <c r="AL122" s="94">
        <f>'第二面（入力）'!Z52</f>
        <v>0</v>
      </c>
      <c r="AM122" s="1">
        <f>'第二面（入力）'!K53</f>
        <v>0</v>
      </c>
      <c r="AN122" s="1">
        <f>'第二面（入力）'!L54</f>
        <v>0</v>
      </c>
      <c r="AO122" s="1">
        <f>'第二面（入力）'!T54</f>
        <v>0</v>
      </c>
      <c r="AP122" s="94">
        <f>'第二面（入力）'!AA54</f>
        <v>0</v>
      </c>
      <c r="AQ122" s="1">
        <f>'第二面（入力）'!K55</f>
        <v>0</v>
      </c>
      <c r="AR122" s="1">
        <f>'第二面（入力）'!K56</f>
        <v>0</v>
      </c>
      <c r="AS122" s="1">
        <f>'第二面（入力）'!K57</f>
        <v>0</v>
      </c>
      <c r="AT122" s="94">
        <f>'第二面（入力）'!K58</f>
        <v>0</v>
      </c>
      <c r="AU122" s="94">
        <f>'第二面（入力）'!K59</f>
        <v>0</v>
      </c>
      <c r="AV122" s="1" t="str">
        <f>IF('第二面（入力）'!$K$60="","",'第二面（入力）'!$K$60)</f>
        <v/>
      </c>
    </row>
    <row r="123" spans="1:48" ht="13.5">
      <c r="A123" s="59" t="s">
        <v>475</v>
      </c>
      <c r="AA123" s="1" t="s">
        <v>328</v>
      </c>
      <c r="AF123" s="1" t="s">
        <v>396</v>
      </c>
      <c r="AI123" s="1" t="s">
        <v>445</v>
      </c>
      <c r="AJ123" s="1">
        <f>'第二面（入力）'!L62</f>
        <v>0</v>
      </c>
      <c r="AK123" s="1">
        <f>'第二面（入力）'!S62</f>
        <v>0</v>
      </c>
      <c r="AL123" s="94">
        <f>'第二面（入力）'!Z62</f>
        <v>0</v>
      </c>
      <c r="AM123" s="1">
        <f>'第二面（入力）'!K63</f>
        <v>0</v>
      </c>
      <c r="AN123" s="1">
        <f>'第二面（入力）'!L64</f>
        <v>0</v>
      </c>
      <c r="AO123" s="1">
        <f>'第二面（入力）'!T64</f>
        <v>0</v>
      </c>
      <c r="AP123" s="94">
        <f>'第二面（入力）'!AA64</f>
        <v>0</v>
      </c>
      <c r="AQ123" s="1">
        <f>'第二面（入力）'!K65</f>
        <v>0</v>
      </c>
      <c r="AR123" s="1">
        <f>'第二面（入力）'!K66</f>
        <v>0</v>
      </c>
      <c r="AS123" s="1">
        <f>'第二面（入力）'!K67</f>
        <v>0</v>
      </c>
      <c r="AT123" s="94">
        <f>'第二面（入力）'!K68</f>
        <v>0</v>
      </c>
      <c r="AU123" s="94">
        <f>'第二面（入力）'!K69</f>
        <v>0</v>
      </c>
      <c r="AV123" s="1" t="str">
        <f>IF('第二面（入力）'!$K$70="","",'第二面（入力）'!$K$70)</f>
        <v/>
      </c>
    </row>
    <row r="124" spans="1:48" ht="13.5">
      <c r="A124" s="59" t="s">
        <v>476</v>
      </c>
      <c r="AA124" s="1" t="s">
        <v>329</v>
      </c>
      <c r="AF124" s="1" t="s">
        <v>397</v>
      </c>
      <c r="AI124" s="1" t="s">
        <v>446</v>
      </c>
      <c r="AJ124" s="1">
        <f>'第二面（入力）'!L72</f>
        <v>0</v>
      </c>
      <c r="AK124" s="1">
        <f>'第二面（入力）'!S72</f>
        <v>0</v>
      </c>
      <c r="AL124" s="94">
        <f>'第二面（入力）'!Z72</f>
        <v>0</v>
      </c>
      <c r="AM124" s="1">
        <f>'第二面（入力）'!K73</f>
        <v>0</v>
      </c>
      <c r="AN124" s="1">
        <f>'第二面（入力）'!L74</f>
        <v>0</v>
      </c>
      <c r="AO124" s="1">
        <f>'第二面（入力）'!T74</f>
        <v>0</v>
      </c>
      <c r="AP124" s="94">
        <f>'第二面（入力）'!AA74</f>
        <v>0</v>
      </c>
      <c r="AQ124" s="1">
        <f>'第二面（入力）'!K75</f>
        <v>0</v>
      </c>
      <c r="AR124" s="1">
        <f>'第二面（入力）'!K76</f>
        <v>0</v>
      </c>
      <c r="AS124" s="1">
        <f>'第二面（入力）'!K77</f>
        <v>0</v>
      </c>
      <c r="AT124" s="94">
        <f>'第二面（入力）'!K78</f>
        <v>0</v>
      </c>
      <c r="AU124" s="94">
        <f>'第二面（入力）'!K79</f>
        <v>0</v>
      </c>
      <c r="AV124" s="1" t="str">
        <f>IF('第二面（入力）'!$K$80="","",'第二面（入力）'!$K$80)</f>
        <v/>
      </c>
    </row>
    <row r="125" spans="1:48" ht="13.5">
      <c r="A125" s="59" t="s">
        <v>477</v>
      </c>
      <c r="AA125" s="1" t="s">
        <v>330</v>
      </c>
      <c r="AF125" s="1" t="s">
        <v>398</v>
      </c>
      <c r="AI125" s="1" t="s">
        <v>447</v>
      </c>
      <c r="AJ125" s="1">
        <f>'第二面（入力）'!L82</f>
        <v>0</v>
      </c>
      <c r="AK125" s="1">
        <f>'第二面（入力）'!S82</f>
        <v>0</v>
      </c>
      <c r="AL125" s="94">
        <f>'第二面（入力）'!Z82</f>
        <v>0</v>
      </c>
      <c r="AM125" s="1">
        <f>'第二面（入力）'!K83</f>
        <v>0</v>
      </c>
      <c r="AN125" s="1">
        <f>'第二面（入力）'!L84</f>
        <v>0</v>
      </c>
      <c r="AO125" s="1">
        <f>'第二面（入力）'!T84</f>
        <v>0</v>
      </c>
      <c r="AP125" s="94">
        <f>'第二面（入力）'!AA84</f>
        <v>0</v>
      </c>
      <c r="AQ125" s="1">
        <f>'第二面（入力）'!K85</f>
        <v>0</v>
      </c>
      <c r="AR125" s="1">
        <f>'第二面（入力）'!K86</f>
        <v>0</v>
      </c>
      <c r="AS125" s="1">
        <f>'第二面（入力）'!K87</f>
        <v>0</v>
      </c>
      <c r="AT125" s="94">
        <f>'第二面（入力）'!K88</f>
        <v>0</v>
      </c>
      <c r="AU125" s="94">
        <f>'第二面（入力）'!K89</f>
        <v>0</v>
      </c>
      <c r="AV125" s="1" t="str">
        <f>IF('第二面（入力）'!$K$90="","",'第二面（入力）'!$K$90)</f>
        <v/>
      </c>
    </row>
    <row r="126" spans="1:48" ht="13.5">
      <c r="A126" s="59" t="s">
        <v>478</v>
      </c>
      <c r="AA126" s="1" t="s">
        <v>331</v>
      </c>
      <c r="AF126" s="1" t="s">
        <v>399</v>
      </c>
      <c r="AI126" s="1" t="s">
        <v>448</v>
      </c>
      <c r="AJ126" s="1">
        <f>'第二面（入力）'!L92</f>
        <v>0</v>
      </c>
      <c r="AK126" s="1">
        <f>'第二面（入力）'!S92</f>
        <v>0</v>
      </c>
      <c r="AL126" s="94">
        <f>'第二面（入力）'!Z92</f>
        <v>0</v>
      </c>
      <c r="AM126" s="1">
        <f>'第二面（入力）'!K93</f>
        <v>0</v>
      </c>
      <c r="AN126" s="1">
        <f>'第二面（入力）'!L94</f>
        <v>0</v>
      </c>
      <c r="AO126" s="1">
        <f>'第二面（入力）'!T94</f>
        <v>0</v>
      </c>
      <c r="AP126" s="94">
        <f>'第二面（入力）'!AA94</f>
        <v>0</v>
      </c>
      <c r="AQ126" s="1">
        <f>'第二面（入力）'!K95</f>
        <v>0</v>
      </c>
      <c r="AR126" s="1">
        <f>'第二面（入力）'!K96</f>
        <v>0</v>
      </c>
      <c r="AS126" s="1">
        <f>'第二面（入力）'!K97</f>
        <v>0</v>
      </c>
      <c r="AT126" s="94">
        <f>'第二面（入力）'!K98</f>
        <v>0</v>
      </c>
      <c r="AU126" s="94">
        <f>'第二面（入力）'!K99</f>
        <v>0</v>
      </c>
      <c r="AV126" s="1" t="str">
        <f>IF('第二面（入力）'!$K$100="","",'第二面（入力）'!$K$100)</f>
        <v/>
      </c>
    </row>
    <row r="127" spans="1:48" ht="13.5">
      <c r="A127" s="59" t="s">
        <v>687</v>
      </c>
      <c r="AA127" s="1" t="s">
        <v>333</v>
      </c>
      <c r="AF127" s="1" t="s">
        <v>400</v>
      </c>
    </row>
    <row r="128" spans="1:48" ht="13.5">
      <c r="A128" s="59" t="s">
        <v>685</v>
      </c>
      <c r="AA128" s="1" t="s">
        <v>332</v>
      </c>
      <c r="AF128" s="1" t="s">
        <v>401</v>
      </c>
    </row>
    <row r="129" spans="1:32" ht="13.5">
      <c r="A129" s="59" t="s">
        <v>481</v>
      </c>
      <c r="AA129" s="1" t="s">
        <v>334</v>
      </c>
      <c r="AF129" s="1" t="s">
        <v>402</v>
      </c>
    </row>
    <row r="130" spans="1:32" ht="13.5">
      <c r="A130" s="59" t="s">
        <v>482</v>
      </c>
      <c r="AA130" s="1" t="s">
        <v>335</v>
      </c>
      <c r="AF130" s="1" t="s">
        <v>403</v>
      </c>
    </row>
    <row r="131" spans="1:32" ht="13.5">
      <c r="A131" s="59" t="s">
        <v>483</v>
      </c>
      <c r="AA131" s="1" t="s">
        <v>336</v>
      </c>
      <c r="AF131" s="1" t="s">
        <v>404</v>
      </c>
    </row>
    <row r="132" spans="1:32" ht="13.5">
      <c r="A132" s="59" t="s">
        <v>488</v>
      </c>
      <c r="AA132" s="1" t="s">
        <v>339</v>
      </c>
      <c r="AF132" s="1" t="s">
        <v>405</v>
      </c>
    </row>
    <row r="133" spans="1:32">
      <c r="A133" s="1" t="s">
        <v>689</v>
      </c>
      <c r="AA133" s="1" t="s">
        <v>340</v>
      </c>
      <c r="AF133" s="1" t="s">
        <v>406</v>
      </c>
    </row>
    <row r="134" spans="1:32">
      <c r="A134" s="1" t="s">
        <v>487</v>
      </c>
      <c r="AA134" s="1" t="s">
        <v>341</v>
      </c>
      <c r="AF134" s="1" t="s">
        <v>407</v>
      </c>
    </row>
    <row r="135" spans="1:32" ht="13.5">
      <c r="A135" s="59" t="s">
        <v>484</v>
      </c>
      <c r="AA135" s="1" t="s">
        <v>337</v>
      </c>
      <c r="AF135" s="1" t="s">
        <v>408</v>
      </c>
    </row>
    <row r="136" spans="1:32" ht="13.5">
      <c r="A136" s="59" t="s">
        <v>489</v>
      </c>
      <c r="AA136" s="1" t="s">
        <v>338</v>
      </c>
      <c r="AF136" s="1" t="s">
        <v>409</v>
      </c>
    </row>
    <row r="137" spans="1:32" ht="13.5">
      <c r="A137" s="59" t="s">
        <v>486</v>
      </c>
      <c r="AA137" s="1" t="s">
        <v>342</v>
      </c>
      <c r="AF137" s="1" t="s">
        <v>410</v>
      </c>
    </row>
    <row r="138" spans="1:32" ht="13.5">
      <c r="A138" s="59" t="s">
        <v>490</v>
      </c>
      <c r="AA138" s="1" t="s">
        <v>343</v>
      </c>
      <c r="AF138" s="1" t="s">
        <v>411</v>
      </c>
    </row>
    <row r="139" spans="1:32" ht="13.5">
      <c r="A139" s="59" t="s">
        <v>491</v>
      </c>
      <c r="AA139" s="1" t="s">
        <v>344</v>
      </c>
      <c r="AF139" s="1" t="s">
        <v>412</v>
      </c>
    </row>
    <row r="140" spans="1:32" ht="13.5">
      <c r="A140" s="59" t="s">
        <v>485</v>
      </c>
      <c r="AA140" s="1" t="s">
        <v>345</v>
      </c>
      <c r="AF140" s="1" t="s">
        <v>413</v>
      </c>
    </row>
    <row r="141" spans="1:32">
      <c r="AA141" s="1" t="s">
        <v>346</v>
      </c>
      <c r="AF141" s="1" t="s">
        <v>414</v>
      </c>
    </row>
    <row r="142" spans="1:32">
      <c r="AA142" s="1" t="s">
        <v>347</v>
      </c>
      <c r="AF142" s="1" t="s">
        <v>415</v>
      </c>
    </row>
    <row r="143" spans="1:32">
      <c r="AA143" s="1" t="s">
        <v>348</v>
      </c>
      <c r="AF143" s="1" t="s">
        <v>416</v>
      </c>
    </row>
    <row r="144" spans="1:32">
      <c r="AA144" s="1" t="s">
        <v>349</v>
      </c>
      <c r="AF144" s="1" t="s">
        <v>417</v>
      </c>
    </row>
    <row r="145" spans="27:32">
      <c r="AA145" s="1" t="s">
        <v>350</v>
      </c>
      <c r="AF145" s="1" t="s">
        <v>418</v>
      </c>
    </row>
    <row r="146" spans="27:32">
      <c r="AA146" s="1" t="s">
        <v>351</v>
      </c>
      <c r="AF146" s="1" t="s">
        <v>419</v>
      </c>
    </row>
    <row r="147" spans="27:32">
      <c r="AA147" s="1" t="s">
        <v>352</v>
      </c>
      <c r="AF147" s="1" t="s">
        <v>420</v>
      </c>
    </row>
    <row r="148" spans="27:32">
      <c r="AA148" s="1" t="s">
        <v>353</v>
      </c>
      <c r="AF148" s="1" t="s">
        <v>421</v>
      </c>
    </row>
    <row r="149" spans="27:32">
      <c r="AA149" s="1" t="s">
        <v>354</v>
      </c>
      <c r="AF149" s="1" t="s">
        <v>422</v>
      </c>
    </row>
    <row r="150" spans="27:32">
      <c r="AA150" s="1" t="s">
        <v>355</v>
      </c>
      <c r="AF150" s="1" t="s">
        <v>423</v>
      </c>
    </row>
    <row r="151" spans="27:32">
      <c r="AA151" s="1" t="s">
        <v>356</v>
      </c>
      <c r="AF151" s="1" t="s">
        <v>424</v>
      </c>
    </row>
    <row r="152" spans="27:32">
      <c r="AA152" s="1" t="s">
        <v>357</v>
      </c>
      <c r="AF152" s="1" t="s">
        <v>425</v>
      </c>
    </row>
    <row r="153" spans="27:32">
      <c r="AA153" s="1" t="s">
        <v>358</v>
      </c>
      <c r="AF153" s="1" t="s">
        <v>426</v>
      </c>
    </row>
    <row r="154" spans="27:32">
      <c r="AA154" s="1" t="s">
        <v>359</v>
      </c>
      <c r="AF154" s="1" t="s">
        <v>427</v>
      </c>
    </row>
    <row r="155" spans="27:32">
      <c r="AA155" s="1" t="s">
        <v>360</v>
      </c>
      <c r="AF155" s="1" t="s">
        <v>428</v>
      </c>
    </row>
    <row r="156" spans="27:32">
      <c r="AA156" s="1" t="s">
        <v>361</v>
      </c>
      <c r="AF156" s="1" t="s">
        <v>429</v>
      </c>
    </row>
    <row r="157" spans="27:32">
      <c r="AA157" s="1" t="s">
        <v>362</v>
      </c>
      <c r="AF157" s="1" t="s">
        <v>430</v>
      </c>
    </row>
    <row r="158" spans="27:32">
      <c r="AA158" s="1" t="s">
        <v>363</v>
      </c>
      <c r="AF158" s="1" t="s">
        <v>431</v>
      </c>
    </row>
    <row r="159" spans="27:32">
      <c r="AA159" s="1" t="s">
        <v>364</v>
      </c>
      <c r="AF159" s="1" t="s">
        <v>432</v>
      </c>
    </row>
    <row r="160" spans="27:32">
      <c r="AA160" s="1" t="s">
        <v>365</v>
      </c>
      <c r="AF160" s="1" t="s">
        <v>433</v>
      </c>
    </row>
    <row r="161" spans="27:32">
      <c r="AA161" s="1" t="s">
        <v>366</v>
      </c>
      <c r="AF161" s="1" t="s">
        <v>434</v>
      </c>
    </row>
    <row r="162" spans="27:32">
      <c r="AA162" s="1" t="s">
        <v>367</v>
      </c>
      <c r="AF162" s="1" t="s">
        <v>435</v>
      </c>
    </row>
    <row r="163" spans="27:32">
      <c r="AA163" s="1" t="s">
        <v>368</v>
      </c>
      <c r="AF163" s="1" t="s">
        <v>436</v>
      </c>
    </row>
  </sheetData>
  <mergeCells count="126">
    <mergeCell ref="AK84:AL84"/>
    <mergeCell ref="K38:AF38"/>
    <mergeCell ref="AK78:AL78"/>
    <mergeCell ref="AK80:AL80"/>
    <mergeCell ref="P82:AB82"/>
    <mergeCell ref="P83:AB83"/>
    <mergeCell ref="AK83:AL83"/>
    <mergeCell ref="B58:L58"/>
    <mergeCell ref="W51:Z51"/>
    <mergeCell ref="L51:N51"/>
    <mergeCell ref="B48:J48"/>
    <mergeCell ref="K50:AF50"/>
    <mergeCell ref="K43:AF43"/>
    <mergeCell ref="Z49:AE49"/>
    <mergeCell ref="P49:R49"/>
    <mergeCell ref="K47:AF47"/>
    <mergeCell ref="K45:AF45"/>
    <mergeCell ref="S49:V49"/>
    <mergeCell ref="AK72:AL72"/>
    <mergeCell ref="K53:M53"/>
    <mergeCell ref="AA51:AE51"/>
    <mergeCell ref="T51:V51"/>
    <mergeCell ref="K46:AF46"/>
    <mergeCell ref="K44:M44"/>
    <mergeCell ref="A87:AF87"/>
    <mergeCell ref="A88:AF88"/>
    <mergeCell ref="A89:AF89"/>
    <mergeCell ref="K65:AF65"/>
    <mergeCell ref="K56:AF56"/>
    <mergeCell ref="K54:AF54"/>
    <mergeCell ref="P84:AB84"/>
    <mergeCell ref="L61:P61"/>
    <mergeCell ref="K77:AF77"/>
    <mergeCell ref="K60:AF60"/>
    <mergeCell ref="K76:AF76"/>
    <mergeCell ref="X75:AD75"/>
    <mergeCell ref="H72:M72"/>
    <mergeCell ref="O72:AF72"/>
    <mergeCell ref="K73:M73"/>
    <mergeCell ref="K74:T74"/>
    <mergeCell ref="M71:O71"/>
    <mergeCell ref="K55:AF55"/>
    <mergeCell ref="A1:AF1"/>
    <mergeCell ref="A2:AF2"/>
    <mergeCell ref="L40:O40"/>
    <mergeCell ref="O42:S42"/>
    <mergeCell ref="T42:V42"/>
    <mergeCell ref="K35:M35"/>
    <mergeCell ref="B29:J29"/>
    <mergeCell ref="K29:AF29"/>
    <mergeCell ref="B34:J34"/>
    <mergeCell ref="K27:AF27"/>
    <mergeCell ref="K37:AF37"/>
    <mergeCell ref="K34:AF34"/>
    <mergeCell ref="W33:Z33"/>
    <mergeCell ref="AA33:AE33"/>
    <mergeCell ref="K22:AF22"/>
    <mergeCell ref="O33:S33"/>
    <mergeCell ref="K36:AF36"/>
    <mergeCell ref="P40:R40"/>
    <mergeCell ref="L42:N42"/>
    <mergeCell ref="K41:AF41"/>
    <mergeCell ref="S40:V40"/>
    <mergeCell ref="Z40:AE40"/>
    <mergeCell ref="W40:Y40"/>
    <mergeCell ref="W42:Z42"/>
    <mergeCell ref="L33:N33"/>
    <mergeCell ref="P31:R31"/>
    <mergeCell ref="L31:O31"/>
    <mergeCell ref="Z31:AE31"/>
    <mergeCell ref="AA42:AE42"/>
    <mergeCell ref="K3:AF3"/>
    <mergeCell ref="S11:V11"/>
    <mergeCell ref="Z11:AE11"/>
    <mergeCell ref="K5:AF5"/>
    <mergeCell ref="K7:AF7"/>
    <mergeCell ref="Z21:AE21"/>
    <mergeCell ref="K6:M6"/>
    <mergeCell ref="K4:AF4"/>
    <mergeCell ref="T13:V13"/>
    <mergeCell ref="K16:AF16"/>
    <mergeCell ref="W13:Z13"/>
    <mergeCell ref="L13:N13"/>
    <mergeCell ref="AA13:AE13"/>
    <mergeCell ref="S21:V21"/>
    <mergeCell ref="P21:R21"/>
    <mergeCell ref="K12:AF12"/>
    <mergeCell ref="K8:AF8"/>
    <mergeCell ref="K26:AF26"/>
    <mergeCell ref="P11:R11"/>
    <mergeCell ref="L11:O11"/>
    <mergeCell ref="W23:Z23"/>
    <mergeCell ref="K24:AF24"/>
    <mergeCell ref="W11:Y11"/>
    <mergeCell ref="L21:O21"/>
    <mergeCell ref="K15:M15"/>
    <mergeCell ref="K17:AF17"/>
    <mergeCell ref="K14:AF14"/>
    <mergeCell ref="O13:S13"/>
    <mergeCell ref="T23:V23"/>
    <mergeCell ref="AA23:AE23"/>
    <mergeCell ref="O23:S23"/>
    <mergeCell ref="S31:V31"/>
    <mergeCell ref="W31:Y31"/>
    <mergeCell ref="W21:Y21"/>
    <mergeCell ref="K39:AF39"/>
    <mergeCell ref="K32:AF32"/>
    <mergeCell ref="T33:V33"/>
    <mergeCell ref="K28:AF28"/>
    <mergeCell ref="K25:M25"/>
    <mergeCell ref="E86:AF86"/>
    <mergeCell ref="M58:AF58"/>
    <mergeCell ref="K62:AF62"/>
    <mergeCell ref="V61:AE61"/>
    <mergeCell ref="K63:M63"/>
    <mergeCell ref="K64:AF64"/>
    <mergeCell ref="K68:AF68"/>
    <mergeCell ref="K69:AF69"/>
    <mergeCell ref="L23:N23"/>
    <mergeCell ref="S61:T61"/>
    <mergeCell ref="O51:S51"/>
    <mergeCell ref="K48:AF48"/>
    <mergeCell ref="L49:O49"/>
    <mergeCell ref="K52:AF52"/>
    <mergeCell ref="W49:Y49"/>
    <mergeCell ref="B39:J39"/>
  </mergeCells>
  <phoneticPr fontId="2"/>
  <dataValidations count="5">
    <dataValidation imeMode="fullKatakana" allowBlank="1" showInputMessage="1" showErrorMessage="1" sqref="K4:AF4" xr:uid="{00000000-0002-0000-0400-000000000000}"/>
    <dataValidation type="list" allowBlank="1" showInputMessage="1" showErrorMessage="1" sqref="L61:P61" xr:uid="{00000000-0002-0000-0400-000001000000}">
      <formula1>$AF$116:$AF$163</formula1>
    </dataValidation>
    <dataValidation type="list" allowBlank="1" showInputMessage="1" showErrorMessage="1" sqref="AH11 AH49 AH40 AH31 AH21" xr:uid="{00000000-0002-0000-0400-000002000000}">
      <formula1>$AI$117:$AI$126</formula1>
    </dataValidation>
    <dataValidation type="list" allowBlank="1" showInputMessage="1" showErrorMessage="1" sqref="R61" xr:uid="{00000000-0002-0000-0400-000003000000}">
      <formula1>"特,般"</formula1>
    </dataValidation>
    <dataValidation type="list" allowBlank="1" showInputMessage="1" showErrorMessage="1" sqref="K75 N75 Q75 T75" xr:uid="{00000000-0002-0000-0400-000004000000}">
      <formula1>"■,□"</formula1>
    </dataValidation>
  </dataValidations>
  <pageMargins left="0.59055118110236227" right="0.31496062992125984" top="0.39370078740157483" bottom="0.19685039370078741" header="0.39370078740157483" footer="0"/>
  <pageSetup paperSize="9" scale="96" orientation="portrait" blackAndWhite="1" r:id="rId1"/>
  <headerFooter alignWithMargins="0"/>
  <rowBreaks count="1" manualBreakCount="1">
    <brk id="58" max="31"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AC44"/>
  <sheetViews>
    <sheetView view="pageBreakPreview" zoomScaleNormal="100" zoomScaleSheetLayoutView="100" workbookViewId="0">
      <selection activeCell="H4" sqref="H4:AC4"/>
    </sheetView>
  </sheetViews>
  <sheetFormatPr defaultRowHeight="12"/>
  <cols>
    <col min="1" max="6" width="3" style="4" customWidth="1"/>
    <col min="7" max="7" width="3.125" style="4" customWidth="1"/>
    <col min="8" max="28" width="3" style="4" customWidth="1"/>
    <col min="29" max="29" width="6.25" style="4" customWidth="1"/>
    <col min="30" max="30" width="4.625" style="4" customWidth="1"/>
    <col min="31" max="16384" width="9" style="4"/>
  </cols>
  <sheetData>
    <row r="1" spans="1:29" ht="17.100000000000001" customHeight="1">
      <c r="A1" s="535" t="s">
        <v>8</v>
      </c>
      <c r="B1" s="535"/>
      <c r="C1" s="535"/>
      <c r="D1" s="535"/>
      <c r="E1" s="568"/>
      <c r="F1" s="568"/>
      <c r="G1" s="568"/>
      <c r="H1" s="568"/>
      <c r="I1" s="568"/>
      <c r="J1" s="568"/>
      <c r="K1" s="568"/>
      <c r="L1" s="568"/>
      <c r="M1" s="568"/>
      <c r="N1" s="568"/>
      <c r="O1" s="568"/>
      <c r="P1" s="568"/>
      <c r="Q1" s="568"/>
      <c r="R1" s="568"/>
      <c r="S1" s="568"/>
      <c r="T1" s="568"/>
      <c r="U1" s="568"/>
      <c r="V1" s="568"/>
      <c r="W1" s="568"/>
      <c r="X1" s="568"/>
      <c r="Y1" s="568"/>
      <c r="Z1" s="568"/>
      <c r="AA1" s="568"/>
      <c r="AB1" s="568"/>
      <c r="AC1" s="568"/>
    </row>
    <row r="2" spans="1:29" ht="17.100000000000001" customHeight="1">
      <c r="A2" s="538"/>
      <c r="B2" s="538"/>
      <c r="C2" s="538"/>
      <c r="D2" s="53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row>
    <row r="3" spans="1:29" s="3" customFormat="1" ht="17.100000000000001" customHeight="1">
      <c r="A3" s="13" t="s">
        <v>926</v>
      </c>
      <c r="B3" s="13"/>
      <c r="C3" s="13"/>
      <c r="D3" s="13"/>
      <c r="E3" s="13"/>
      <c r="F3" s="13"/>
      <c r="G3" s="13"/>
      <c r="H3" s="631"/>
      <c r="I3" s="631"/>
      <c r="J3" s="631"/>
      <c r="K3" s="631"/>
      <c r="L3" s="631"/>
      <c r="M3" s="631"/>
      <c r="N3" s="631"/>
      <c r="O3" s="631"/>
      <c r="P3" s="631"/>
      <c r="Q3" s="631"/>
      <c r="R3" s="631"/>
      <c r="S3" s="631"/>
      <c r="T3" s="631"/>
      <c r="U3" s="631"/>
      <c r="V3" s="631"/>
      <c r="W3" s="631"/>
      <c r="X3" s="631"/>
      <c r="Y3" s="631"/>
      <c r="Z3" s="631"/>
      <c r="AA3" s="631"/>
      <c r="AB3" s="631"/>
      <c r="AC3" s="631"/>
    </row>
    <row r="4" spans="1:29" s="3" customFormat="1" ht="17.100000000000001" customHeight="1">
      <c r="A4" s="8" t="s">
        <v>9</v>
      </c>
      <c r="B4" s="8"/>
      <c r="C4" s="8"/>
      <c r="D4" s="8"/>
      <c r="E4" s="8"/>
      <c r="F4" s="8"/>
      <c r="G4" s="8"/>
      <c r="H4" s="586"/>
      <c r="I4" s="586"/>
      <c r="J4" s="586"/>
      <c r="K4" s="586"/>
      <c r="L4" s="586"/>
      <c r="M4" s="586"/>
      <c r="N4" s="586"/>
      <c r="O4" s="586"/>
      <c r="P4" s="586"/>
      <c r="Q4" s="586"/>
      <c r="R4" s="586"/>
      <c r="S4" s="586"/>
      <c r="T4" s="586"/>
      <c r="U4" s="586"/>
      <c r="V4" s="586"/>
      <c r="W4" s="586"/>
      <c r="X4" s="586"/>
      <c r="Y4" s="586"/>
      <c r="Z4" s="586"/>
      <c r="AA4" s="586"/>
      <c r="AB4" s="586"/>
      <c r="AC4" s="586"/>
    </row>
    <row r="5" spans="1:29" s="3" customFormat="1" ht="17.100000000000001" customHeight="1">
      <c r="A5" s="8" t="s">
        <v>10</v>
      </c>
      <c r="B5" s="8"/>
      <c r="C5" s="8"/>
      <c r="D5" s="8"/>
      <c r="E5" s="8"/>
      <c r="F5" s="8"/>
      <c r="G5" s="8"/>
      <c r="H5" s="586"/>
      <c r="I5" s="586"/>
      <c r="J5" s="586"/>
      <c r="K5" s="586"/>
      <c r="L5" s="586"/>
      <c r="M5" s="586"/>
      <c r="N5" s="586"/>
      <c r="O5" s="586"/>
      <c r="P5" s="586"/>
      <c r="Q5" s="586"/>
      <c r="R5" s="586"/>
      <c r="S5" s="586"/>
      <c r="T5" s="586"/>
      <c r="U5" s="586"/>
      <c r="V5" s="586"/>
      <c r="W5" s="586"/>
      <c r="X5" s="586"/>
      <c r="Y5" s="586"/>
      <c r="Z5" s="586"/>
      <c r="AA5" s="586"/>
      <c r="AB5" s="586"/>
      <c r="AC5" s="586"/>
    </row>
    <row r="6" spans="1:29" s="3" customFormat="1" ht="17.100000000000001" customHeight="1">
      <c r="A6" s="8" t="s">
        <v>11</v>
      </c>
      <c r="B6" s="8"/>
      <c r="C6" s="8"/>
      <c r="D6" s="8"/>
      <c r="E6" s="8"/>
      <c r="F6" s="8"/>
      <c r="G6" s="8"/>
      <c r="H6" s="592"/>
      <c r="I6" s="592"/>
      <c r="J6" s="592"/>
      <c r="K6" s="9"/>
      <c r="L6" s="10"/>
      <c r="M6" s="10"/>
      <c r="N6" s="10"/>
      <c r="O6" s="8"/>
      <c r="P6" s="8"/>
      <c r="Q6" s="8"/>
      <c r="R6" s="8"/>
      <c r="S6" s="8"/>
      <c r="T6" s="8"/>
      <c r="U6" s="8"/>
      <c r="V6" s="8"/>
      <c r="W6" s="8"/>
      <c r="X6" s="8"/>
      <c r="Y6" s="8"/>
      <c r="Z6" s="8"/>
      <c r="AA6" s="8"/>
      <c r="AB6" s="8"/>
      <c r="AC6" s="8"/>
    </row>
    <row r="7" spans="1:29" s="3" customFormat="1" ht="17.100000000000001" customHeight="1">
      <c r="A7" s="8" t="s">
        <v>36</v>
      </c>
      <c r="B7" s="8"/>
      <c r="C7" s="8"/>
      <c r="D7" s="8"/>
      <c r="E7" s="8"/>
      <c r="F7" s="8"/>
      <c r="G7" s="8"/>
      <c r="H7" s="600"/>
      <c r="I7" s="600"/>
      <c r="J7" s="600"/>
      <c r="K7" s="600"/>
      <c r="L7" s="600"/>
      <c r="M7" s="600"/>
      <c r="N7" s="600"/>
      <c r="O7" s="600"/>
      <c r="P7" s="600"/>
      <c r="Q7" s="600"/>
      <c r="R7" s="600"/>
      <c r="S7" s="600"/>
      <c r="T7" s="600"/>
      <c r="U7" s="600"/>
      <c r="V7" s="600"/>
      <c r="W7" s="600"/>
      <c r="X7" s="600"/>
      <c r="Y7" s="600"/>
      <c r="Z7" s="600"/>
      <c r="AA7" s="600"/>
      <c r="AB7" s="600"/>
      <c r="AC7" s="600"/>
    </row>
    <row r="8" spans="1:29" s="3" customFormat="1" ht="17.100000000000001" customHeight="1">
      <c r="A8" s="8" t="s">
        <v>12</v>
      </c>
      <c r="B8" s="8"/>
      <c r="C8" s="8"/>
      <c r="D8" s="8"/>
      <c r="E8" s="8"/>
      <c r="F8" s="8"/>
      <c r="G8" s="8"/>
      <c r="H8" s="588"/>
      <c r="I8" s="588"/>
      <c r="J8" s="588"/>
      <c r="K8" s="588"/>
      <c r="L8" s="588"/>
      <c r="M8" s="588"/>
      <c r="N8" s="588"/>
      <c r="O8" s="588"/>
      <c r="P8" s="588"/>
      <c r="Q8" s="588"/>
      <c r="R8" s="588"/>
      <c r="S8" s="588"/>
      <c r="T8" s="588"/>
      <c r="U8" s="588"/>
      <c r="V8" s="588"/>
      <c r="W8" s="588"/>
      <c r="X8" s="588"/>
      <c r="Y8" s="588"/>
      <c r="Z8" s="588"/>
      <c r="AA8" s="588"/>
      <c r="AB8" s="588"/>
      <c r="AC8" s="588"/>
    </row>
    <row r="9" spans="1:29" s="3" customFormat="1" ht="17.100000000000001" customHeight="1">
      <c r="A9" s="8"/>
      <c r="B9" s="8"/>
      <c r="C9" s="8"/>
      <c r="D9" s="8"/>
      <c r="E9" s="8"/>
      <c r="F9" s="8"/>
      <c r="G9" s="8"/>
      <c r="H9" s="11"/>
      <c r="I9" s="11"/>
      <c r="J9" s="11"/>
      <c r="K9" s="11"/>
      <c r="L9" s="11"/>
      <c r="M9" s="11"/>
      <c r="N9" s="11"/>
      <c r="O9" s="11"/>
      <c r="P9" s="11"/>
      <c r="Q9" s="11"/>
      <c r="R9" s="11"/>
      <c r="S9" s="12"/>
      <c r="T9" s="12"/>
      <c r="U9" s="12"/>
      <c r="V9" s="12"/>
      <c r="W9" s="12"/>
      <c r="X9" s="12"/>
      <c r="Y9" s="12"/>
      <c r="Z9" s="12"/>
      <c r="AA9" s="12"/>
      <c r="AB9" s="12"/>
      <c r="AC9" s="12"/>
    </row>
    <row r="10" spans="1:29" s="3" customFormat="1" ht="17.100000000000001" customHeight="1">
      <c r="A10" s="13" t="s">
        <v>937</v>
      </c>
      <c r="B10" s="13"/>
      <c r="C10" s="13"/>
      <c r="D10" s="13"/>
      <c r="E10" s="13"/>
      <c r="F10" s="13"/>
      <c r="G10" s="13"/>
      <c r="H10" s="631"/>
      <c r="I10" s="631"/>
      <c r="J10" s="631"/>
      <c r="K10" s="631"/>
      <c r="L10" s="631"/>
      <c r="M10" s="631"/>
      <c r="N10" s="631"/>
      <c r="O10" s="631"/>
      <c r="P10" s="631"/>
      <c r="Q10" s="631"/>
      <c r="R10" s="631"/>
      <c r="S10" s="631"/>
      <c r="T10" s="631"/>
      <c r="U10" s="631"/>
      <c r="V10" s="631"/>
      <c r="W10" s="631"/>
      <c r="X10" s="631"/>
      <c r="Y10" s="631"/>
      <c r="Z10" s="631"/>
      <c r="AA10" s="631"/>
      <c r="AB10" s="631"/>
      <c r="AC10" s="631"/>
    </row>
    <row r="11" spans="1:29" s="3" customFormat="1" ht="17.100000000000001" customHeight="1">
      <c r="A11" s="8" t="s">
        <v>9</v>
      </c>
      <c r="B11" s="8"/>
      <c r="C11" s="8"/>
      <c r="D11" s="8"/>
      <c r="E11" s="8"/>
      <c r="F11" s="8"/>
      <c r="G11" s="8"/>
      <c r="H11" s="586"/>
      <c r="I11" s="586"/>
      <c r="J11" s="586"/>
      <c r="K11" s="586"/>
      <c r="L11" s="586"/>
      <c r="M11" s="586"/>
      <c r="N11" s="586"/>
      <c r="O11" s="586"/>
      <c r="P11" s="586"/>
      <c r="Q11" s="586"/>
      <c r="R11" s="586"/>
      <c r="S11" s="586"/>
      <c r="T11" s="586"/>
      <c r="U11" s="586"/>
      <c r="V11" s="586"/>
      <c r="W11" s="586"/>
      <c r="X11" s="586"/>
      <c r="Y11" s="586"/>
      <c r="Z11" s="586"/>
      <c r="AA11" s="586"/>
      <c r="AB11" s="586"/>
      <c r="AC11" s="586"/>
    </row>
    <row r="12" spans="1:29" s="3" customFormat="1" ht="17.100000000000001" customHeight="1">
      <c r="A12" s="8" t="s">
        <v>10</v>
      </c>
      <c r="B12" s="8"/>
      <c r="C12" s="8"/>
      <c r="D12" s="8"/>
      <c r="E12" s="8"/>
      <c r="F12" s="8"/>
      <c r="G12" s="8"/>
      <c r="H12" s="586"/>
      <c r="I12" s="586"/>
      <c r="J12" s="586"/>
      <c r="K12" s="586"/>
      <c r="L12" s="586"/>
      <c r="M12" s="586"/>
      <c r="N12" s="586"/>
      <c r="O12" s="586"/>
      <c r="P12" s="586"/>
      <c r="Q12" s="586"/>
      <c r="R12" s="586"/>
      <c r="S12" s="586"/>
      <c r="T12" s="586"/>
      <c r="U12" s="586"/>
      <c r="V12" s="586"/>
      <c r="W12" s="586"/>
      <c r="X12" s="586"/>
      <c r="Y12" s="586"/>
      <c r="Z12" s="586"/>
      <c r="AA12" s="586"/>
      <c r="AB12" s="586"/>
      <c r="AC12" s="586"/>
    </row>
    <row r="13" spans="1:29" s="3" customFormat="1" ht="17.100000000000001" customHeight="1">
      <c r="A13" s="8" t="s">
        <v>11</v>
      </c>
      <c r="B13" s="8"/>
      <c r="C13" s="8"/>
      <c r="D13" s="8"/>
      <c r="E13" s="8"/>
      <c r="F13" s="8"/>
      <c r="G13" s="8"/>
      <c r="H13" s="592"/>
      <c r="I13" s="592"/>
      <c r="J13" s="592"/>
      <c r="K13" s="9"/>
      <c r="L13" s="10"/>
      <c r="M13" s="10"/>
      <c r="N13" s="10"/>
      <c r="O13" s="8"/>
      <c r="P13" s="8"/>
      <c r="Q13" s="8"/>
      <c r="R13" s="8"/>
      <c r="S13" s="8"/>
      <c r="T13" s="8"/>
      <c r="U13" s="8"/>
      <c r="V13" s="8"/>
      <c r="W13" s="8"/>
      <c r="X13" s="8"/>
      <c r="Y13" s="8"/>
      <c r="Z13" s="8"/>
      <c r="AA13" s="8"/>
      <c r="AB13" s="8"/>
      <c r="AC13" s="8"/>
    </row>
    <row r="14" spans="1:29" s="3" customFormat="1" ht="17.100000000000001" customHeight="1">
      <c r="A14" s="8" t="s">
        <v>36</v>
      </c>
      <c r="B14" s="8"/>
      <c r="C14" s="8"/>
      <c r="D14" s="8"/>
      <c r="E14" s="8"/>
      <c r="F14" s="8"/>
      <c r="G14" s="8"/>
      <c r="H14" s="600"/>
      <c r="I14" s="600"/>
      <c r="J14" s="600"/>
      <c r="K14" s="600"/>
      <c r="L14" s="600"/>
      <c r="M14" s="600"/>
      <c r="N14" s="600"/>
      <c r="O14" s="600"/>
      <c r="P14" s="600"/>
      <c r="Q14" s="600"/>
      <c r="R14" s="600"/>
      <c r="S14" s="600"/>
      <c r="T14" s="600"/>
      <c r="U14" s="600"/>
      <c r="V14" s="600"/>
      <c r="W14" s="600"/>
      <c r="X14" s="600"/>
      <c r="Y14" s="600"/>
      <c r="Z14" s="600"/>
      <c r="AA14" s="600"/>
      <c r="AB14" s="600"/>
      <c r="AC14" s="600"/>
    </row>
    <row r="15" spans="1:29" s="3" customFormat="1" ht="17.100000000000001" customHeight="1">
      <c r="A15" s="8" t="s">
        <v>12</v>
      </c>
      <c r="B15" s="8"/>
      <c r="C15" s="8"/>
      <c r="D15" s="8"/>
      <c r="E15" s="8"/>
      <c r="F15" s="8"/>
      <c r="G15" s="8"/>
      <c r="H15" s="588"/>
      <c r="I15" s="588"/>
      <c r="J15" s="588"/>
      <c r="K15" s="588"/>
      <c r="L15" s="588"/>
      <c r="M15" s="588"/>
      <c r="N15" s="588"/>
      <c r="O15" s="588"/>
      <c r="P15" s="588"/>
      <c r="Q15" s="588"/>
      <c r="R15" s="588"/>
      <c r="S15" s="588"/>
      <c r="T15" s="588"/>
      <c r="U15" s="588"/>
      <c r="V15" s="588"/>
      <c r="W15" s="588"/>
      <c r="X15" s="588"/>
      <c r="Y15" s="588"/>
      <c r="Z15" s="588"/>
      <c r="AA15" s="588"/>
      <c r="AB15" s="588"/>
      <c r="AC15" s="588"/>
    </row>
    <row r="16" spans="1:29" s="3" customFormat="1" ht="17.100000000000001" customHeight="1">
      <c r="A16" s="8"/>
      <c r="B16" s="8"/>
      <c r="C16" s="8"/>
      <c r="D16" s="8"/>
      <c r="E16" s="8"/>
      <c r="F16" s="8"/>
      <c r="G16" s="8"/>
      <c r="H16" s="11"/>
      <c r="I16" s="11"/>
      <c r="J16" s="11"/>
      <c r="K16" s="11"/>
      <c r="L16" s="11"/>
      <c r="M16" s="11"/>
      <c r="N16" s="11"/>
      <c r="O16" s="11"/>
      <c r="P16" s="11"/>
      <c r="Q16" s="11"/>
      <c r="R16" s="11"/>
      <c r="S16" s="12"/>
      <c r="T16" s="12"/>
      <c r="U16" s="12"/>
      <c r="V16" s="12"/>
      <c r="W16" s="12"/>
      <c r="X16" s="12"/>
      <c r="Y16" s="12"/>
      <c r="Z16" s="12"/>
      <c r="AA16" s="12"/>
      <c r="AB16" s="12"/>
      <c r="AC16" s="12"/>
    </row>
    <row r="17" spans="1:29" s="3" customFormat="1" ht="17.100000000000001" customHeight="1">
      <c r="A17" s="13" t="s">
        <v>937</v>
      </c>
      <c r="B17" s="13"/>
      <c r="C17" s="13"/>
      <c r="D17" s="13"/>
      <c r="E17" s="13"/>
      <c r="F17" s="13"/>
      <c r="G17" s="13"/>
      <c r="H17" s="631"/>
      <c r="I17" s="631"/>
      <c r="J17" s="631"/>
      <c r="K17" s="631"/>
      <c r="L17" s="631"/>
      <c r="M17" s="631"/>
      <c r="N17" s="631"/>
      <c r="O17" s="631"/>
      <c r="P17" s="631"/>
      <c r="Q17" s="631"/>
      <c r="R17" s="631"/>
      <c r="S17" s="631"/>
      <c r="T17" s="631"/>
      <c r="U17" s="631"/>
      <c r="V17" s="631"/>
      <c r="W17" s="631"/>
      <c r="X17" s="631"/>
      <c r="Y17" s="631"/>
      <c r="Z17" s="631"/>
      <c r="AA17" s="631"/>
      <c r="AB17" s="631"/>
      <c r="AC17" s="631"/>
    </row>
    <row r="18" spans="1:29" s="3" customFormat="1" ht="17.100000000000001" customHeight="1">
      <c r="A18" s="8" t="s">
        <v>9</v>
      </c>
      <c r="B18" s="8"/>
      <c r="C18" s="8"/>
      <c r="D18" s="8"/>
      <c r="E18" s="8"/>
      <c r="F18" s="8"/>
      <c r="G18" s="8"/>
      <c r="H18" s="586"/>
      <c r="I18" s="586"/>
      <c r="J18" s="586"/>
      <c r="K18" s="586"/>
      <c r="L18" s="586"/>
      <c r="M18" s="586"/>
      <c r="N18" s="586"/>
      <c r="O18" s="586"/>
      <c r="P18" s="586"/>
      <c r="Q18" s="586"/>
      <c r="R18" s="586"/>
      <c r="S18" s="586"/>
      <c r="T18" s="586"/>
      <c r="U18" s="586"/>
      <c r="V18" s="586"/>
      <c r="W18" s="586"/>
      <c r="X18" s="586"/>
      <c r="Y18" s="586"/>
      <c r="Z18" s="586"/>
      <c r="AA18" s="586"/>
      <c r="AB18" s="586"/>
      <c r="AC18" s="586"/>
    </row>
    <row r="19" spans="1:29" s="3" customFormat="1" ht="17.100000000000001" customHeight="1">
      <c r="A19" s="8" t="s">
        <v>10</v>
      </c>
      <c r="B19" s="8"/>
      <c r="C19" s="8"/>
      <c r="D19" s="8"/>
      <c r="E19" s="8"/>
      <c r="F19" s="8"/>
      <c r="G19" s="8"/>
      <c r="H19" s="586"/>
      <c r="I19" s="586"/>
      <c r="J19" s="586"/>
      <c r="K19" s="586"/>
      <c r="L19" s="586"/>
      <c r="M19" s="586"/>
      <c r="N19" s="586"/>
      <c r="O19" s="586"/>
      <c r="P19" s="586"/>
      <c r="Q19" s="586"/>
      <c r="R19" s="586"/>
      <c r="S19" s="586"/>
      <c r="T19" s="586"/>
      <c r="U19" s="586"/>
      <c r="V19" s="586"/>
      <c r="W19" s="586"/>
      <c r="X19" s="586"/>
      <c r="Y19" s="586"/>
      <c r="Z19" s="586"/>
      <c r="AA19" s="586"/>
      <c r="AB19" s="586"/>
      <c r="AC19" s="586"/>
    </row>
    <row r="20" spans="1:29" s="3" customFormat="1" ht="17.100000000000001" customHeight="1">
      <c r="A20" s="8" t="s">
        <v>11</v>
      </c>
      <c r="B20" s="8"/>
      <c r="C20" s="8"/>
      <c r="D20" s="8"/>
      <c r="E20" s="8"/>
      <c r="F20" s="8"/>
      <c r="G20" s="8"/>
      <c r="H20" s="592"/>
      <c r="I20" s="592"/>
      <c r="J20" s="592"/>
      <c r="K20" s="9"/>
      <c r="L20" s="10"/>
      <c r="M20" s="10"/>
      <c r="N20" s="10"/>
      <c r="O20" s="8"/>
      <c r="P20" s="8"/>
      <c r="Q20" s="8"/>
      <c r="R20" s="8"/>
      <c r="S20" s="8"/>
      <c r="T20" s="8"/>
      <c r="U20" s="8"/>
      <c r="V20" s="8"/>
      <c r="W20" s="8"/>
      <c r="X20" s="8"/>
      <c r="Y20" s="8"/>
      <c r="Z20" s="8"/>
      <c r="AA20" s="8"/>
      <c r="AB20" s="8"/>
      <c r="AC20" s="8"/>
    </row>
    <row r="21" spans="1:29" s="3" customFormat="1" ht="17.100000000000001" customHeight="1">
      <c r="A21" s="8" t="s">
        <v>36</v>
      </c>
      <c r="B21" s="8"/>
      <c r="C21" s="8"/>
      <c r="D21" s="8"/>
      <c r="E21" s="8"/>
      <c r="F21" s="8"/>
      <c r="G21" s="8"/>
      <c r="H21" s="600"/>
      <c r="I21" s="600"/>
      <c r="J21" s="600"/>
      <c r="K21" s="600"/>
      <c r="L21" s="600"/>
      <c r="M21" s="600"/>
      <c r="N21" s="600"/>
      <c r="O21" s="600"/>
      <c r="P21" s="600"/>
      <c r="Q21" s="600"/>
      <c r="R21" s="600"/>
      <c r="S21" s="600"/>
      <c r="T21" s="600"/>
      <c r="U21" s="600"/>
      <c r="V21" s="600"/>
      <c r="W21" s="600"/>
      <c r="X21" s="600"/>
      <c r="Y21" s="600"/>
      <c r="Z21" s="600"/>
      <c r="AA21" s="600"/>
      <c r="AB21" s="600"/>
      <c r="AC21" s="600"/>
    </row>
    <row r="22" spans="1:29" s="3" customFormat="1" ht="17.100000000000001" customHeight="1">
      <c r="A22" s="8" t="s">
        <v>12</v>
      </c>
      <c r="B22" s="8"/>
      <c r="C22" s="8"/>
      <c r="D22" s="8"/>
      <c r="E22" s="8"/>
      <c r="F22" s="8"/>
      <c r="G22" s="8"/>
      <c r="H22" s="588"/>
      <c r="I22" s="588"/>
      <c r="J22" s="588"/>
      <c r="K22" s="588"/>
      <c r="L22" s="588"/>
      <c r="M22" s="588"/>
      <c r="N22" s="588"/>
      <c r="O22" s="588"/>
      <c r="P22" s="588"/>
      <c r="Q22" s="588"/>
      <c r="R22" s="588"/>
      <c r="S22" s="588"/>
      <c r="T22" s="588"/>
      <c r="U22" s="588"/>
      <c r="V22" s="588"/>
      <c r="W22" s="588"/>
      <c r="X22" s="588"/>
      <c r="Y22" s="588"/>
      <c r="Z22" s="588"/>
      <c r="AA22" s="588"/>
      <c r="AB22" s="588"/>
      <c r="AC22" s="588"/>
    </row>
    <row r="23" spans="1:29" s="3" customFormat="1" ht="17.100000000000001" customHeight="1">
      <c r="A23" s="8"/>
      <c r="B23" s="8"/>
      <c r="C23" s="8"/>
      <c r="D23" s="8"/>
      <c r="E23" s="8"/>
      <c r="F23" s="8"/>
      <c r="G23" s="8"/>
      <c r="H23" s="11"/>
      <c r="I23" s="11"/>
      <c r="J23" s="11"/>
      <c r="K23" s="11"/>
      <c r="L23" s="11"/>
      <c r="M23" s="11"/>
      <c r="N23" s="11"/>
      <c r="O23" s="11"/>
      <c r="P23" s="11"/>
      <c r="Q23" s="11"/>
      <c r="R23" s="11"/>
      <c r="S23" s="12"/>
      <c r="T23" s="12"/>
      <c r="U23" s="12"/>
      <c r="V23" s="12"/>
      <c r="W23" s="12"/>
      <c r="X23" s="12"/>
      <c r="Y23" s="12"/>
      <c r="Z23" s="12"/>
      <c r="AA23" s="12"/>
      <c r="AB23" s="12"/>
      <c r="AC23" s="12"/>
    </row>
    <row r="24" spans="1:29" s="3" customFormat="1" ht="17.100000000000001" customHeight="1">
      <c r="A24" s="13" t="s">
        <v>937</v>
      </c>
      <c r="B24" s="13"/>
      <c r="C24" s="13"/>
      <c r="D24" s="13"/>
      <c r="E24" s="13"/>
      <c r="F24" s="13"/>
      <c r="G24" s="13"/>
      <c r="H24" s="631"/>
      <c r="I24" s="631"/>
      <c r="J24" s="631"/>
      <c r="K24" s="631"/>
      <c r="L24" s="631"/>
      <c r="M24" s="631"/>
      <c r="N24" s="631"/>
      <c r="O24" s="631"/>
      <c r="P24" s="631"/>
      <c r="Q24" s="631"/>
      <c r="R24" s="631"/>
      <c r="S24" s="631"/>
      <c r="T24" s="631"/>
      <c r="U24" s="631"/>
      <c r="V24" s="631"/>
      <c r="W24" s="631"/>
      <c r="X24" s="631"/>
      <c r="Y24" s="631"/>
      <c r="Z24" s="631"/>
      <c r="AA24" s="631"/>
      <c r="AB24" s="631"/>
      <c r="AC24" s="631"/>
    </row>
    <row r="25" spans="1:29" s="3" customFormat="1" ht="17.100000000000001" customHeight="1">
      <c r="A25" s="8" t="s">
        <v>9</v>
      </c>
      <c r="B25" s="8"/>
      <c r="C25" s="8"/>
      <c r="D25" s="8"/>
      <c r="E25" s="8"/>
      <c r="F25" s="8"/>
      <c r="G25" s="8"/>
      <c r="H25" s="586"/>
      <c r="I25" s="586"/>
      <c r="J25" s="586"/>
      <c r="K25" s="586"/>
      <c r="L25" s="586"/>
      <c r="M25" s="586"/>
      <c r="N25" s="586"/>
      <c r="O25" s="586"/>
      <c r="P25" s="586"/>
      <c r="Q25" s="586"/>
      <c r="R25" s="586"/>
      <c r="S25" s="586"/>
      <c r="T25" s="586"/>
      <c r="U25" s="586"/>
      <c r="V25" s="586"/>
      <c r="W25" s="586"/>
      <c r="X25" s="586"/>
      <c r="Y25" s="586"/>
      <c r="Z25" s="586"/>
      <c r="AA25" s="586"/>
      <c r="AB25" s="586"/>
      <c r="AC25" s="586"/>
    </row>
    <row r="26" spans="1:29" s="3" customFormat="1" ht="17.100000000000001" customHeight="1">
      <c r="A26" s="8" t="s">
        <v>10</v>
      </c>
      <c r="B26" s="8"/>
      <c r="C26" s="8"/>
      <c r="D26" s="8"/>
      <c r="E26" s="8"/>
      <c r="F26" s="8"/>
      <c r="G26" s="8"/>
      <c r="H26" s="586"/>
      <c r="I26" s="586"/>
      <c r="J26" s="586"/>
      <c r="K26" s="586"/>
      <c r="L26" s="586"/>
      <c r="M26" s="586"/>
      <c r="N26" s="586"/>
      <c r="O26" s="586"/>
      <c r="P26" s="586"/>
      <c r="Q26" s="586"/>
      <c r="R26" s="586"/>
      <c r="S26" s="586"/>
      <c r="T26" s="586"/>
      <c r="U26" s="586"/>
      <c r="V26" s="586"/>
      <c r="W26" s="586"/>
      <c r="X26" s="586"/>
      <c r="Y26" s="586"/>
      <c r="Z26" s="586"/>
      <c r="AA26" s="586"/>
      <c r="AB26" s="586"/>
      <c r="AC26" s="586"/>
    </row>
    <row r="27" spans="1:29" s="3" customFormat="1" ht="17.100000000000001" customHeight="1">
      <c r="A27" s="8" t="s">
        <v>11</v>
      </c>
      <c r="B27" s="8"/>
      <c r="C27" s="8"/>
      <c r="D27" s="8"/>
      <c r="E27" s="8"/>
      <c r="F27" s="8"/>
      <c r="G27" s="8"/>
      <c r="H27" s="592"/>
      <c r="I27" s="592"/>
      <c r="J27" s="592"/>
      <c r="K27" s="9"/>
      <c r="L27" s="10"/>
      <c r="M27" s="10"/>
      <c r="N27" s="10"/>
      <c r="O27" s="8"/>
      <c r="P27" s="8"/>
      <c r="Q27" s="8"/>
      <c r="R27" s="8"/>
      <c r="S27" s="8"/>
      <c r="T27" s="8"/>
      <c r="U27" s="8"/>
      <c r="V27" s="8"/>
      <c r="W27" s="8"/>
      <c r="X27" s="8"/>
      <c r="Y27" s="8"/>
      <c r="Z27" s="8"/>
      <c r="AA27" s="8"/>
      <c r="AB27" s="8"/>
      <c r="AC27" s="8"/>
    </row>
    <row r="28" spans="1:29" s="3" customFormat="1" ht="17.100000000000001" customHeight="1">
      <c r="A28" s="8" t="s">
        <v>36</v>
      </c>
      <c r="B28" s="8"/>
      <c r="C28" s="8"/>
      <c r="D28" s="8"/>
      <c r="E28" s="8"/>
      <c r="F28" s="8"/>
      <c r="G28" s="8"/>
      <c r="H28" s="600"/>
      <c r="I28" s="600"/>
      <c r="J28" s="600"/>
      <c r="K28" s="600"/>
      <c r="L28" s="600"/>
      <c r="M28" s="600"/>
      <c r="N28" s="600"/>
      <c r="O28" s="600"/>
      <c r="P28" s="600"/>
      <c r="Q28" s="600"/>
      <c r="R28" s="600"/>
      <c r="S28" s="600"/>
      <c r="T28" s="600"/>
      <c r="U28" s="600"/>
      <c r="V28" s="600"/>
      <c r="W28" s="600"/>
      <c r="X28" s="600"/>
      <c r="Y28" s="600"/>
      <c r="Z28" s="600"/>
      <c r="AA28" s="600"/>
      <c r="AB28" s="600"/>
      <c r="AC28" s="600"/>
    </row>
    <row r="29" spans="1:29" s="3" customFormat="1" ht="17.100000000000001" customHeight="1">
      <c r="A29" s="8" t="s">
        <v>12</v>
      </c>
      <c r="B29" s="8"/>
      <c r="C29" s="8"/>
      <c r="D29" s="8"/>
      <c r="E29" s="8"/>
      <c r="F29" s="8"/>
      <c r="G29" s="8"/>
      <c r="H29" s="588"/>
      <c r="I29" s="588"/>
      <c r="J29" s="588"/>
      <c r="K29" s="588"/>
      <c r="L29" s="588"/>
      <c r="M29" s="588"/>
      <c r="N29" s="588"/>
      <c r="O29" s="588"/>
      <c r="P29" s="588"/>
      <c r="Q29" s="588"/>
      <c r="R29" s="588"/>
      <c r="S29" s="588"/>
      <c r="T29" s="588"/>
      <c r="U29" s="588"/>
      <c r="V29" s="588"/>
      <c r="W29" s="588"/>
      <c r="X29" s="588"/>
      <c r="Y29" s="588"/>
      <c r="Z29" s="588"/>
      <c r="AA29" s="588"/>
      <c r="AB29" s="588"/>
      <c r="AC29" s="588"/>
    </row>
    <row r="30" spans="1:29" s="3" customFormat="1" ht="17.100000000000001" customHeight="1">
      <c r="A30" s="8"/>
      <c r="B30" s="8"/>
      <c r="C30" s="8"/>
      <c r="D30" s="8"/>
      <c r="E30" s="8"/>
      <c r="F30" s="8"/>
      <c r="G30" s="8"/>
      <c r="H30" s="11"/>
      <c r="I30" s="11"/>
      <c r="J30" s="11"/>
      <c r="K30" s="11"/>
      <c r="L30" s="11"/>
      <c r="M30" s="11"/>
      <c r="N30" s="11"/>
      <c r="O30" s="11"/>
      <c r="P30" s="11"/>
      <c r="Q30" s="11"/>
      <c r="R30" s="11"/>
      <c r="S30" s="12"/>
      <c r="T30" s="12"/>
      <c r="U30" s="12"/>
      <c r="V30" s="12"/>
      <c r="W30" s="12"/>
      <c r="X30" s="12"/>
      <c r="Y30" s="12"/>
      <c r="Z30" s="12"/>
      <c r="AA30" s="12"/>
      <c r="AB30" s="12"/>
      <c r="AC30" s="12"/>
    </row>
    <row r="31" spans="1:29" s="3" customFormat="1" ht="17.100000000000001" customHeight="1">
      <c r="A31" s="13" t="s">
        <v>937</v>
      </c>
      <c r="B31" s="13"/>
      <c r="C31" s="13"/>
      <c r="D31" s="13"/>
      <c r="E31" s="13"/>
      <c r="F31" s="13"/>
      <c r="G31" s="13"/>
      <c r="H31" s="631"/>
      <c r="I31" s="631"/>
      <c r="J31" s="631"/>
      <c r="K31" s="631"/>
      <c r="L31" s="631"/>
      <c r="M31" s="631"/>
      <c r="N31" s="631"/>
      <c r="O31" s="631"/>
      <c r="P31" s="631"/>
      <c r="Q31" s="631"/>
      <c r="R31" s="631"/>
      <c r="S31" s="631"/>
      <c r="T31" s="631"/>
      <c r="U31" s="631"/>
      <c r="V31" s="631"/>
      <c r="W31" s="631"/>
      <c r="X31" s="631"/>
      <c r="Y31" s="631"/>
      <c r="Z31" s="631"/>
      <c r="AA31" s="631"/>
      <c r="AB31" s="631"/>
      <c r="AC31" s="631"/>
    </row>
    <row r="32" spans="1:29" s="3" customFormat="1" ht="17.100000000000001" customHeight="1">
      <c r="A32" s="8" t="s">
        <v>9</v>
      </c>
      <c r="B32" s="8"/>
      <c r="C32" s="8"/>
      <c r="D32" s="8"/>
      <c r="E32" s="8"/>
      <c r="F32" s="8"/>
      <c r="G32" s="8"/>
      <c r="H32" s="586"/>
      <c r="I32" s="586"/>
      <c r="J32" s="586"/>
      <c r="K32" s="586"/>
      <c r="L32" s="586"/>
      <c r="M32" s="586"/>
      <c r="N32" s="586"/>
      <c r="O32" s="586"/>
      <c r="P32" s="586"/>
      <c r="Q32" s="586"/>
      <c r="R32" s="586"/>
      <c r="S32" s="586"/>
      <c r="T32" s="586"/>
      <c r="U32" s="586"/>
      <c r="V32" s="586"/>
      <c r="W32" s="586"/>
      <c r="X32" s="586"/>
      <c r="Y32" s="586"/>
      <c r="Z32" s="586"/>
      <c r="AA32" s="586"/>
      <c r="AB32" s="586"/>
      <c r="AC32" s="586"/>
    </row>
    <row r="33" spans="1:29" s="3" customFormat="1" ht="17.100000000000001" customHeight="1">
      <c r="A33" s="8" t="s">
        <v>10</v>
      </c>
      <c r="B33" s="8"/>
      <c r="C33" s="8"/>
      <c r="D33" s="8"/>
      <c r="E33" s="8"/>
      <c r="F33" s="8"/>
      <c r="G33" s="8"/>
      <c r="H33" s="586"/>
      <c r="I33" s="586"/>
      <c r="J33" s="586"/>
      <c r="K33" s="586"/>
      <c r="L33" s="586"/>
      <c r="M33" s="586"/>
      <c r="N33" s="586"/>
      <c r="O33" s="586"/>
      <c r="P33" s="586"/>
      <c r="Q33" s="586"/>
      <c r="R33" s="586"/>
      <c r="S33" s="586"/>
      <c r="T33" s="586"/>
      <c r="U33" s="586"/>
      <c r="V33" s="586"/>
      <c r="W33" s="586"/>
      <c r="X33" s="586"/>
      <c r="Y33" s="586"/>
      <c r="Z33" s="586"/>
      <c r="AA33" s="586"/>
      <c r="AB33" s="586"/>
      <c r="AC33" s="586"/>
    </row>
    <row r="34" spans="1:29" s="3" customFormat="1" ht="17.100000000000001" customHeight="1">
      <c r="A34" s="8" t="s">
        <v>11</v>
      </c>
      <c r="B34" s="8"/>
      <c r="C34" s="8"/>
      <c r="D34" s="8"/>
      <c r="E34" s="8"/>
      <c r="F34" s="8"/>
      <c r="G34" s="8"/>
      <c r="H34" s="592"/>
      <c r="I34" s="592"/>
      <c r="J34" s="592"/>
      <c r="K34" s="9"/>
      <c r="L34" s="10"/>
      <c r="M34" s="10"/>
      <c r="N34" s="10"/>
      <c r="O34" s="8"/>
      <c r="P34" s="8"/>
      <c r="Q34" s="8"/>
      <c r="R34" s="8"/>
      <c r="S34" s="8"/>
      <c r="T34" s="8"/>
      <c r="U34" s="8"/>
      <c r="V34" s="8"/>
      <c r="W34" s="8"/>
      <c r="X34" s="8"/>
      <c r="Y34" s="8"/>
      <c r="Z34" s="8"/>
      <c r="AA34" s="8"/>
      <c r="AB34" s="8"/>
      <c r="AC34" s="8"/>
    </row>
    <row r="35" spans="1:29" s="3" customFormat="1" ht="17.100000000000001" customHeight="1">
      <c r="A35" s="8" t="s">
        <v>36</v>
      </c>
      <c r="B35" s="8"/>
      <c r="C35" s="8"/>
      <c r="D35" s="8"/>
      <c r="E35" s="8"/>
      <c r="F35" s="8"/>
      <c r="G35" s="8"/>
      <c r="H35" s="600"/>
      <c r="I35" s="600"/>
      <c r="J35" s="600"/>
      <c r="K35" s="600"/>
      <c r="L35" s="600"/>
      <c r="M35" s="600"/>
      <c r="N35" s="600"/>
      <c r="O35" s="600"/>
      <c r="P35" s="600"/>
      <c r="Q35" s="600"/>
      <c r="R35" s="600"/>
      <c r="S35" s="600"/>
      <c r="T35" s="600"/>
      <c r="U35" s="600"/>
      <c r="V35" s="600"/>
      <c r="W35" s="600"/>
      <c r="X35" s="600"/>
      <c r="Y35" s="600"/>
      <c r="Z35" s="600"/>
      <c r="AA35" s="600"/>
      <c r="AB35" s="600"/>
      <c r="AC35" s="600"/>
    </row>
    <row r="36" spans="1:29" s="3" customFormat="1" ht="17.100000000000001" customHeight="1">
      <c r="A36" s="8" t="s">
        <v>12</v>
      </c>
      <c r="B36" s="8"/>
      <c r="C36" s="8"/>
      <c r="D36" s="8"/>
      <c r="E36" s="8"/>
      <c r="F36" s="8"/>
      <c r="G36" s="8"/>
      <c r="H36" s="588"/>
      <c r="I36" s="588"/>
      <c r="J36" s="588"/>
      <c r="K36" s="588"/>
      <c r="L36" s="588"/>
      <c r="M36" s="588"/>
      <c r="N36" s="588"/>
      <c r="O36" s="588"/>
      <c r="P36" s="588"/>
      <c r="Q36" s="588"/>
      <c r="R36" s="588"/>
      <c r="S36" s="588"/>
      <c r="T36" s="588"/>
      <c r="U36" s="588"/>
      <c r="V36" s="588"/>
      <c r="W36" s="588"/>
      <c r="X36" s="588"/>
      <c r="Y36" s="588"/>
      <c r="Z36" s="588"/>
      <c r="AA36" s="588"/>
      <c r="AB36" s="588"/>
      <c r="AC36" s="588"/>
    </row>
    <row r="37" spans="1:29" s="3" customFormat="1" ht="17.100000000000001" customHeight="1">
      <c r="A37" s="8"/>
      <c r="B37" s="8"/>
      <c r="C37" s="8"/>
      <c r="D37" s="8"/>
      <c r="E37" s="8"/>
      <c r="F37" s="8"/>
      <c r="G37" s="8"/>
      <c r="H37" s="11"/>
      <c r="I37" s="11"/>
      <c r="J37" s="11"/>
      <c r="K37" s="11"/>
      <c r="L37" s="11"/>
      <c r="M37" s="11"/>
      <c r="N37" s="11"/>
      <c r="O37" s="11"/>
      <c r="P37" s="11"/>
      <c r="Q37" s="11"/>
      <c r="R37" s="11"/>
      <c r="S37" s="12"/>
      <c r="T37" s="12"/>
      <c r="U37" s="12"/>
      <c r="V37" s="12"/>
      <c r="W37" s="12"/>
      <c r="X37" s="12"/>
      <c r="Y37" s="12"/>
      <c r="Z37" s="12"/>
      <c r="AA37" s="12"/>
      <c r="AB37" s="12"/>
      <c r="AC37" s="12"/>
    </row>
    <row r="38" spans="1:29" s="3" customFormat="1" ht="17.100000000000001" customHeight="1">
      <c r="A38" s="13" t="s">
        <v>937</v>
      </c>
      <c r="B38" s="13"/>
      <c r="C38" s="13"/>
      <c r="D38" s="13"/>
      <c r="E38" s="13"/>
      <c r="F38" s="13"/>
      <c r="G38" s="13"/>
      <c r="H38" s="631"/>
      <c r="I38" s="631"/>
      <c r="J38" s="631"/>
      <c r="K38" s="631"/>
      <c r="L38" s="631"/>
      <c r="M38" s="631"/>
      <c r="N38" s="631"/>
      <c r="O38" s="631"/>
      <c r="P38" s="631"/>
      <c r="Q38" s="631"/>
      <c r="R38" s="631"/>
      <c r="S38" s="631"/>
      <c r="T38" s="631"/>
      <c r="U38" s="631"/>
      <c r="V38" s="631"/>
      <c r="W38" s="631"/>
      <c r="X38" s="631"/>
      <c r="Y38" s="631"/>
      <c r="Z38" s="631"/>
      <c r="AA38" s="631"/>
      <c r="AB38" s="631"/>
      <c r="AC38" s="631"/>
    </row>
    <row r="39" spans="1:29" s="3" customFormat="1" ht="17.100000000000001" customHeight="1">
      <c r="A39" s="8" t="s">
        <v>9</v>
      </c>
      <c r="B39" s="8"/>
      <c r="C39" s="8"/>
      <c r="D39" s="8"/>
      <c r="E39" s="8"/>
      <c r="F39" s="8"/>
      <c r="G39" s="8"/>
      <c r="H39" s="586"/>
      <c r="I39" s="586"/>
      <c r="J39" s="586"/>
      <c r="K39" s="586"/>
      <c r="L39" s="586"/>
      <c r="M39" s="586"/>
      <c r="N39" s="586"/>
      <c r="O39" s="586"/>
      <c r="P39" s="586"/>
      <c r="Q39" s="586"/>
      <c r="R39" s="586"/>
      <c r="S39" s="586"/>
      <c r="T39" s="586"/>
      <c r="U39" s="586"/>
      <c r="V39" s="586"/>
      <c r="W39" s="586"/>
      <c r="X39" s="586"/>
      <c r="Y39" s="586"/>
      <c r="Z39" s="586"/>
      <c r="AA39" s="586"/>
      <c r="AB39" s="586"/>
      <c r="AC39" s="586"/>
    </row>
    <row r="40" spans="1:29" s="3" customFormat="1" ht="17.100000000000001" customHeight="1">
      <c r="A40" s="8" t="s">
        <v>10</v>
      </c>
      <c r="B40" s="8"/>
      <c r="C40" s="8"/>
      <c r="D40" s="8"/>
      <c r="E40" s="8"/>
      <c r="F40" s="8"/>
      <c r="G40" s="8"/>
      <c r="H40" s="586"/>
      <c r="I40" s="586"/>
      <c r="J40" s="586"/>
      <c r="K40" s="586"/>
      <c r="L40" s="586"/>
      <c r="M40" s="586"/>
      <c r="N40" s="586"/>
      <c r="O40" s="586"/>
      <c r="P40" s="586"/>
      <c r="Q40" s="586"/>
      <c r="R40" s="586"/>
      <c r="S40" s="586"/>
      <c r="T40" s="586"/>
      <c r="U40" s="586"/>
      <c r="V40" s="586"/>
      <c r="W40" s="586"/>
      <c r="X40" s="586"/>
      <c r="Y40" s="586"/>
      <c r="Z40" s="586"/>
      <c r="AA40" s="586"/>
      <c r="AB40" s="586"/>
      <c r="AC40" s="586"/>
    </row>
    <row r="41" spans="1:29" s="3" customFormat="1" ht="17.100000000000001" customHeight="1">
      <c r="A41" s="8" t="s">
        <v>11</v>
      </c>
      <c r="B41" s="8"/>
      <c r="C41" s="8"/>
      <c r="D41" s="8"/>
      <c r="E41" s="8"/>
      <c r="F41" s="8"/>
      <c r="G41" s="8"/>
      <c r="H41" s="592"/>
      <c r="I41" s="592"/>
      <c r="J41" s="592"/>
      <c r="K41" s="9"/>
      <c r="L41" s="10"/>
      <c r="M41" s="10"/>
      <c r="N41" s="10"/>
      <c r="O41" s="8"/>
      <c r="P41" s="8"/>
      <c r="Q41" s="8"/>
      <c r="R41" s="8"/>
      <c r="S41" s="8"/>
      <c r="T41" s="8"/>
      <c r="U41" s="8"/>
      <c r="V41" s="8"/>
      <c r="W41" s="8"/>
      <c r="X41" s="8"/>
      <c r="Y41" s="8"/>
      <c r="Z41" s="8"/>
      <c r="AA41" s="8"/>
      <c r="AB41" s="8"/>
      <c r="AC41" s="8"/>
    </row>
    <row r="42" spans="1:29" s="3" customFormat="1" ht="17.100000000000001" customHeight="1">
      <c r="A42" s="8" t="s">
        <v>36</v>
      </c>
      <c r="B42" s="8"/>
      <c r="C42" s="8"/>
      <c r="D42" s="8"/>
      <c r="E42" s="8"/>
      <c r="F42" s="8"/>
      <c r="G42" s="8"/>
      <c r="H42" s="600"/>
      <c r="I42" s="600"/>
      <c r="J42" s="600"/>
      <c r="K42" s="600"/>
      <c r="L42" s="600"/>
      <c r="M42" s="600"/>
      <c r="N42" s="600"/>
      <c r="O42" s="600"/>
      <c r="P42" s="600"/>
      <c r="Q42" s="600"/>
      <c r="R42" s="600"/>
      <c r="S42" s="600"/>
      <c r="T42" s="600"/>
      <c r="U42" s="600"/>
      <c r="V42" s="600"/>
      <c r="W42" s="600"/>
      <c r="X42" s="600"/>
      <c r="Y42" s="600"/>
      <c r="Z42" s="600"/>
      <c r="AA42" s="600"/>
      <c r="AB42" s="600"/>
      <c r="AC42" s="600"/>
    </row>
    <row r="43" spans="1:29" s="3" customFormat="1" ht="17.100000000000001" customHeight="1">
      <c r="A43" s="8" t="s">
        <v>12</v>
      </c>
      <c r="B43" s="8"/>
      <c r="C43" s="8"/>
      <c r="D43" s="8"/>
      <c r="E43" s="8"/>
      <c r="F43" s="8"/>
      <c r="G43" s="8"/>
      <c r="H43" s="588"/>
      <c r="I43" s="588"/>
      <c r="J43" s="588"/>
      <c r="K43" s="588"/>
      <c r="L43" s="588"/>
      <c r="M43" s="588"/>
      <c r="N43" s="588"/>
      <c r="O43" s="588"/>
      <c r="P43" s="588"/>
      <c r="Q43" s="588"/>
      <c r="R43" s="588"/>
      <c r="S43" s="588"/>
      <c r="T43" s="588"/>
      <c r="U43" s="588"/>
      <c r="V43" s="588"/>
      <c r="W43" s="588"/>
      <c r="X43" s="588"/>
      <c r="Y43" s="588"/>
      <c r="Z43" s="588"/>
      <c r="AA43" s="588"/>
      <c r="AB43" s="588"/>
      <c r="AC43" s="588"/>
    </row>
    <row r="44" spans="1:29" s="3" customFormat="1" ht="17.100000000000001" customHeight="1">
      <c r="A44" s="8"/>
      <c r="B44" s="8"/>
      <c r="C44" s="8"/>
      <c r="D44" s="8"/>
      <c r="E44" s="8"/>
      <c r="F44" s="8"/>
      <c r="G44" s="8"/>
      <c r="H44" s="11"/>
      <c r="I44" s="11"/>
      <c r="J44" s="11"/>
      <c r="K44" s="11"/>
      <c r="L44" s="11"/>
      <c r="M44" s="11"/>
      <c r="N44" s="11"/>
      <c r="O44" s="11"/>
      <c r="P44" s="11"/>
      <c r="Q44" s="11"/>
      <c r="R44" s="11"/>
      <c r="S44" s="12"/>
      <c r="T44" s="12"/>
      <c r="U44" s="12"/>
      <c r="V44" s="12"/>
      <c r="W44" s="12"/>
      <c r="X44" s="12"/>
      <c r="Y44" s="12"/>
      <c r="Z44" s="12"/>
      <c r="AA44" s="12"/>
      <c r="AB44" s="12"/>
      <c r="AC44" s="12"/>
    </row>
  </sheetData>
  <mergeCells count="38">
    <mergeCell ref="H43:AC43"/>
    <mergeCell ref="H12:AC12"/>
    <mergeCell ref="H13:J13"/>
    <mergeCell ref="H17:AC17"/>
    <mergeCell ref="H14:AC14"/>
    <mergeCell ref="H38:AC38"/>
    <mergeCell ref="H26:AC26"/>
    <mergeCell ref="H24:AC24"/>
    <mergeCell ref="H32:AC32"/>
    <mergeCell ref="H31:AC31"/>
    <mergeCell ref="H28:AC28"/>
    <mergeCell ref="H25:AC25"/>
    <mergeCell ref="H18:AC18"/>
    <mergeCell ref="H19:AC19"/>
    <mergeCell ref="H20:J20"/>
    <mergeCell ref="H21:AC21"/>
    <mergeCell ref="A1:AC1"/>
    <mergeCell ref="A2:AC2"/>
    <mergeCell ref="H10:AC10"/>
    <mergeCell ref="H11:AC11"/>
    <mergeCell ref="H4:AC4"/>
    <mergeCell ref="H7:AC7"/>
    <mergeCell ref="H8:AC8"/>
    <mergeCell ref="H3:AC3"/>
    <mergeCell ref="H5:AC5"/>
    <mergeCell ref="H6:J6"/>
    <mergeCell ref="H15:AC15"/>
    <mergeCell ref="H22:AC22"/>
    <mergeCell ref="H42:AC42"/>
    <mergeCell ref="H39:AC39"/>
    <mergeCell ref="H33:AC33"/>
    <mergeCell ref="H27:J27"/>
    <mergeCell ref="H35:AC35"/>
    <mergeCell ref="H40:AC40"/>
    <mergeCell ref="H41:J41"/>
    <mergeCell ref="H34:J34"/>
    <mergeCell ref="H29:AC29"/>
    <mergeCell ref="H36:AC36"/>
  </mergeCells>
  <phoneticPr fontId="2"/>
  <dataValidations count="1">
    <dataValidation imeMode="fullKatakana" allowBlank="1" showInputMessage="1" showErrorMessage="1" sqref="H4:AC4 H11:AC11 H18:AC18 H25:AC25 H32:AC32 H39:AC39" xr:uid="{00000000-0002-0000-0500-000000000000}"/>
  </dataValidations>
  <pageMargins left="0.59055118110236227" right="0.59055118110236227" top="0.43307086614173229" bottom="0.35433070866141736" header="0.23622047244094491" footer="0.15748031496062992"/>
  <pageSetup paperSize="9" orientation="portrait" blackAndWhite="1"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58"/>
  <sheetViews>
    <sheetView view="pageBreakPreview" zoomScaleNormal="100" zoomScaleSheetLayoutView="100" workbookViewId="0">
      <selection activeCell="M3" sqref="M3:O3"/>
    </sheetView>
  </sheetViews>
  <sheetFormatPr defaultRowHeight="12"/>
  <cols>
    <col min="1" max="6" width="3" style="4" customWidth="1"/>
    <col min="7" max="7" width="3.125" style="4" customWidth="1"/>
    <col min="8" max="31" width="3" style="4" customWidth="1"/>
    <col min="32" max="32" width="6.25" style="4" customWidth="1"/>
    <col min="33" max="16384" width="9" style="4"/>
  </cols>
  <sheetData>
    <row r="1" spans="1:38" ht="17.100000000000001" customHeight="1">
      <c r="A1" s="602" t="s">
        <v>939</v>
      </c>
      <c r="B1" s="602"/>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row>
    <row r="2" spans="1:38" ht="17.100000000000001" customHeight="1">
      <c r="A2" s="559" t="s">
        <v>938</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row>
    <row r="3" spans="1:38" s="1" customFormat="1" ht="16.5" customHeight="1">
      <c r="A3" s="13" t="s">
        <v>928</v>
      </c>
      <c r="B3" s="13"/>
      <c r="C3" s="13"/>
      <c r="D3" s="13"/>
      <c r="E3" s="13"/>
      <c r="F3" s="13"/>
      <c r="G3" s="13"/>
      <c r="H3" s="13"/>
      <c r="I3" s="13"/>
      <c r="J3" s="13"/>
      <c r="K3" s="95" t="s">
        <v>917</v>
      </c>
      <c r="L3" s="95"/>
      <c r="M3" s="625"/>
      <c r="N3" s="625"/>
      <c r="O3" s="625"/>
      <c r="P3" s="95" t="s">
        <v>25</v>
      </c>
      <c r="Q3" s="95"/>
      <c r="R3" s="95"/>
      <c r="S3" s="95"/>
      <c r="T3" s="95"/>
      <c r="U3" s="95"/>
      <c r="V3" s="95"/>
      <c r="W3" s="95"/>
      <c r="X3" s="95"/>
      <c r="Y3" s="95"/>
      <c r="Z3" s="95"/>
      <c r="AA3" s="95"/>
      <c r="AB3" s="95"/>
      <c r="AC3" s="95"/>
      <c r="AD3" s="95"/>
      <c r="AE3" s="95"/>
      <c r="AF3" s="95"/>
      <c r="AG3" s="4"/>
    </row>
    <row r="4" spans="1:38" s="1" customFormat="1" ht="16.5" customHeight="1">
      <c r="A4" s="6" t="s">
        <v>929</v>
      </c>
      <c r="B4" s="8"/>
      <c r="C4" s="8"/>
      <c r="D4" s="8"/>
      <c r="E4" s="8"/>
      <c r="F4" s="8" t="s">
        <v>930</v>
      </c>
      <c r="G4" s="8"/>
      <c r="H4" s="609"/>
      <c r="I4" s="609"/>
      <c r="J4" s="609"/>
      <c r="K4" s="609"/>
      <c r="L4" s="609"/>
      <c r="M4" s="609"/>
      <c r="N4" s="250" t="s">
        <v>25</v>
      </c>
      <c r="O4" s="610"/>
      <c r="P4" s="610"/>
      <c r="Q4" s="610"/>
      <c r="R4" s="610"/>
      <c r="S4" s="610"/>
      <c r="T4" s="610"/>
      <c r="U4" s="610"/>
      <c r="V4" s="610"/>
      <c r="W4" s="610"/>
      <c r="X4" s="610"/>
      <c r="Y4" s="610"/>
      <c r="Z4" s="610"/>
      <c r="AA4" s="610"/>
      <c r="AB4" s="610"/>
      <c r="AC4" s="610"/>
      <c r="AD4" s="610"/>
      <c r="AE4" s="610"/>
      <c r="AF4" s="610"/>
      <c r="AG4" s="4"/>
      <c r="AK4" s="630"/>
      <c r="AL4" s="630"/>
    </row>
    <row r="5" spans="1:38" s="1" customFormat="1" ht="16.5" customHeight="1">
      <c r="A5" s="6" t="s">
        <v>931</v>
      </c>
      <c r="B5" s="8"/>
      <c r="C5" s="8"/>
      <c r="D5" s="8"/>
      <c r="E5" s="8"/>
      <c r="F5" s="8"/>
      <c r="G5" s="8"/>
      <c r="H5" s="8"/>
      <c r="I5" s="8"/>
      <c r="J5" s="8"/>
      <c r="K5" s="609"/>
      <c r="L5" s="609"/>
      <c r="M5" s="609"/>
      <c r="N5" s="245" t="s">
        <v>936</v>
      </c>
      <c r="O5" s="245"/>
      <c r="P5" s="245"/>
      <c r="Q5" s="245"/>
      <c r="R5" s="245"/>
      <c r="S5" s="245"/>
      <c r="T5" s="245"/>
      <c r="U5" s="245"/>
      <c r="V5" s="245"/>
      <c r="W5" s="245"/>
      <c r="X5" s="245"/>
      <c r="Y5" s="245"/>
      <c r="Z5" s="245"/>
      <c r="AA5" s="245"/>
      <c r="AB5" s="245"/>
      <c r="AC5" s="245"/>
      <c r="AD5" s="245"/>
      <c r="AE5" s="245"/>
      <c r="AF5" s="245"/>
      <c r="AG5" s="4"/>
    </row>
    <row r="6" spans="1:38" s="1" customFormat="1" ht="16.5" customHeight="1">
      <c r="A6" s="6" t="s">
        <v>932</v>
      </c>
      <c r="B6" s="8"/>
      <c r="C6" s="8"/>
      <c r="D6" s="8"/>
      <c r="E6" s="8"/>
      <c r="F6" s="8"/>
      <c r="G6" s="8"/>
      <c r="H6" s="8"/>
      <c r="I6" s="8"/>
      <c r="J6" s="8"/>
      <c r="K6" s="610"/>
      <c r="L6" s="610"/>
      <c r="M6" s="610"/>
      <c r="N6" s="610"/>
      <c r="O6" s="610"/>
      <c r="P6" s="610"/>
      <c r="Q6" s="610"/>
      <c r="R6" s="610"/>
      <c r="S6" s="610"/>
      <c r="T6" s="610"/>
      <c r="U6" s="11"/>
      <c r="V6" s="12"/>
      <c r="W6" s="12"/>
      <c r="X6" s="12"/>
      <c r="Y6" s="12"/>
      <c r="Z6" s="12"/>
      <c r="AA6" s="12"/>
      <c r="AB6" s="12"/>
      <c r="AC6" s="12"/>
      <c r="AD6" s="12"/>
      <c r="AE6" s="12"/>
      <c r="AF6" s="12"/>
      <c r="AG6" s="4"/>
    </row>
    <row r="7" spans="1:38" s="1" customFormat="1" ht="16.5" customHeight="1">
      <c r="A7" s="6" t="s">
        <v>934</v>
      </c>
      <c r="B7" s="8"/>
      <c r="C7" s="8"/>
      <c r="D7" s="8"/>
      <c r="E7" s="8"/>
      <c r="F7" s="8"/>
      <c r="G7" s="8"/>
      <c r="H7" s="8"/>
      <c r="I7" s="8"/>
      <c r="J7" s="8"/>
      <c r="K7" s="61" t="s">
        <v>26</v>
      </c>
      <c r="L7" s="11" t="s">
        <v>23</v>
      </c>
      <c r="M7" s="11"/>
      <c r="N7" s="61" t="s">
        <v>26</v>
      </c>
      <c r="O7" s="11" t="s">
        <v>33</v>
      </c>
      <c r="P7" s="249"/>
      <c r="Q7" s="61" t="s">
        <v>26</v>
      </c>
      <c r="R7" s="11" t="s">
        <v>30</v>
      </c>
      <c r="S7" s="11"/>
      <c r="T7" s="61" t="s">
        <v>26</v>
      </c>
      <c r="U7" s="11" t="s">
        <v>935</v>
      </c>
      <c r="V7" s="12"/>
      <c r="W7" s="96"/>
      <c r="X7" s="624"/>
      <c r="Y7" s="624"/>
      <c r="Z7" s="624"/>
      <c r="AA7" s="624"/>
      <c r="AB7" s="624"/>
      <c r="AC7" s="624"/>
      <c r="AD7" s="624"/>
      <c r="AE7" s="16" t="s">
        <v>25</v>
      </c>
      <c r="AF7" s="12"/>
      <c r="AG7" s="4"/>
    </row>
    <row r="8" spans="1:38" s="1" customFormat="1" ht="16.5" customHeight="1">
      <c r="A8" s="6" t="s">
        <v>933</v>
      </c>
      <c r="B8" s="8"/>
      <c r="C8" s="8"/>
      <c r="D8" s="8"/>
      <c r="E8" s="8"/>
      <c r="F8" s="8"/>
      <c r="G8" s="8"/>
      <c r="H8" s="8"/>
      <c r="I8" s="8"/>
      <c r="J8" s="8"/>
      <c r="K8" s="610"/>
      <c r="L8" s="610"/>
      <c r="M8" s="610"/>
      <c r="N8" s="610"/>
      <c r="O8" s="610"/>
      <c r="P8" s="610"/>
      <c r="Q8" s="610"/>
      <c r="R8" s="610"/>
      <c r="S8" s="610"/>
      <c r="T8" s="610"/>
      <c r="U8" s="610"/>
      <c r="V8" s="610"/>
      <c r="W8" s="610"/>
      <c r="X8" s="610"/>
      <c r="Y8" s="610"/>
      <c r="Z8" s="610"/>
      <c r="AA8" s="610"/>
      <c r="AB8" s="610"/>
      <c r="AC8" s="610"/>
      <c r="AD8" s="610"/>
      <c r="AE8" s="610"/>
      <c r="AF8" s="610"/>
      <c r="AG8" s="4"/>
    </row>
    <row r="9" spans="1:38" s="1" customFormat="1" ht="16.5" customHeight="1">
      <c r="A9" s="6"/>
      <c r="B9" s="8"/>
      <c r="C9" s="8"/>
      <c r="D9" s="8"/>
      <c r="E9" s="8"/>
      <c r="F9" s="8"/>
      <c r="G9" s="8"/>
      <c r="H9" s="8"/>
      <c r="I9" s="8"/>
      <c r="J9" s="8"/>
      <c r="K9" s="623"/>
      <c r="L9" s="623"/>
      <c r="M9" s="623"/>
      <c r="N9" s="623"/>
      <c r="O9" s="623"/>
      <c r="P9" s="623"/>
      <c r="Q9" s="623"/>
      <c r="R9" s="623"/>
      <c r="S9" s="623"/>
      <c r="T9" s="623"/>
      <c r="U9" s="623"/>
      <c r="V9" s="623"/>
      <c r="W9" s="623"/>
      <c r="X9" s="623"/>
      <c r="Y9" s="623"/>
      <c r="Z9" s="623"/>
      <c r="AA9" s="623"/>
      <c r="AB9" s="623"/>
      <c r="AC9" s="623"/>
      <c r="AD9" s="623"/>
      <c r="AE9" s="623"/>
      <c r="AF9" s="623"/>
      <c r="AG9" s="4"/>
    </row>
    <row r="10" spans="1:38" s="1" customFormat="1" ht="16.5" customHeight="1">
      <c r="A10" s="13" t="s">
        <v>928</v>
      </c>
      <c r="B10" s="13"/>
      <c r="C10" s="13"/>
      <c r="D10" s="13"/>
      <c r="E10" s="13"/>
      <c r="F10" s="13"/>
      <c r="G10" s="13"/>
      <c r="H10" s="13"/>
      <c r="I10" s="13"/>
      <c r="J10" s="13"/>
      <c r="K10" s="95" t="s">
        <v>917</v>
      </c>
      <c r="L10" s="95"/>
      <c r="M10" s="625"/>
      <c r="N10" s="625"/>
      <c r="O10" s="625"/>
      <c r="P10" s="95" t="s">
        <v>25</v>
      </c>
      <c r="Q10" s="95"/>
      <c r="R10" s="95"/>
      <c r="S10" s="95"/>
      <c r="T10" s="95"/>
      <c r="U10" s="95"/>
      <c r="V10" s="95"/>
      <c r="W10" s="95"/>
      <c r="X10" s="95"/>
      <c r="Y10" s="95"/>
      <c r="Z10" s="95"/>
      <c r="AA10" s="95"/>
      <c r="AB10" s="95"/>
      <c r="AC10" s="95"/>
      <c r="AD10" s="95"/>
      <c r="AE10" s="95"/>
      <c r="AF10" s="95"/>
      <c r="AG10" s="4"/>
    </row>
    <row r="11" spans="1:38" s="1" customFormat="1" ht="16.5" customHeight="1">
      <c r="A11" s="6" t="s">
        <v>929</v>
      </c>
      <c r="B11" s="8"/>
      <c r="C11" s="8"/>
      <c r="D11" s="8"/>
      <c r="E11" s="8"/>
      <c r="F11" s="8" t="s">
        <v>930</v>
      </c>
      <c r="G11" s="8"/>
      <c r="H11" s="609"/>
      <c r="I11" s="609"/>
      <c r="J11" s="609"/>
      <c r="K11" s="609"/>
      <c r="L11" s="609"/>
      <c r="M11" s="609"/>
      <c r="N11" s="250" t="s">
        <v>25</v>
      </c>
      <c r="O11" s="610"/>
      <c r="P11" s="610"/>
      <c r="Q11" s="610"/>
      <c r="R11" s="610"/>
      <c r="S11" s="610"/>
      <c r="T11" s="610"/>
      <c r="U11" s="610"/>
      <c r="V11" s="610"/>
      <c r="W11" s="610"/>
      <c r="X11" s="610"/>
      <c r="Y11" s="610"/>
      <c r="Z11" s="610"/>
      <c r="AA11" s="610"/>
      <c r="AB11" s="610"/>
      <c r="AC11" s="610"/>
      <c r="AD11" s="610"/>
      <c r="AE11" s="610"/>
      <c r="AF11" s="610"/>
      <c r="AG11" s="4"/>
    </row>
    <row r="12" spans="1:38" s="1" customFormat="1" ht="16.5" customHeight="1">
      <c r="A12" s="6" t="s">
        <v>931</v>
      </c>
      <c r="B12" s="8"/>
      <c r="C12" s="8"/>
      <c r="D12" s="8"/>
      <c r="E12" s="8"/>
      <c r="F12" s="8"/>
      <c r="G12" s="8"/>
      <c r="H12" s="8"/>
      <c r="I12" s="8"/>
      <c r="J12" s="8"/>
      <c r="K12" s="609"/>
      <c r="L12" s="609"/>
      <c r="M12" s="609"/>
      <c r="N12" s="245" t="s">
        <v>936</v>
      </c>
      <c r="O12" s="245"/>
      <c r="P12" s="245"/>
      <c r="Q12" s="245"/>
      <c r="R12" s="245"/>
      <c r="S12" s="245"/>
      <c r="T12" s="245"/>
      <c r="U12" s="245"/>
      <c r="V12" s="245"/>
      <c r="W12" s="245"/>
      <c r="X12" s="245"/>
      <c r="Y12" s="245"/>
      <c r="Z12" s="245"/>
      <c r="AA12" s="245"/>
      <c r="AB12" s="245"/>
      <c r="AC12" s="245"/>
      <c r="AD12" s="245"/>
      <c r="AE12" s="245"/>
      <c r="AF12" s="245"/>
      <c r="AG12" s="4"/>
    </row>
    <row r="13" spans="1:38" s="1" customFormat="1" ht="16.5" customHeight="1">
      <c r="A13" s="6" t="s">
        <v>932</v>
      </c>
      <c r="B13" s="8"/>
      <c r="C13" s="8"/>
      <c r="D13" s="8"/>
      <c r="E13" s="8"/>
      <c r="F13" s="8"/>
      <c r="G13" s="8"/>
      <c r="H13" s="8"/>
      <c r="I13" s="8"/>
      <c r="J13" s="8"/>
      <c r="K13" s="610"/>
      <c r="L13" s="610"/>
      <c r="M13" s="610"/>
      <c r="N13" s="610"/>
      <c r="O13" s="610"/>
      <c r="P13" s="610"/>
      <c r="Q13" s="610"/>
      <c r="R13" s="610"/>
      <c r="S13" s="610"/>
      <c r="T13" s="610"/>
      <c r="U13" s="11"/>
      <c r="V13" s="12"/>
      <c r="W13" s="12"/>
      <c r="X13" s="12"/>
      <c r="Y13" s="12"/>
      <c r="Z13" s="12"/>
      <c r="AA13" s="12"/>
      <c r="AB13" s="12"/>
      <c r="AC13" s="12"/>
      <c r="AD13" s="12"/>
      <c r="AE13" s="12"/>
      <c r="AF13" s="12"/>
      <c r="AG13" s="4"/>
    </row>
    <row r="14" spans="1:38" s="1" customFormat="1" ht="16.5" customHeight="1">
      <c r="A14" s="6" t="s">
        <v>934</v>
      </c>
      <c r="B14" s="8"/>
      <c r="C14" s="8"/>
      <c r="D14" s="8"/>
      <c r="E14" s="8"/>
      <c r="F14" s="8"/>
      <c r="G14" s="8"/>
      <c r="H14" s="8"/>
      <c r="I14" s="8"/>
      <c r="J14" s="8"/>
      <c r="K14" s="61" t="s">
        <v>26</v>
      </c>
      <c r="L14" s="11" t="s">
        <v>23</v>
      </c>
      <c r="M14" s="11"/>
      <c r="N14" s="61" t="s">
        <v>26</v>
      </c>
      <c r="O14" s="11" t="s">
        <v>33</v>
      </c>
      <c r="P14" s="249"/>
      <c r="Q14" s="61" t="s">
        <v>26</v>
      </c>
      <c r="R14" s="11" t="s">
        <v>30</v>
      </c>
      <c r="S14" s="11"/>
      <c r="T14" s="61" t="s">
        <v>26</v>
      </c>
      <c r="U14" s="11" t="s">
        <v>935</v>
      </c>
      <c r="V14" s="12"/>
      <c r="W14" s="96"/>
      <c r="X14" s="624"/>
      <c r="Y14" s="624"/>
      <c r="Z14" s="624"/>
      <c r="AA14" s="624"/>
      <c r="AB14" s="624"/>
      <c r="AC14" s="624"/>
      <c r="AD14" s="624"/>
      <c r="AE14" s="16" t="s">
        <v>25</v>
      </c>
      <c r="AF14" s="12"/>
      <c r="AG14" s="4"/>
    </row>
    <row r="15" spans="1:38" s="1" customFormat="1" ht="16.5" customHeight="1">
      <c r="A15" s="6" t="s">
        <v>933</v>
      </c>
      <c r="B15" s="8"/>
      <c r="C15" s="8"/>
      <c r="D15" s="8"/>
      <c r="E15" s="8"/>
      <c r="F15" s="8"/>
      <c r="G15" s="8"/>
      <c r="H15" s="8"/>
      <c r="I15" s="8"/>
      <c r="J15" s="8"/>
      <c r="K15" s="610"/>
      <c r="L15" s="610"/>
      <c r="M15" s="610"/>
      <c r="N15" s="610"/>
      <c r="O15" s="610"/>
      <c r="P15" s="610"/>
      <c r="Q15" s="610"/>
      <c r="R15" s="610"/>
      <c r="S15" s="610"/>
      <c r="T15" s="610"/>
      <c r="U15" s="610"/>
      <c r="V15" s="610"/>
      <c r="W15" s="610"/>
      <c r="X15" s="610"/>
      <c r="Y15" s="610"/>
      <c r="Z15" s="610"/>
      <c r="AA15" s="610"/>
      <c r="AB15" s="610"/>
      <c r="AC15" s="610"/>
      <c r="AD15" s="610"/>
      <c r="AE15" s="610"/>
      <c r="AF15" s="610"/>
      <c r="AG15" s="4"/>
    </row>
    <row r="16" spans="1:38" s="1" customFormat="1" ht="16.5" customHeight="1">
      <c r="A16" s="6"/>
      <c r="B16" s="8"/>
      <c r="C16" s="8"/>
      <c r="D16" s="8"/>
      <c r="E16" s="8"/>
      <c r="F16" s="8"/>
      <c r="G16" s="8"/>
      <c r="H16" s="8"/>
      <c r="I16" s="8"/>
      <c r="J16" s="8"/>
      <c r="K16" s="623"/>
      <c r="L16" s="623"/>
      <c r="M16" s="623"/>
      <c r="N16" s="623"/>
      <c r="O16" s="623"/>
      <c r="P16" s="623"/>
      <c r="Q16" s="623"/>
      <c r="R16" s="623"/>
      <c r="S16" s="623"/>
      <c r="T16" s="623"/>
      <c r="U16" s="623"/>
      <c r="V16" s="623"/>
      <c r="W16" s="623"/>
      <c r="X16" s="623"/>
      <c r="Y16" s="623"/>
      <c r="Z16" s="623"/>
      <c r="AA16" s="623"/>
      <c r="AB16" s="623"/>
      <c r="AC16" s="623"/>
      <c r="AD16" s="623"/>
      <c r="AE16" s="623"/>
      <c r="AF16" s="623"/>
      <c r="AG16" s="4"/>
    </row>
    <row r="17" spans="1:33" s="1" customFormat="1" ht="16.5" customHeight="1">
      <c r="A17" s="13" t="s">
        <v>928</v>
      </c>
      <c r="B17" s="13"/>
      <c r="C17" s="13"/>
      <c r="D17" s="13"/>
      <c r="E17" s="13"/>
      <c r="F17" s="13"/>
      <c r="G17" s="13"/>
      <c r="H17" s="13"/>
      <c r="I17" s="13"/>
      <c r="J17" s="13"/>
      <c r="K17" s="95" t="s">
        <v>917</v>
      </c>
      <c r="L17" s="95"/>
      <c r="M17" s="625"/>
      <c r="N17" s="625"/>
      <c r="O17" s="625"/>
      <c r="P17" s="95" t="s">
        <v>25</v>
      </c>
      <c r="Q17" s="95"/>
      <c r="R17" s="95"/>
      <c r="S17" s="95"/>
      <c r="T17" s="95"/>
      <c r="U17" s="95"/>
      <c r="V17" s="95"/>
      <c r="W17" s="95"/>
      <c r="X17" s="95"/>
      <c r="Y17" s="95"/>
      <c r="Z17" s="95"/>
      <c r="AA17" s="95"/>
      <c r="AB17" s="95"/>
      <c r="AC17" s="95"/>
      <c r="AD17" s="95"/>
      <c r="AE17" s="95"/>
      <c r="AF17" s="95"/>
      <c r="AG17" s="4"/>
    </row>
    <row r="18" spans="1:33" s="1" customFormat="1" ht="16.5" customHeight="1">
      <c r="A18" s="6" t="s">
        <v>929</v>
      </c>
      <c r="B18" s="8"/>
      <c r="C18" s="8"/>
      <c r="D18" s="8"/>
      <c r="E18" s="8"/>
      <c r="F18" s="8" t="s">
        <v>930</v>
      </c>
      <c r="G18" s="8"/>
      <c r="H18" s="609"/>
      <c r="I18" s="609"/>
      <c r="J18" s="609"/>
      <c r="K18" s="609"/>
      <c r="L18" s="609"/>
      <c r="M18" s="609"/>
      <c r="N18" s="250" t="s">
        <v>25</v>
      </c>
      <c r="O18" s="610"/>
      <c r="P18" s="610"/>
      <c r="Q18" s="610"/>
      <c r="R18" s="610"/>
      <c r="S18" s="610"/>
      <c r="T18" s="610"/>
      <c r="U18" s="610"/>
      <c r="V18" s="610"/>
      <c r="W18" s="610"/>
      <c r="X18" s="610"/>
      <c r="Y18" s="610"/>
      <c r="Z18" s="610"/>
      <c r="AA18" s="610"/>
      <c r="AB18" s="610"/>
      <c r="AC18" s="610"/>
      <c r="AD18" s="610"/>
      <c r="AE18" s="610"/>
      <c r="AF18" s="610"/>
      <c r="AG18" s="4"/>
    </row>
    <row r="19" spans="1:33" s="1" customFormat="1" ht="16.5" customHeight="1">
      <c r="A19" s="6" t="s">
        <v>931</v>
      </c>
      <c r="B19" s="8"/>
      <c r="C19" s="8"/>
      <c r="D19" s="8"/>
      <c r="E19" s="8"/>
      <c r="F19" s="8"/>
      <c r="G19" s="8"/>
      <c r="H19" s="8"/>
      <c r="I19" s="8"/>
      <c r="J19" s="8"/>
      <c r="K19" s="609"/>
      <c r="L19" s="609"/>
      <c r="M19" s="609"/>
      <c r="N19" s="245" t="s">
        <v>936</v>
      </c>
      <c r="O19" s="245"/>
      <c r="P19" s="245"/>
      <c r="Q19" s="245"/>
      <c r="R19" s="245"/>
      <c r="S19" s="245"/>
      <c r="T19" s="245"/>
      <c r="U19" s="245"/>
      <c r="V19" s="245"/>
      <c r="W19" s="245"/>
      <c r="X19" s="245"/>
      <c r="Y19" s="245"/>
      <c r="Z19" s="245"/>
      <c r="AA19" s="245"/>
      <c r="AB19" s="245"/>
      <c r="AC19" s="245"/>
      <c r="AD19" s="245"/>
      <c r="AE19" s="245"/>
      <c r="AF19" s="245"/>
      <c r="AG19" s="4"/>
    </row>
    <row r="20" spans="1:33" s="1" customFormat="1" ht="16.5" customHeight="1">
      <c r="A20" s="6" t="s">
        <v>932</v>
      </c>
      <c r="B20" s="8"/>
      <c r="C20" s="8"/>
      <c r="D20" s="8"/>
      <c r="E20" s="8"/>
      <c r="F20" s="8"/>
      <c r="G20" s="8"/>
      <c r="H20" s="8"/>
      <c r="I20" s="8"/>
      <c r="J20" s="8"/>
      <c r="K20" s="610"/>
      <c r="L20" s="610"/>
      <c r="M20" s="610"/>
      <c r="N20" s="610"/>
      <c r="O20" s="610"/>
      <c r="P20" s="610"/>
      <c r="Q20" s="610"/>
      <c r="R20" s="610"/>
      <c r="S20" s="610"/>
      <c r="T20" s="610"/>
      <c r="U20" s="11"/>
      <c r="V20" s="12"/>
      <c r="W20" s="12"/>
      <c r="X20" s="12"/>
      <c r="Y20" s="12"/>
      <c r="Z20" s="12"/>
      <c r="AA20" s="12"/>
      <c r="AB20" s="12"/>
      <c r="AC20" s="12"/>
      <c r="AD20" s="12"/>
      <c r="AE20" s="12"/>
      <c r="AF20" s="12"/>
      <c r="AG20" s="4"/>
    </row>
    <row r="21" spans="1:33" s="1" customFormat="1" ht="16.5" customHeight="1">
      <c r="A21" s="6" t="s">
        <v>934</v>
      </c>
      <c r="B21" s="8"/>
      <c r="C21" s="8"/>
      <c r="D21" s="8"/>
      <c r="E21" s="8"/>
      <c r="F21" s="8"/>
      <c r="G21" s="8"/>
      <c r="H21" s="8"/>
      <c r="I21" s="8"/>
      <c r="J21" s="8"/>
      <c r="K21" s="61" t="s">
        <v>26</v>
      </c>
      <c r="L21" s="11" t="s">
        <v>23</v>
      </c>
      <c r="M21" s="11"/>
      <c r="N21" s="61" t="s">
        <v>26</v>
      </c>
      <c r="O21" s="11" t="s">
        <v>33</v>
      </c>
      <c r="P21" s="249"/>
      <c r="Q21" s="61" t="s">
        <v>26</v>
      </c>
      <c r="R21" s="11" t="s">
        <v>30</v>
      </c>
      <c r="S21" s="11"/>
      <c r="T21" s="61" t="s">
        <v>26</v>
      </c>
      <c r="U21" s="11" t="s">
        <v>935</v>
      </c>
      <c r="V21" s="12"/>
      <c r="W21" s="96"/>
      <c r="X21" s="624"/>
      <c r="Y21" s="624"/>
      <c r="Z21" s="624"/>
      <c r="AA21" s="624"/>
      <c r="AB21" s="624"/>
      <c r="AC21" s="624"/>
      <c r="AD21" s="624"/>
      <c r="AE21" s="16" t="s">
        <v>25</v>
      </c>
      <c r="AF21" s="12"/>
      <c r="AG21" s="4"/>
    </row>
    <row r="22" spans="1:33" s="1" customFormat="1" ht="16.5" customHeight="1">
      <c r="A22" s="6" t="s">
        <v>933</v>
      </c>
      <c r="B22" s="8"/>
      <c r="C22" s="8"/>
      <c r="D22" s="8"/>
      <c r="E22" s="8"/>
      <c r="F22" s="8"/>
      <c r="G22" s="8"/>
      <c r="H22" s="8"/>
      <c r="I22" s="8"/>
      <c r="J22" s="8"/>
      <c r="K22" s="610"/>
      <c r="L22" s="610"/>
      <c r="M22" s="610"/>
      <c r="N22" s="610"/>
      <c r="O22" s="610"/>
      <c r="P22" s="610"/>
      <c r="Q22" s="610"/>
      <c r="R22" s="610"/>
      <c r="S22" s="610"/>
      <c r="T22" s="610"/>
      <c r="U22" s="610"/>
      <c r="V22" s="610"/>
      <c r="W22" s="610"/>
      <c r="X22" s="610"/>
      <c r="Y22" s="610"/>
      <c r="Z22" s="610"/>
      <c r="AA22" s="610"/>
      <c r="AB22" s="610"/>
      <c r="AC22" s="610"/>
      <c r="AD22" s="610"/>
      <c r="AE22" s="610"/>
      <c r="AF22" s="610"/>
      <c r="AG22" s="4"/>
    </row>
    <row r="23" spans="1:33" s="1" customFormat="1" ht="16.5" customHeight="1">
      <c r="A23" s="6"/>
      <c r="B23" s="8"/>
      <c r="C23" s="8"/>
      <c r="D23" s="8"/>
      <c r="E23" s="8"/>
      <c r="F23" s="8"/>
      <c r="G23" s="8"/>
      <c r="H23" s="8"/>
      <c r="I23" s="8"/>
      <c r="J23" s="8"/>
      <c r="K23" s="623"/>
      <c r="L23" s="623"/>
      <c r="M23" s="623"/>
      <c r="N23" s="623"/>
      <c r="O23" s="623"/>
      <c r="P23" s="623"/>
      <c r="Q23" s="623"/>
      <c r="R23" s="623"/>
      <c r="S23" s="623"/>
      <c r="T23" s="623"/>
      <c r="U23" s="623"/>
      <c r="V23" s="623"/>
      <c r="W23" s="623"/>
      <c r="X23" s="623"/>
      <c r="Y23" s="623"/>
      <c r="Z23" s="623"/>
      <c r="AA23" s="623"/>
      <c r="AB23" s="623"/>
      <c r="AC23" s="623"/>
      <c r="AD23" s="623"/>
      <c r="AE23" s="623"/>
      <c r="AF23" s="623"/>
      <c r="AG23" s="4"/>
    </row>
    <row r="24" spans="1:33" s="1" customFormat="1" ht="16.5" customHeight="1">
      <c r="A24" s="13" t="s">
        <v>928</v>
      </c>
      <c r="B24" s="13"/>
      <c r="C24" s="13"/>
      <c r="D24" s="13"/>
      <c r="E24" s="13"/>
      <c r="F24" s="13"/>
      <c r="G24" s="13"/>
      <c r="H24" s="13"/>
      <c r="I24" s="13"/>
      <c r="J24" s="13"/>
      <c r="K24" s="95" t="s">
        <v>917</v>
      </c>
      <c r="L24" s="95"/>
      <c r="M24" s="625"/>
      <c r="N24" s="625"/>
      <c r="O24" s="625"/>
      <c r="P24" s="95" t="s">
        <v>25</v>
      </c>
      <c r="Q24" s="95"/>
      <c r="R24" s="95"/>
      <c r="S24" s="95"/>
      <c r="T24" s="95"/>
      <c r="U24" s="95"/>
      <c r="V24" s="95"/>
      <c r="W24" s="95"/>
      <c r="X24" s="95"/>
      <c r="Y24" s="95"/>
      <c r="Z24" s="95"/>
      <c r="AA24" s="95"/>
      <c r="AB24" s="95"/>
      <c r="AC24" s="95"/>
      <c r="AD24" s="95"/>
      <c r="AE24" s="95"/>
      <c r="AF24" s="95"/>
      <c r="AG24" s="4"/>
    </row>
    <row r="25" spans="1:33" s="1" customFormat="1" ht="16.5" customHeight="1">
      <c r="A25" s="6" t="s">
        <v>929</v>
      </c>
      <c r="B25" s="8"/>
      <c r="C25" s="8"/>
      <c r="D25" s="8"/>
      <c r="E25" s="8"/>
      <c r="F25" s="8" t="s">
        <v>930</v>
      </c>
      <c r="G25" s="8"/>
      <c r="H25" s="609"/>
      <c r="I25" s="609"/>
      <c r="J25" s="609"/>
      <c r="K25" s="609"/>
      <c r="L25" s="609"/>
      <c r="M25" s="609"/>
      <c r="N25" s="250" t="s">
        <v>25</v>
      </c>
      <c r="O25" s="610"/>
      <c r="P25" s="610"/>
      <c r="Q25" s="610"/>
      <c r="R25" s="610"/>
      <c r="S25" s="610"/>
      <c r="T25" s="610"/>
      <c r="U25" s="610"/>
      <c r="V25" s="610"/>
      <c r="W25" s="610"/>
      <c r="X25" s="610"/>
      <c r="Y25" s="610"/>
      <c r="Z25" s="610"/>
      <c r="AA25" s="610"/>
      <c r="AB25" s="610"/>
      <c r="AC25" s="610"/>
      <c r="AD25" s="610"/>
      <c r="AE25" s="610"/>
      <c r="AF25" s="610"/>
      <c r="AG25" s="4"/>
    </row>
    <row r="26" spans="1:33" s="1" customFormat="1" ht="16.5" customHeight="1">
      <c r="A26" s="6" t="s">
        <v>931</v>
      </c>
      <c r="B26" s="8"/>
      <c r="C26" s="8"/>
      <c r="D26" s="8"/>
      <c r="E26" s="8"/>
      <c r="F26" s="8"/>
      <c r="G26" s="8"/>
      <c r="H26" s="8"/>
      <c r="I26" s="8"/>
      <c r="J26" s="8"/>
      <c r="K26" s="609"/>
      <c r="L26" s="609"/>
      <c r="M26" s="609"/>
      <c r="N26" s="245" t="s">
        <v>936</v>
      </c>
      <c r="O26" s="245"/>
      <c r="P26" s="245"/>
      <c r="Q26" s="245"/>
      <c r="R26" s="245"/>
      <c r="S26" s="245"/>
      <c r="T26" s="245"/>
      <c r="U26" s="245"/>
      <c r="V26" s="245"/>
      <c r="W26" s="245"/>
      <c r="X26" s="245"/>
      <c r="Y26" s="245"/>
      <c r="Z26" s="245"/>
      <c r="AA26" s="245"/>
      <c r="AB26" s="245"/>
      <c r="AC26" s="245"/>
      <c r="AD26" s="245"/>
      <c r="AE26" s="245"/>
      <c r="AF26" s="245"/>
      <c r="AG26" s="4"/>
    </row>
    <row r="27" spans="1:33" s="1" customFormat="1" ht="16.5" customHeight="1">
      <c r="A27" s="6" t="s">
        <v>932</v>
      </c>
      <c r="B27" s="8"/>
      <c r="C27" s="8"/>
      <c r="D27" s="8"/>
      <c r="E27" s="8"/>
      <c r="F27" s="8"/>
      <c r="G27" s="8"/>
      <c r="H27" s="8"/>
      <c r="I27" s="8"/>
      <c r="J27" s="8"/>
      <c r="K27" s="610"/>
      <c r="L27" s="610"/>
      <c r="M27" s="610"/>
      <c r="N27" s="610"/>
      <c r="O27" s="610"/>
      <c r="P27" s="610"/>
      <c r="Q27" s="610"/>
      <c r="R27" s="610"/>
      <c r="S27" s="610"/>
      <c r="T27" s="610"/>
      <c r="U27" s="11"/>
      <c r="V27" s="12"/>
      <c r="W27" s="12"/>
      <c r="X27" s="12"/>
      <c r="Y27" s="12"/>
      <c r="Z27" s="12"/>
      <c r="AA27" s="12"/>
      <c r="AB27" s="12"/>
      <c r="AC27" s="12"/>
      <c r="AD27" s="12"/>
      <c r="AE27" s="12"/>
      <c r="AF27" s="12"/>
      <c r="AG27" s="4"/>
    </row>
    <row r="28" spans="1:33" s="1" customFormat="1" ht="16.5" customHeight="1">
      <c r="A28" s="6" t="s">
        <v>934</v>
      </c>
      <c r="B28" s="8"/>
      <c r="C28" s="8"/>
      <c r="D28" s="8"/>
      <c r="E28" s="8"/>
      <c r="F28" s="8"/>
      <c r="G28" s="8"/>
      <c r="H28" s="8"/>
      <c r="I28" s="8"/>
      <c r="J28" s="8"/>
      <c r="K28" s="61" t="s">
        <v>26</v>
      </c>
      <c r="L28" s="11" t="s">
        <v>23</v>
      </c>
      <c r="M28" s="11"/>
      <c r="N28" s="61" t="s">
        <v>26</v>
      </c>
      <c r="O28" s="11" t="s">
        <v>33</v>
      </c>
      <c r="P28" s="249"/>
      <c r="Q28" s="61" t="s">
        <v>26</v>
      </c>
      <c r="R28" s="11" t="s">
        <v>30</v>
      </c>
      <c r="S28" s="11"/>
      <c r="T28" s="61" t="s">
        <v>26</v>
      </c>
      <c r="U28" s="11" t="s">
        <v>935</v>
      </c>
      <c r="V28" s="12"/>
      <c r="W28" s="96"/>
      <c r="X28" s="624"/>
      <c r="Y28" s="624"/>
      <c r="Z28" s="624"/>
      <c r="AA28" s="624"/>
      <c r="AB28" s="624"/>
      <c r="AC28" s="624"/>
      <c r="AD28" s="624"/>
      <c r="AE28" s="16" t="s">
        <v>25</v>
      </c>
      <c r="AF28" s="12"/>
      <c r="AG28" s="4"/>
    </row>
    <row r="29" spans="1:33" s="1" customFormat="1" ht="16.5" customHeight="1">
      <c r="A29" s="6" t="s">
        <v>933</v>
      </c>
      <c r="B29" s="8"/>
      <c r="C29" s="8"/>
      <c r="D29" s="8"/>
      <c r="E29" s="8"/>
      <c r="F29" s="8"/>
      <c r="G29" s="8"/>
      <c r="H29" s="8"/>
      <c r="I29" s="8"/>
      <c r="J29" s="8"/>
      <c r="K29" s="610"/>
      <c r="L29" s="610"/>
      <c r="M29" s="610"/>
      <c r="N29" s="610"/>
      <c r="O29" s="610"/>
      <c r="P29" s="610"/>
      <c r="Q29" s="610"/>
      <c r="R29" s="610"/>
      <c r="S29" s="610"/>
      <c r="T29" s="610"/>
      <c r="U29" s="610"/>
      <c r="V29" s="610"/>
      <c r="W29" s="610"/>
      <c r="X29" s="610"/>
      <c r="Y29" s="610"/>
      <c r="Z29" s="610"/>
      <c r="AA29" s="610"/>
      <c r="AB29" s="610"/>
      <c r="AC29" s="610"/>
      <c r="AD29" s="610"/>
      <c r="AE29" s="610"/>
      <c r="AF29" s="610"/>
      <c r="AG29" s="4"/>
    </row>
    <row r="30" spans="1:33" s="1" customFormat="1" ht="16.5" customHeight="1">
      <c r="A30" s="6"/>
      <c r="B30" s="8"/>
      <c r="C30" s="8"/>
      <c r="D30" s="8"/>
      <c r="E30" s="8"/>
      <c r="F30" s="8"/>
      <c r="G30" s="8"/>
      <c r="H30" s="8"/>
      <c r="I30" s="8"/>
      <c r="J30" s="8"/>
      <c r="K30" s="623"/>
      <c r="L30" s="623"/>
      <c r="M30" s="623"/>
      <c r="N30" s="623"/>
      <c r="O30" s="623"/>
      <c r="P30" s="623"/>
      <c r="Q30" s="623"/>
      <c r="R30" s="623"/>
      <c r="S30" s="623"/>
      <c r="T30" s="623"/>
      <c r="U30" s="623"/>
      <c r="V30" s="623"/>
      <c r="W30" s="623"/>
      <c r="X30" s="623"/>
      <c r="Y30" s="623"/>
      <c r="Z30" s="623"/>
      <c r="AA30" s="623"/>
      <c r="AB30" s="623"/>
      <c r="AC30" s="623"/>
      <c r="AD30" s="623"/>
      <c r="AE30" s="623"/>
      <c r="AF30" s="623"/>
      <c r="AG30" s="4"/>
    </row>
    <row r="31" spans="1:33" s="1" customFormat="1" ht="16.5" customHeight="1">
      <c r="A31" s="13" t="s">
        <v>928</v>
      </c>
      <c r="B31" s="13"/>
      <c r="C31" s="13"/>
      <c r="D31" s="13"/>
      <c r="E31" s="13"/>
      <c r="F31" s="13"/>
      <c r="G31" s="13"/>
      <c r="H31" s="13"/>
      <c r="I31" s="13"/>
      <c r="J31" s="13"/>
      <c r="K31" s="95" t="s">
        <v>917</v>
      </c>
      <c r="L31" s="95"/>
      <c r="M31" s="625"/>
      <c r="N31" s="625"/>
      <c r="O31" s="625"/>
      <c r="P31" s="95" t="s">
        <v>25</v>
      </c>
      <c r="Q31" s="95"/>
      <c r="R31" s="95"/>
      <c r="S31" s="95"/>
      <c r="T31" s="95"/>
      <c r="U31" s="95"/>
      <c r="V31" s="95"/>
      <c r="W31" s="95"/>
      <c r="X31" s="95"/>
      <c r="Y31" s="95"/>
      <c r="Z31" s="95"/>
      <c r="AA31" s="95"/>
      <c r="AB31" s="95"/>
      <c r="AC31" s="95"/>
      <c r="AD31" s="95"/>
      <c r="AE31" s="95"/>
      <c r="AF31" s="95"/>
      <c r="AG31" s="4"/>
    </row>
    <row r="32" spans="1:33" s="1" customFormat="1" ht="16.5" customHeight="1">
      <c r="A32" s="6" t="s">
        <v>929</v>
      </c>
      <c r="B32" s="8"/>
      <c r="C32" s="8"/>
      <c r="D32" s="8"/>
      <c r="E32" s="8"/>
      <c r="F32" s="8" t="s">
        <v>930</v>
      </c>
      <c r="G32" s="8"/>
      <c r="H32" s="609"/>
      <c r="I32" s="609"/>
      <c r="J32" s="609"/>
      <c r="K32" s="609"/>
      <c r="L32" s="609"/>
      <c r="M32" s="609"/>
      <c r="N32" s="250" t="s">
        <v>25</v>
      </c>
      <c r="O32" s="610"/>
      <c r="P32" s="610"/>
      <c r="Q32" s="610"/>
      <c r="R32" s="610"/>
      <c r="S32" s="610"/>
      <c r="T32" s="610"/>
      <c r="U32" s="610"/>
      <c r="V32" s="610"/>
      <c r="W32" s="610"/>
      <c r="X32" s="610"/>
      <c r="Y32" s="610"/>
      <c r="Z32" s="610"/>
      <c r="AA32" s="610"/>
      <c r="AB32" s="610"/>
      <c r="AC32" s="610"/>
      <c r="AD32" s="610"/>
      <c r="AE32" s="610"/>
      <c r="AF32" s="610"/>
      <c r="AG32" s="4"/>
    </row>
    <row r="33" spans="1:33" s="1" customFormat="1" ht="16.5" customHeight="1">
      <c r="A33" s="6" t="s">
        <v>931</v>
      </c>
      <c r="B33" s="8"/>
      <c r="C33" s="8"/>
      <c r="D33" s="8"/>
      <c r="E33" s="8"/>
      <c r="F33" s="8"/>
      <c r="G33" s="8"/>
      <c r="H33" s="8"/>
      <c r="I33" s="8"/>
      <c r="J33" s="8"/>
      <c r="K33" s="609"/>
      <c r="L33" s="609"/>
      <c r="M33" s="609"/>
      <c r="N33" s="245" t="s">
        <v>936</v>
      </c>
      <c r="O33" s="245"/>
      <c r="P33" s="245"/>
      <c r="Q33" s="245"/>
      <c r="R33" s="245"/>
      <c r="S33" s="245"/>
      <c r="T33" s="245"/>
      <c r="U33" s="245"/>
      <c r="V33" s="245"/>
      <c r="W33" s="245"/>
      <c r="X33" s="245"/>
      <c r="Y33" s="245"/>
      <c r="Z33" s="245"/>
      <c r="AA33" s="245"/>
      <c r="AB33" s="245"/>
      <c r="AC33" s="245"/>
      <c r="AD33" s="245"/>
      <c r="AE33" s="245"/>
      <c r="AF33" s="245"/>
      <c r="AG33" s="4"/>
    </row>
    <row r="34" spans="1:33" s="1" customFormat="1" ht="16.5" customHeight="1">
      <c r="A34" s="6" t="s">
        <v>932</v>
      </c>
      <c r="B34" s="8"/>
      <c r="C34" s="8"/>
      <c r="D34" s="8"/>
      <c r="E34" s="8"/>
      <c r="F34" s="8"/>
      <c r="G34" s="8"/>
      <c r="H34" s="8"/>
      <c r="I34" s="8"/>
      <c r="J34" s="8"/>
      <c r="K34" s="610"/>
      <c r="L34" s="610"/>
      <c r="M34" s="610"/>
      <c r="N34" s="610"/>
      <c r="O34" s="610"/>
      <c r="P34" s="610"/>
      <c r="Q34" s="610"/>
      <c r="R34" s="610"/>
      <c r="S34" s="610"/>
      <c r="T34" s="610"/>
      <c r="U34" s="11"/>
      <c r="V34" s="12"/>
      <c r="W34" s="12"/>
      <c r="X34" s="12"/>
      <c r="Y34" s="12"/>
      <c r="Z34" s="12"/>
      <c r="AA34" s="12"/>
      <c r="AB34" s="12"/>
      <c r="AC34" s="12"/>
      <c r="AD34" s="12"/>
      <c r="AE34" s="12"/>
      <c r="AF34" s="12"/>
      <c r="AG34" s="4"/>
    </row>
    <row r="35" spans="1:33" s="1" customFormat="1" ht="16.5" customHeight="1">
      <c r="A35" s="6" t="s">
        <v>934</v>
      </c>
      <c r="B35" s="8"/>
      <c r="C35" s="8"/>
      <c r="D35" s="8"/>
      <c r="E35" s="8"/>
      <c r="F35" s="8"/>
      <c r="G35" s="8"/>
      <c r="H35" s="8"/>
      <c r="I35" s="8"/>
      <c r="J35" s="8"/>
      <c r="K35" s="61" t="s">
        <v>26</v>
      </c>
      <c r="L35" s="11" t="s">
        <v>23</v>
      </c>
      <c r="M35" s="11"/>
      <c r="N35" s="61" t="s">
        <v>26</v>
      </c>
      <c r="O35" s="11" t="s">
        <v>33</v>
      </c>
      <c r="P35" s="249"/>
      <c r="Q35" s="61" t="s">
        <v>26</v>
      </c>
      <c r="R35" s="11" t="s">
        <v>30</v>
      </c>
      <c r="S35" s="11"/>
      <c r="T35" s="61" t="s">
        <v>26</v>
      </c>
      <c r="U35" s="11" t="s">
        <v>935</v>
      </c>
      <c r="V35" s="12"/>
      <c r="W35" s="96"/>
      <c r="X35" s="624"/>
      <c r="Y35" s="624"/>
      <c r="Z35" s="624"/>
      <c r="AA35" s="624"/>
      <c r="AB35" s="624"/>
      <c r="AC35" s="624"/>
      <c r="AD35" s="624"/>
      <c r="AE35" s="16" t="s">
        <v>25</v>
      </c>
      <c r="AF35" s="12"/>
      <c r="AG35" s="4"/>
    </row>
    <row r="36" spans="1:33" s="1" customFormat="1" ht="16.5" customHeight="1">
      <c r="A36" s="6" t="s">
        <v>933</v>
      </c>
      <c r="B36" s="8"/>
      <c r="C36" s="8"/>
      <c r="D36" s="8"/>
      <c r="E36" s="8"/>
      <c r="F36" s="8"/>
      <c r="G36" s="8"/>
      <c r="H36" s="8"/>
      <c r="I36" s="8"/>
      <c r="J36" s="8"/>
      <c r="K36" s="610"/>
      <c r="L36" s="610"/>
      <c r="M36" s="610"/>
      <c r="N36" s="610"/>
      <c r="O36" s="610"/>
      <c r="P36" s="610"/>
      <c r="Q36" s="610"/>
      <c r="R36" s="610"/>
      <c r="S36" s="610"/>
      <c r="T36" s="610"/>
      <c r="U36" s="610"/>
      <c r="V36" s="610"/>
      <c r="W36" s="610"/>
      <c r="X36" s="610"/>
      <c r="Y36" s="610"/>
      <c r="Z36" s="610"/>
      <c r="AA36" s="610"/>
      <c r="AB36" s="610"/>
      <c r="AC36" s="610"/>
      <c r="AD36" s="610"/>
      <c r="AE36" s="610"/>
      <c r="AF36" s="610"/>
      <c r="AG36" s="4"/>
    </row>
    <row r="37" spans="1:33" s="1" customFormat="1" ht="16.5" customHeight="1">
      <c r="A37" s="6"/>
      <c r="B37" s="8"/>
      <c r="C37" s="8"/>
      <c r="D37" s="8"/>
      <c r="E37" s="8"/>
      <c r="F37" s="8"/>
      <c r="G37" s="8"/>
      <c r="H37" s="8"/>
      <c r="I37" s="8"/>
      <c r="J37" s="8"/>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4"/>
    </row>
    <row r="38" spans="1:33" s="1" customFormat="1" ht="16.5" customHeight="1">
      <c r="A38" s="13" t="s">
        <v>928</v>
      </c>
      <c r="B38" s="13"/>
      <c r="C38" s="13"/>
      <c r="D38" s="13"/>
      <c r="E38" s="13"/>
      <c r="F38" s="13"/>
      <c r="G38" s="13"/>
      <c r="H38" s="13"/>
      <c r="I38" s="13"/>
      <c r="J38" s="13"/>
      <c r="K38" s="95" t="s">
        <v>917</v>
      </c>
      <c r="L38" s="95"/>
      <c r="M38" s="625"/>
      <c r="N38" s="625"/>
      <c r="O38" s="625"/>
      <c r="P38" s="95" t="s">
        <v>25</v>
      </c>
      <c r="Q38" s="95"/>
      <c r="R38" s="95"/>
      <c r="S38" s="95"/>
      <c r="T38" s="95"/>
      <c r="U38" s="95"/>
      <c r="V38" s="95"/>
      <c r="W38" s="95"/>
      <c r="X38" s="95"/>
      <c r="Y38" s="95"/>
      <c r="Z38" s="95"/>
      <c r="AA38" s="95"/>
      <c r="AB38" s="95"/>
      <c r="AC38" s="95"/>
      <c r="AD38" s="95"/>
      <c r="AE38" s="95"/>
      <c r="AF38" s="95"/>
      <c r="AG38" s="4"/>
    </row>
    <row r="39" spans="1:33" s="1" customFormat="1" ht="16.5" customHeight="1">
      <c r="A39" s="6" t="s">
        <v>929</v>
      </c>
      <c r="B39" s="8"/>
      <c r="C39" s="8"/>
      <c r="D39" s="8"/>
      <c r="E39" s="8"/>
      <c r="F39" s="8" t="s">
        <v>930</v>
      </c>
      <c r="G39" s="8"/>
      <c r="H39" s="609"/>
      <c r="I39" s="609"/>
      <c r="J39" s="609"/>
      <c r="K39" s="609"/>
      <c r="L39" s="609"/>
      <c r="M39" s="609"/>
      <c r="N39" s="250" t="s">
        <v>25</v>
      </c>
      <c r="O39" s="610"/>
      <c r="P39" s="610"/>
      <c r="Q39" s="610"/>
      <c r="R39" s="610"/>
      <c r="S39" s="610"/>
      <c r="T39" s="610"/>
      <c r="U39" s="610"/>
      <c r="V39" s="610"/>
      <c r="W39" s="610"/>
      <c r="X39" s="610"/>
      <c r="Y39" s="610"/>
      <c r="Z39" s="610"/>
      <c r="AA39" s="610"/>
      <c r="AB39" s="610"/>
      <c r="AC39" s="610"/>
      <c r="AD39" s="610"/>
      <c r="AE39" s="610"/>
      <c r="AF39" s="610"/>
      <c r="AG39" s="4"/>
    </row>
    <row r="40" spans="1:33" s="1" customFormat="1" ht="16.5" customHeight="1">
      <c r="A40" s="6" t="s">
        <v>931</v>
      </c>
      <c r="B40" s="8"/>
      <c r="C40" s="8"/>
      <c r="D40" s="8"/>
      <c r="E40" s="8"/>
      <c r="F40" s="8"/>
      <c r="G40" s="8"/>
      <c r="H40" s="8"/>
      <c r="I40" s="8"/>
      <c r="J40" s="8"/>
      <c r="K40" s="609"/>
      <c r="L40" s="609"/>
      <c r="M40" s="609"/>
      <c r="N40" s="245" t="s">
        <v>936</v>
      </c>
      <c r="O40" s="245"/>
      <c r="P40" s="245"/>
      <c r="Q40" s="245"/>
      <c r="R40" s="245"/>
      <c r="S40" s="245"/>
      <c r="T40" s="245"/>
      <c r="U40" s="245"/>
      <c r="V40" s="245"/>
      <c r="W40" s="245"/>
      <c r="X40" s="245"/>
      <c r="Y40" s="245"/>
      <c r="Z40" s="245"/>
      <c r="AA40" s="245"/>
      <c r="AB40" s="245"/>
      <c r="AC40" s="245"/>
      <c r="AD40" s="245"/>
      <c r="AE40" s="245"/>
      <c r="AF40" s="245"/>
      <c r="AG40" s="4"/>
    </row>
    <row r="41" spans="1:33" s="1" customFormat="1" ht="16.5" customHeight="1">
      <c r="A41" s="6" t="s">
        <v>932</v>
      </c>
      <c r="B41" s="8"/>
      <c r="C41" s="8"/>
      <c r="D41" s="8"/>
      <c r="E41" s="8"/>
      <c r="F41" s="8"/>
      <c r="G41" s="8"/>
      <c r="H41" s="8"/>
      <c r="I41" s="8"/>
      <c r="J41" s="8"/>
      <c r="K41" s="610"/>
      <c r="L41" s="610"/>
      <c r="M41" s="610"/>
      <c r="N41" s="610"/>
      <c r="O41" s="610"/>
      <c r="P41" s="610"/>
      <c r="Q41" s="610"/>
      <c r="R41" s="610"/>
      <c r="S41" s="610"/>
      <c r="T41" s="610"/>
      <c r="U41" s="11"/>
      <c r="V41" s="12"/>
      <c r="W41" s="12"/>
      <c r="X41" s="12"/>
      <c r="Y41" s="12"/>
      <c r="Z41" s="12"/>
      <c r="AA41" s="12"/>
      <c r="AB41" s="12"/>
      <c r="AC41" s="12"/>
      <c r="AD41" s="12"/>
      <c r="AE41" s="12"/>
      <c r="AF41" s="12"/>
      <c r="AG41" s="4"/>
    </row>
    <row r="42" spans="1:33" s="1" customFormat="1" ht="16.5" customHeight="1">
      <c r="A42" s="6" t="s">
        <v>934</v>
      </c>
      <c r="B42" s="8"/>
      <c r="C42" s="8"/>
      <c r="D42" s="8"/>
      <c r="E42" s="8"/>
      <c r="F42" s="8"/>
      <c r="G42" s="8"/>
      <c r="H42" s="8"/>
      <c r="I42" s="8"/>
      <c r="J42" s="8"/>
      <c r="K42" s="61" t="s">
        <v>26</v>
      </c>
      <c r="L42" s="11" t="s">
        <v>23</v>
      </c>
      <c r="M42" s="11"/>
      <c r="N42" s="61" t="s">
        <v>26</v>
      </c>
      <c r="O42" s="11" t="s">
        <v>33</v>
      </c>
      <c r="P42" s="249"/>
      <c r="Q42" s="61" t="s">
        <v>26</v>
      </c>
      <c r="R42" s="11" t="s">
        <v>30</v>
      </c>
      <c r="S42" s="11"/>
      <c r="T42" s="61" t="s">
        <v>26</v>
      </c>
      <c r="U42" s="11" t="s">
        <v>935</v>
      </c>
      <c r="V42" s="12"/>
      <c r="W42" s="96"/>
      <c r="X42" s="624"/>
      <c r="Y42" s="624"/>
      <c r="Z42" s="624"/>
      <c r="AA42" s="624"/>
      <c r="AB42" s="624"/>
      <c r="AC42" s="624"/>
      <c r="AD42" s="624"/>
      <c r="AE42" s="16" t="s">
        <v>25</v>
      </c>
      <c r="AF42" s="12"/>
      <c r="AG42" s="4"/>
    </row>
    <row r="43" spans="1:33" s="1" customFormat="1" ht="16.5" customHeight="1">
      <c r="A43" s="6" t="s">
        <v>933</v>
      </c>
      <c r="B43" s="8"/>
      <c r="C43" s="8"/>
      <c r="D43" s="8"/>
      <c r="E43" s="8"/>
      <c r="F43" s="8"/>
      <c r="G43" s="8"/>
      <c r="H43" s="8"/>
      <c r="I43" s="8"/>
      <c r="J43" s="8"/>
      <c r="K43" s="610"/>
      <c r="L43" s="610"/>
      <c r="M43" s="610"/>
      <c r="N43" s="610"/>
      <c r="O43" s="610"/>
      <c r="P43" s="610"/>
      <c r="Q43" s="610"/>
      <c r="R43" s="610"/>
      <c r="S43" s="610"/>
      <c r="T43" s="610"/>
      <c r="U43" s="610"/>
      <c r="V43" s="610"/>
      <c r="W43" s="610"/>
      <c r="X43" s="610"/>
      <c r="Y43" s="610"/>
      <c r="Z43" s="610"/>
      <c r="AA43" s="610"/>
      <c r="AB43" s="610"/>
      <c r="AC43" s="610"/>
      <c r="AD43" s="610"/>
      <c r="AE43" s="610"/>
      <c r="AF43" s="610"/>
      <c r="AG43" s="4"/>
    </row>
    <row r="44" spans="1:33" ht="16.5" customHeight="1">
      <c r="A44" s="6"/>
      <c r="B44" s="8"/>
      <c r="C44" s="8"/>
      <c r="D44" s="8"/>
      <c r="E44" s="8"/>
      <c r="F44" s="8"/>
      <c r="G44" s="8"/>
      <c r="H44" s="8"/>
      <c r="I44" s="8"/>
      <c r="J44" s="8"/>
      <c r="K44" s="623"/>
      <c r="L44" s="623"/>
      <c r="M44" s="623"/>
      <c r="N44" s="623"/>
      <c r="O44" s="623"/>
      <c r="P44" s="623"/>
      <c r="Q44" s="623"/>
      <c r="R44" s="623"/>
      <c r="S44" s="623"/>
      <c r="T44" s="623"/>
      <c r="U44" s="623"/>
      <c r="V44" s="623"/>
      <c r="W44" s="623"/>
      <c r="X44" s="623"/>
      <c r="Y44" s="623"/>
      <c r="Z44" s="623"/>
      <c r="AA44" s="623"/>
      <c r="AB44" s="623"/>
      <c r="AC44" s="623"/>
      <c r="AD44" s="623"/>
      <c r="AE44" s="623"/>
      <c r="AF44" s="623"/>
    </row>
    <row r="45" spans="1:33" ht="16.5" customHeight="1">
      <c r="A45" s="13" t="s">
        <v>928</v>
      </c>
      <c r="B45" s="13"/>
      <c r="C45" s="13"/>
      <c r="D45" s="13"/>
      <c r="E45" s="13"/>
      <c r="F45" s="13"/>
      <c r="G45" s="13"/>
      <c r="H45" s="13"/>
      <c r="I45" s="13"/>
      <c r="J45" s="13"/>
      <c r="K45" s="95" t="s">
        <v>917</v>
      </c>
      <c r="L45" s="95"/>
      <c r="M45" s="625"/>
      <c r="N45" s="625"/>
      <c r="O45" s="625"/>
      <c r="P45" s="95" t="s">
        <v>25</v>
      </c>
      <c r="Q45" s="95"/>
      <c r="R45" s="95"/>
      <c r="S45" s="95"/>
      <c r="T45" s="95"/>
      <c r="U45" s="95"/>
      <c r="V45" s="95"/>
      <c r="W45" s="95"/>
      <c r="X45" s="95"/>
      <c r="Y45" s="95"/>
      <c r="Z45" s="95"/>
      <c r="AA45" s="95"/>
      <c r="AB45" s="95"/>
      <c r="AC45" s="95"/>
      <c r="AD45" s="95"/>
      <c r="AE45" s="95"/>
      <c r="AF45" s="95"/>
    </row>
    <row r="46" spans="1:33" ht="16.5" customHeight="1">
      <c r="A46" s="6" t="s">
        <v>929</v>
      </c>
      <c r="B46" s="8"/>
      <c r="C46" s="8"/>
      <c r="D46" s="8"/>
      <c r="E46" s="8"/>
      <c r="F46" s="8" t="s">
        <v>930</v>
      </c>
      <c r="G46" s="8"/>
      <c r="H46" s="609"/>
      <c r="I46" s="609"/>
      <c r="J46" s="609"/>
      <c r="K46" s="609"/>
      <c r="L46" s="609"/>
      <c r="M46" s="609"/>
      <c r="N46" s="250" t="s">
        <v>25</v>
      </c>
      <c r="O46" s="610"/>
      <c r="P46" s="610"/>
      <c r="Q46" s="610"/>
      <c r="R46" s="610"/>
      <c r="S46" s="610"/>
      <c r="T46" s="610"/>
      <c r="U46" s="610"/>
      <c r="V46" s="610"/>
      <c r="W46" s="610"/>
      <c r="X46" s="610"/>
      <c r="Y46" s="610"/>
      <c r="Z46" s="610"/>
      <c r="AA46" s="610"/>
      <c r="AB46" s="610"/>
      <c r="AC46" s="610"/>
      <c r="AD46" s="610"/>
      <c r="AE46" s="610"/>
      <c r="AF46" s="610"/>
    </row>
    <row r="47" spans="1:33" ht="16.5" customHeight="1">
      <c r="A47" s="6" t="s">
        <v>931</v>
      </c>
      <c r="B47" s="8"/>
      <c r="C47" s="8"/>
      <c r="D47" s="8"/>
      <c r="E47" s="8"/>
      <c r="F47" s="8"/>
      <c r="G47" s="8"/>
      <c r="H47" s="8"/>
      <c r="I47" s="8"/>
      <c r="J47" s="8"/>
      <c r="K47" s="609"/>
      <c r="L47" s="609"/>
      <c r="M47" s="609"/>
      <c r="N47" s="245" t="s">
        <v>936</v>
      </c>
      <c r="O47" s="245"/>
      <c r="P47" s="245"/>
      <c r="Q47" s="245"/>
      <c r="R47" s="245"/>
      <c r="S47" s="245"/>
      <c r="T47" s="245"/>
      <c r="U47" s="245"/>
      <c r="V47" s="245"/>
      <c r="W47" s="245"/>
      <c r="X47" s="245"/>
      <c r="Y47" s="245"/>
      <c r="Z47" s="245"/>
      <c r="AA47" s="245"/>
      <c r="AB47" s="245"/>
      <c r="AC47" s="245"/>
      <c r="AD47" s="245"/>
      <c r="AE47" s="245"/>
      <c r="AF47" s="245"/>
    </row>
    <row r="48" spans="1:33" ht="16.5" customHeight="1">
      <c r="A48" s="6" t="s">
        <v>932</v>
      </c>
      <c r="B48" s="8"/>
      <c r="C48" s="8"/>
      <c r="D48" s="8"/>
      <c r="E48" s="8"/>
      <c r="F48" s="8"/>
      <c r="G48" s="8"/>
      <c r="H48" s="8"/>
      <c r="I48" s="8"/>
      <c r="J48" s="8"/>
      <c r="K48" s="610"/>
      <c r="L48" s="610"/>
      <c r="M48" s="610"/>
      <c r="N48" s="610"/>
      <c r="O48" s="610"/>
      <c r="P48" s="610"/>
      <c r="Q48" s="610"/>
      <c r="R48" s="610"/>
      <c r="S48" s="610"/>
      <c r="T48" s="610"/>
      <c r="U48" s="11"/>
      <c r="V48" s="12"/>
      <c r="W48" s="12"/>
      <c r="X48" s="12"/>
      <c r="Y48" s="12"/>
      <c r="Z48" s="12"/>
      <c r="AA48" s="12"/>
      <c r="AB48" s="12"/>
      <c r="AC48" s="12"/>
      <c r="AD48" s="12"/>
      <c r="AE48" s="12"/>
      <c r="AF48" s="12"/>
    </row>
    <row r="49" spans="1:32" ht="16.5" customHeight="1">
      <c r="A49" s="6" t="s">
        <v>934</v>
      </c>
      <c r="B49" s="8"/>
      <c r="C49" s="8"/>
      <c r="D49" s="8"/>
      <c r="E49" s="8"/>
      <c r="F49" s="8"/>
      <c r="G49" s="8"/>
      <c r="H49" s="8"/>
      <c r="I49" s="8"/>
      <c r="J49" s="8"/>
      <c r="K49" s="61" t="s">
        <v>26</v>
      </c>
      <c r="L49" s="11" t="s">
        <v>23</v>
      </c>
      <c r="M49" s="11"/>
      <c r="N49" s="61" t="s">
        <v>26</v>
      </c>
      <c r="O49" s="11" t="s">
        <v>33</v>
      </c>
      <c r="P49" s="249"/>
      <c r="Q49" s="61" t="s">
        <v>26</v>
      </c>
      <c r="R49" s="11" t="s">
        <v>30</v>
      </c>
      <c r="S49" s="11"/>
      <c r="T49" s="61" t="s">
        <v>26</v>
      </c>
      <c r="U49" s="11" t="s">
        <v>935</v>
      </c>
      <c r="V49" s="12"/>
      <c r="W49" s="96"/>
      <c r="X49" s="624"/>
      <c r="Y49" s="624"/>
      <c r="Z49" s="624"/>
      <c r="AA49" s="624"/>
      <c r="AB49" s="624"/>
      <c r="AC49" s="624"/>
      <c r="AD49" s="624"/>
      <c r="AE49" s="16" t="s">
        <v>25</v>
      </c>
      <c r="AF49" s="12"/>
    </row>
    <row r="50" spans="1:32" ht="16.5" customHeight="1">
      <c r="A50" s="6" t="s">
        <v>933</v>
      </c>
      <c r="B50" s="8"/>
      <c r="C50" s="8"/>
      <c r="D50" s="8"/>
      <c r="E50" s="8"/>
      <c r="F50" s="8"/>
      <c r="G50" s="8"/>
      <c r="H50" s="8"/>
      <c r="I50" s="8"/>
      <c r="J50" s="8"/>
      <c r="K50" s="610"/>
      <c r="L50" s="610"/>
      <c r="M50" s="610"/>
      <c r="N50" s="610"/>
      <c r="O50" s="610"/>
      <c r="P50" s="610"/>
      <c r="Q50" s="610"/>
      <c r="R50" s="610"/>
      <c r="S50" s="610"/>
      <c r="T50" s="610"/>
      <c r="U50" s="610"/>
      <c r="V50" s="610"/>
      <c r="W50" s="610"/>
      <c r="X50" s="610"/>
      <c r="Y50" s="610"/>
      <c r="Z50" s="610"/>
      <c r="AA50" s="610"/>
      <c r="AB50" s="610"/>
      <c r="AC50" s="610"/>
      <c r="AD50" s="610"/>
      <c r="AE50" s="610"/>
      <c r="AF50" s="610"/>
    </row>
    <row r="51" spans="1:32" ht="16.5" customHeight="1">
      <c r="A51" s="6"/>
      <c r="B51" s="8"/>
      <c r="C51" s="8"/>
      <c r="D51" s="8"/>
      <c r="E51" s="8"/>
      <c r="F51" s="8"/>
      <c r="G51" s="8"/>
      <c r="H51" s="8"/>
      <c r="I51" s="8"/>
      <c r="J51" s="8"/>
      <c r="K51" s="623"/>
      <c r="L51" s="623"/>
      <c r="M51" s="623"/>
      <c r="N51" s="623"/>
      <c r="O51" s="623"/>
      <c r="P51" s="623"/>
      <c r="Q51" s="623"/>
      <c r="R51" s="623"/>
      <c r="S51" s="623"/>
      <c r="T51" s="623"/>
      <c r="U51" s="623"/>
      <c r="V51" s="623"/>
      <c r="W51" s="623"/>
      <c r="X51" s="623"/>
      <c r="Y51" s="623"/>
      <c r="Z51" s="623"/>
      <c r="AA51" s="623"/>
      <c r="AB51" s="623"/>
      <c r="AC51" s="623"/>
      <c r="AD51" s="623"/>
      <c r="AE51" s="623"/>
      <c r="AF51" s="623"/>
    </row>
    <row r="52" spans="1:32" ht="16.5" customHeight="1">
      <c r="A52" s="13" t="s">
        <v>928</v>
      </c>
      <c r="B52" s="13"/>
      <c r="C52" s="13"/>
      <c r="D52" s="13"/>
      <c r="E52" s="13"/>
      <c r="F52" s="13"/>
      <c r="G52" s="13"/>
      <c r="H52" s="13"/>
      <c r="I52" s="13"/>
      <c r="J52" s="13"/>
      <c r="K52" s="95" t="s">
        <v>917</v>
      </c>
      <c r="L52" s="95"/>
      <c r="M52" s="625"/>
      <c r="N52" s="625"/>
      <c r="O52" s="625"/>
      <c r="P52" s="95" t="s">
        <v>25</v>
      </c>
      <c r="Q52" s="95"/>
      <c r="R52" s="95"/>
      <c r="S52" s="95"/>
      <c r="T52" s="95"/>
      <c r="U52" s="95"/>
      <c r="V52" s="95"/>
      <c r="W52" s="95"/>
      <c r="X52" s="95"/>
      <c r="Y52" s="95"/>
      <c r="Z52" s="95"/>
      <c r="AA52" s="95"/>
      <c r="AB52" s="95"/>
      <c r="AC52" s="95"/>
      <c r="AD52" s="95"/>
      <c r="AE52" s="95"/>
      <c r="AF52" s="95"/>
    </row>
    <row r="53" spans="1:32" ht="16.5" customHeight="1">
      <c r="A53" s="6" t="s">
        <v>929</v>
      </c>
      <c r="B53" s="8"/>
      <c r="C53" s="8"/>
      <c r="D53" s="8"/>
      <c r="E53" s="8"/>
      <c r="F53" s="8" t="s">
        <v>930</v>
      </c>
      <c r="G53" s="8"/>
      <c r="H53" s="609"/>
      <c r="I53" s="609"/>
      <c r="J53" s="609"/>
      <c r="K53" s="609"/>
      <c r="L53" s="609"/>
      <c r="M53" s="609"/>
      <c r="N53" s="250" t="s">
        <v>25</v>
      </c>
      <c r="O53" s="610"/>
      <c r="P53" s="610"/>
      <c r="Q53" s="610"/>
      <c r="R53" s="610"/>
      <c r="S53" s="610"/>
      <c r="T53" s="610"/>
      <c r="U53" s="610"/>
      <c r="V53" s="610"/>
      <c r="W53" s="610"/>
      <c r="X53" s="610"/>
      <c r="Y53" s="610"/>
      <c r="Z53" s="610"/>
      <c r="AA53" s="610"/>
      <c r="AB53" s="610"/>
      <c r="AC53" s="610"/>
      <c r="AD53" s="610"/>
      <c r="AE53" s="610"/>
      <c r="AF53" s="610"/>
    </row>
    <row r="54" spans="1:32" ht="16.5" customHeight="1">
      <c r="A54" s="6" t="s">
        <v>931</v>
      </c>
      <c r="B54" s="8"/>
      <c r="C54" s="8"/>
      <c r="D54" s="8"/>
      <c r="E54" s="8"/>
      <c r="F54" s="8"/>
      <c r="G54" s="8"/>
      <c r="H54" s="8"/>
      <c r="I54" s="8"/>
      <c r="J54" s="8"/>
      <c r="K54" s="609"/>
      <c r="L54" s="609"/>
      <c r="M54" s="609"/>
      <c r="N54" s="245" t="s">
        <v>936</v>
      </c>
      <c r="O54" s="245"/>
      <c r="P54" s="245"/>
      <c r="Q54" s="245"/>
      <c r="R54" s="245"/>
      <c r="S54" s="245"/>
      <c r="T54" s="245"/>
      <c r="U54" s="245"/>
      <c r="V54" s="245"/>
      <c r="W54" s="245"/>
      <c r="X54" s="245"/>
      <c r="Y54" s="245"/>
      <c r="Z54" s="245"/>
      <c r="AA54" s="245"/>
      <c r="AB54" s="245"/>
      <c r="AC54" s="245"/>
      <c r="AD54" s="245"/>
      <c r="AE54" s="245"/>
      <c r="AF54" s="245"/>
    </row>
    <row r="55" spans="1:32" ht="16.5" customHeight="1">
      <c r="A55" s="6" t="s">
        <v>932</v>
      </c>
      <c r="B55" s="8"/>
      <c r="C55" s="8"/>
      <c r="D55" s="8"/>
      <c r="E55" s="8"/>
      <c r="F55" s="8"/>
      <c r="G55" s="8"/>
      <c r="H55" s="8"/>
      <c r="I55" s="8"/>
      <c r="J55" s="8"/>
      <c r="K55" s="610"/>
      <c r="L55" s="610"/>
      <c r="M55" s="610"/>
      <c r="N55" s="610"/>
      <c r="O55" s="610"/>
      <c r="P55" s="610"/>
      <c r="Q55" s="610"/>
      <c r="R55" s="610"/>
      <c r="S55" s="610"/>
      <c r="T55" s="610"/>
      <c r="U55" s="11"/>
      <c r="V55" s="12"/>
      <c r="W55" s="12"/>
      <c r="X55" s="12"/>
      <c r="Y55" s="12"/>
      <c r="Z55" s="12"/>
      <c r="AA55" s="12"/>
      <c r="AB55" s="12"/>
      <c r="AC55" s="12"/>
      <c r="AD55" s="12"/>
      <c r="AE55" s="12"/>
      <c r="AF55" s="12"/>
    </row>
    <row r="56" spans="1:32" ht="16.5" customHeight="1">
      <c r="A56" s="6" t="s">
        <v>934</v>
      </c>
      <c r="B56" s="8"/>
      <c r="C56" s="8"/>
      <c r="D56" s="8"/>
      <c r="E56" s="8"/>
      <c r="F56" s="8"/>
      <c r="G56" s="8"/>
      <c r="H56" s="8"/>
      <c r="I56" s="8"/>
      <c r="J56" s="8"/>
      <c r="K56" s="61" t="s">
        <v>26</v>
      </c>
      <c r="L56" s="11" t="s">
        <v>23</v>
      </c>
      <c r="M56" s="11"/>
      <c r="N56" s="61" t="s">
        <v>26</v>
      </c>
      <c r="O56" s="11" t="s">
        <v>33</v>
      </c>
      <c r="P56" s="249"/>
      <c r="Q56" s="61" t="s">
        <v>26</v>
      </c>
      <c r="R56" s="11" t="s">
        <v>30</v>
      </c>
      <c r="S56" s="11"/>
      <c r="T56" s="61" t="s">
        <v>26</v>
      </c>
      <c r="U56" s="11" t="s">
        <v>935</v>
      </c>
      <c r="V56" s="12"/>
      <c r="W56" s="96"/>
      <c r="X56" s="624"/>
      <c r="Y56" s="624"/>
      <c r="Z56" s="624"/>
      <c r="AA56" s="624"/>
      <c r="AB56" s="624"/>
      <c r="AC56" s="624"/>
      <c r="AD56" s="624"/>
      <c r="AE56" s="16" t="s">
        <v>25</v>
      </c>
      <c r="AF56" s="12"/>
    </row>
    <row r="57" spans="1:32" ht="16.5" customHeight="1">
      <c r="A57" s="6" t="s">
        <v>933</v>
      </c>
      <c r="B57" s="8"/>
      <c r="C57" s="8"/>
      <c r="D57" s="8"/>
      <c r="E57" s="8"/>
      <c r="F57" s="8"/>
      <c r="G57" s="8"/>
      <c r="H57" s="8"/>
      <c r="I57" s="8"/>
      <c r="J57" s="8"/>
      <c r="K57" s="610"/>
      <c r="L57" s="610"/>
      <c r="M57" s="610"/>
      <c r="N57" s="610"/>
      <c r="O57" s="610"/>
      <c r="P57" s="610"/>
      <c r="Q57" s="610"/>
      <c r="R57" s="610"/>
      <c r="S57" s="610"/>
      <c r="T57" s="610"/>
      <c r="U57" s="610"/>
      <c r="V57" s="610"/>
      <c r="W57" s="610"/>
      <c r="X57" s="610"/>
      <c r="Y57" s="610"/>
      <c r="Z57" s="610"/>
      <c r="AA57" s="610"/>
      <c r="AB57" s="610"/>
      <c r="AC57" s="610"/>
      <c r="AD57" s="610"/>
      <c r="AE57" s="610"/>
      <c r="AF57" s="610"/>
    </row>
    <row r="58" spans="1:32" ht="16.5" customHeight="1">
      <c r="A58" s="6"/>
      <c r="B58" s="8"/>
      <c r="C58" s="8"/>
      <c r="D58" s="8"/>
      <c r="E58" s="8"/>
      <c r="F58" s="8"/>
      <c r="G58" s="8"/>
      <c r="H58" s="8"/>
      <c r="I58" s="8"/>
      <c r="J58" s="8"/>
      <c r="K58" s="623"/>
      <c r="L58" s="623"/>
      <c r="M58" s="623"/>
      <c r="N58" s="623"/>
      <c r="O58" s="623"/>
      <c r="P58" s="623"/>
      <c r="Q58" s="623"/>
      <c r="R58" s="623"/>
      <c r="S58" s="623"/>
      <c r="T58" s="623"/>
      <c r="U58" s="623"/>
      <c r="V58" s="623"/>
      <c r="W58" s="623"/>
      <c r="X58" s="623"/>
      <c r="Y58" s="623"/>
      <c r="Z58" s="623"/>
      <c r="AA58" s="623"/>
      <c r="AB58" s="623"/>
      <c r="AC58" s="623"/>
      <c r="AD58" s="623"/>
      <c r="AE58" s="623"/>
      <c r="AF58" s="623"/>
    </row>
  </sheetData>
  <mergeCells count="67">
    <mergeCell ref="A1:AF1"/>
    <mergeCell ref="A2:AF2"/>
    <mergeCell ref="K9:AF9"/>
    <mergeCell ref="M3:O3"/>
    <mergeCell ref="K16:AF16"/>
    <mergeCell ref="K12:M12"/>
    <mergeCell ref="K13:T13"/>
    <mergeCell ref="X14:AD14"/>
    <mergeCell ref="K15:AF15"/>
    <mergeCell ref="M10:O10"/>
    <mergeCell ref="K23:AF23"/>
    <mergeCell ref="M24:O24"/>
    <mergeCell ref="H25:M25"/>
    <mergeCell ref="O25:AF25"/>
    <mergeCell ref="K26:M26"/>
    <mergeCell ref="K43:AF43"/>
    <mergeCell ref="K44:AF44"/>
    <mergeCell ref="M45:O45"/>
    <mergeCell ref="H46:M46"/>
    <mergeCell ref="K27:T27"/>
    <mergeCell ref="X42:AD42"/>
    <mergeCell ref="X28:AD28"/>
    <mergeCell ref="K29:AF29"/>
    <mergeCell ref="K30:AF30"/>
    <mergeCell ref="M31:O31"/>
    <mergeCell ref="X35:AD35"/>
    <mergeCell ref="H32:M32"/>
    <mergeCell ref="O32:AF32"/>
    <mergeCell ref="K33:M33"/>
    <mergeCell ref="K34:T34"/>
    <mergeCell ref="K40:M40"/>
    <mergeCell ref="K22:AF22"/>
    <mergeCell ref="AK4:AL4"/>
    <mergeCell ref="K5:M5"/>
    <mergeCell ref="K6:T6"/>
    <mergeCell ref="X7:AD7"/>
    <mergeCell ref="K8:AF8"/>
    <mergeCell ref="H11:M11"/>
    <mergeCell ref="O11:AF11"/>
    <mergeCell ref="H4:M4"/>
    <mergeCell ref="O4:AF4"/>
    <mergeCell ref="K20:T20"/>
    <mergeCell ref="M17:O17"/>
    <mergeCell ref="H18:M18"/>
    <mergeCell ref="O18:AF18"/>
    <mergeCell ref="K19:M19"/>
    <mergeCell ref="X21:AD21"/>
    <mergeCell ref="K41:T41"/>
    <mergeCell ref="K36:AF36"/>
    <mergeCell ref="K37:AF37"/>
    <mergeCell ref="M38:O38"/>
    <mergeCell ref="H39:M39"/>
    <mergeCell ref="O39:AF39"/>
    <mergeCell ref="O46:AF46"/>
    <mergeCell ref="K58:AF58"/>
    <mergeCell ref="K51:AF51"/>
    <mergeCell ref="M52:O52"/>
    <mergeCell ref="H53:M53"/>
    <mergeCell ref="O53:AF53"/>
    <mergeCell ref="K54:M54"/>
    <mergeCell ref="K55:T55"/>
    <mergeCell ref="K57:AF57"/>
    <mergeCell ref="X56:AD56"/>
    <mergeCell ref="K47:M47"/>
    <mergeCell ref="K48:T48"/>
    <mergeCell ref="X49:AD49"/>
    <mergeCell ref="K50:AF50"/>
  </mergeCells>
  <phoneticPr fontId="2"/>
  <dataValidations count="1">
    <dataValidation type="list" allowBlank="1" showInputMessage="1" showErrorMessage="1" sqref="K7 N7 Q7 T7 K14 N14 Q14 T14 K21 N21 Q21 T21 K28 N28 Q28 T28 K35 N35 Q35 T35 K42 N42 Q42 T42 K49 N49 Q49 T49 K56 N56 Q56 T56" xr:uid="{00000000-0002-0000-0600-000000000000}">
      <formula1>"■,□"</formula1>
    </dataValidation>
  </dataValidations>
  <pageMargins left="0.59055118110236227" right="0.59055118110236227" top="0.43307086614173229" bottom="0.35433070866141736" header="0.23622047244094491" footer="0.15748031496062992"/>
  <pageSetup paperSize="9" scale="91"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18</vt:i4>
      </vt:variant>
    </vt:vector>
  </HeadingPairs>
  <TitlesOfParts>
    <vt:vector size="49" baseType="lpstr">
      <vt:lpstr>初期画面</vt:lpstr>
      <vt:lpstr>電申申込書</vt:lpstr>
      <vt:lpstr>連絡先</vt:lpstr>
      <vt:lpstr>第一面</vt:lpstr>
      <vt:lpstr>第一面 (計変)</vt:lpstr>
      <vt:lpstr>第二面（入力）</vt:lpstr>
      <vt:lpstr>第二面</vt:lpstr>
      <vt:lpstr>第二面 -2</vt:lpstr>
      <vt:lpstr>第二面 -3</vt:lpstr>
      <vt:lpstr>注意</vt:lpstr>
      <vt:lpstr>委任状</vt:lpstr>
      <vt:lpstr>→検査書類</vt:lpstr>
      <vt:lpstr>完了第一面</vt:lpstr>
      <vt:lpstr>共通第二面（検査入力）</vt:lpstr>
      <vt:lpstr>完了第二面</vt:lpstr>
      <vt:lpstr>完了第二面 -2 </vt:lpstr>
      <vt:lpstr>完了第三面</vt:lpstr>
      <vt:lpstr>完了第四面</vt:lpstr>
      <vt:lpstr>注意 (検査)</vt:lpstr>
      <vt:lpstr>→TKCデータ用</vt:lpstr>
      <vt:lpstr>建築物データ</vt:lpstr>
      <vt:lpstr>建築主１</vt:lpstr>
      <vt:lpstr>建築主２</vt:lpstr>
      <vt:lpstr>建築主３</vt:lpstr>
      <vt:lpstr>代理者</vt:lpstr>
      <vt:lpstr>設計者１</vt:lpstr>
      <vt:lpstr>設計者２</vt:lpstr>
      <vt:lpstr>設計者３</vt:lpstr>
      <vt:lpstr>設計者４</vt:lpstr>
      <vt:lpstr>工事監理者</vt:lpstr>
      <vt:lpstr>ゲスト登録</vt:lpstr>
      <vt:lpstr>委任状!Print_Area</vt:lpstr>
      <vt:lpstr>完了第一面!Print_Area</vt:lpstr>
      <vt:lpstr>完了第三面!Print_Area</vt:lpstr>
      <vt:lpstr>完了第四面!Print_Area</vt:lpstr>
      <vt:lpstr>完了第二面!Print_Area</vt:lpstr>
      <vt:lpstr>'完了第二面 -2 '!Print_Area</vt:lpstr>
      <vt:lpstr>'共通第二面（検査入力）'!Print_Area</vt:lpstr>
      <vt:lpstr>初期画面!Print_Area</vt:lpstr>
      <vt:lpstr>第一面!Print_Area</vt:lpstr>
      <vt:lpstr>'第一面 (計変)'!Print_Area</vt:lpstr>
      <vt:lpstr>第二面!Print_Area</vt:lpstr>
      <vt:lpstr>'第二面 -2'!Print_Area</vt:lpstr>
      <vt:lpstr>'第二面 -3'!Print_Area</vt:lpstr>
      <vt:lpstr>'第二面（入力）'!Print_Area</vt:lpstr>
      <vt:lpstr>注意!Print_Area</vt:lpstr>
      <vt:lpstr>'注意 (検査)'!Print_Area</vt:lpstr>
      <vt:lpstr>電申申込書!Print_Area</vt:lpstr>
      <vt:lpstr>連絡先!Print_Area</vt:lpstr>
    </vt:vector>
  </TitlesOfParts>
  <Company>株式会社　住宅性能評価センター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TKC</dc:creator>
  <cp:lastModifiedBy>Fukunaga</cp:lastModifiedBy>
  <cp:lastPrinted>2022-12-21T07:43:52Z</cp:lastPrinted>
  <dcterms:created xsi:type="dcterms:W3CDTF">2001-11-01T04:39:45Z</dcterms:created>
  <dcterms:modified xsi:type="dcterms:W3CDTF">2025-11-27T07:46:18Z</dcterms:modified>
</cp:coreProperties>
</file>